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m\Desktop\Bootcamp Assignments\Homework\"/>
    </mc:Choice>
  </mc:AlternateContent>
  <xr:revisionPtr revIDLastSave="0" documentId="13_ncr:1_{1741D541-F324-4C5D-A315-153D64C39BD9}" xr6:coauthVersionLast="47" xr6:coauthVersionMax="47" xr10:uidLastSave="{00000000-0000-0000-0000-000000000000}"/>
  <bookViews>
    <workbookView xWindow="28830" yWindow="-16320" windowWidth="29040" windowHeight="15720" xr2:uid="{00000000-000D-0000-FFFF-FFFF00000000}"/>
  </bookViews>
  <sheets>
    <sheet name="Crowdfunding" sheetId="1" r:id="rId1"/>
    <sheet name="Category" sheetId="3" r:id="rId2"/>
    <sheet name="SubCategory" sheetId="6" r:id="rId3"/>
    <sheet name="Date" sheetId="10" r:id="rId4"/>
    <sheet name="Goal_Analysis" sheetId="11" r:id="rId5"/>
    <sheet name="Statistical_Analysis" sheetId="12" r:id="rId6"/>
  </sheets>
  <definedNames>
    <definedName name="_xlnm._FilterDatabase" localSheetId="0" hidden="1">Crowdfunding!$A$1:$T$1001</definedName>
    <definedName name="_xlnm._FilterDatabase" localSheetId="4" hidden="1">Goal_Analysis!$A$1:$H$1</definedName>
    <definedName name="_xlnm._FilterDatabase" localSheetId="5" hidden="1">Statistical_Analysis!$A$1:$D$1</definedName>
    <definedName name="_xlcn.WorksheetConnection_CrowdfundingA1T10011" hidden="1">Crowdfunding!$A$1:$T$1001</definedName>
  </definedNames>
  <calcPr calcId="191029"/>
  <pivotCaches>
    <pivotCache cacheId="0" r:id="rId7"/>
    <pivotCache cacheId="7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" columnId="Date Created">
                <x16:calculatedTimeColumn columnName="Date Created (Year)" columnId="Date Created (Year)" contentType="years" isSelected="1"/>
                <x16:calculatedTimeColumn columnName="Date Created (Quarter)" columnId="Date Created (Quarter)" contentType="quarters" isSelected="1"/>
                <x16:calculatedTimeColumn columnName="Date Created (Month Index)" columnId="Date Created (Month Index)" contentType="monthsindex" isSelected="1"/>
                <x16:calculatedTimeColumn columnName="Date Created (Month)" columnId="Date Created (Month)" contentType="months" isSelected="1"/>
              </x16:modelTimeGrouping>
              <x16:modelTimeGrouping tableName="Range" columnName="Date Ended" columnId="Date Ended">
                <x16:calculatedTimeColumn columnName="Date Ended (Year)" columnId="Date Ended (Year)" contentType="years" isSelected="1"/>
                <x16:calculatedTimeColumn columnName="Date Ended (Quarter)" columnId="Date Ended (Quarter)" contentType="quarters" isSelected="1"/>
                <x16:calculatedTimeColumn columnName="Date Ended (Month Index)" columnId="Date Ended (Month Index)" contentType="monthsindex" isSelected="1"/>
                <x16:calculatedTimeColumn columnName="Date Ended (Month)" columnId="Date End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7" i="12"/>
  <c r="I6" i="12"/>
  <c r="H7" i="12"/>
  <c r="H6" i="12"/>
  <c r="I3" i="12"/>
  <c r="I2" i="12"/>
  <c r="H2" i="12"/>
  <c r="H3" i="12"/>
  <c r="C8" i="11"/>
  <c r="D13" i="11"/>
  <c r="D12" i="11"/>
  <c r="D11" i="11"/>
  <c r="D10" i="11"/>
  <c r="D9" i="11"/>
  <c r="D8" i="11"/>
  <c r="D7" i="11"/>
  <c r="D6" i="11"/>
  <c r="D5" i="11"/>
  <c r="D4" i="11"/>
  <c r="D3" i="11"/>
  <c r="D2" i="11"/>
  <c r="B2" i="11"/>
  <c r="C2" i="11"/>
  <c r="C13" i="11"/>
  <c r="C12" i="11"/>
  <c r="C11" i="11"/>
  <c r="C10" i="11"/>
  <c r="C9" i="11"/>
  <c r="C7" i="11"/>
  <c r="C6" i="11"/>
  <c r="C5" i="11"/>
  <c r="C4" i="11"/>
  <c r="C3" i="11"/>
  <c r="B13" i="11"/>
  <c r="B12" i="11"/>
  <c r="B11" i="11"/>
  <c r="B10" i="11"/>
  <c r="B9" i="11"/>
  <c r="B8" i="11"/>
  <c r="B7" i="11"/>
  <c r="B6" i="11"/>
  <c r="B5" i="11"/>
  <c r="B3" i="11"/>
  <c r="B4" i="11"/>
  <c r="O3" i="1"/>
  <c r="O4" i="1"/>
  <c r="O157" i="1"/>
  <c r="O328" i="1"/>
  <c r="O7" i="1"/>
  <c r="O190" i="1"/>
  <c r="O9" i="1"/>
  <c r="O10" i="1"/>
  <c r="O237" i="1"/>
  <c r="O12" i="1"/>
  <c r="O241" i="1"/>
  <c r="O252" i="1"/>
  <c r="O15" i="1"/>
  <c r="O513" i="1"/>
  <c r="O577" i="1"/>
  <c r="O18" i="1"/>
  <c r="O19" i="1"/>
  <c r="O20" i="1"/>
  <c r="O544" i="1"/>
  <c r="O22" i="1"/>
  <c r="O638" i="1"/>
  <c r="O24" i="1"/>
  <c r="O25" i="1"/>
  <c r="O26" i="1"/>
  <c r="O27" i="1"/>
  <c r="O28" i="1"/>
  <c r="O78" i="1"/>
  <c r="O30" i="1"/>
  <c r="O31" i="1"/>
  <c r="O32" i="1"/>
  <c r="O33" i="1"/>
  <c r="O652" i="1"/>
  <c r="O35" i="1"/>
  <c r="O36" i="1"/>
  <c r="O37" i="1"/>
  <c r="O38" i="1"/>
  <c r="O39" i="1"/>
  <c r="O40" i="1"/>
  <c r="O499" i="1"/>
  <c r="O42" i="1"/>
  <c r="O43" i="1"/>
  <c r="O44" i="1"/>
  <c r="O45" i="1"/>
  <c r="O46" i="1"/>
  <c r="O459" i="1"/>
  <c r="O48" i="1"/>
  <c r="O49" i="1"/>
  <c r="O50" i="1"/>
  <c r="O51" i="1"/>
  <c r="O5" i="1"/>
  <c r="O830" i="1"/>
  <c r="O302" i="1"/>
  <c r="O55" i="1"/>
  <c r="O219" i="1"/>
  <c r="O57" i="1"/>
  <c r="O58" i="1"/>
  <c r="O59" i="1"/>
  <c r="O60" i="1"/>
  <c r="O61" i="1"/>
  <c r="O62" i="1"/>
  <c r="O1000" i="1"/>
  <c r="O64" i="1"/>
  <c r="O173" i="1"/>
  <c r="O105" i="1"/>
  <c r="O67" i="1"/>
  <c r="O112" i="1"/>
  <c r="O69" i="1"/>
  <c r="O70" i="1"/>
  <c r="O71" i="1"/>
  <c r="O72" i="1"/>
  <c r="O73" i="1"/>
  <c r="O74" i="1"/>
  <c r="O75" i="1"/>
  <c r="O76" i="1"/>
  <c r="O77" i="1"/>
  <c r="O730" i="1"/>
  <c r="O461" i="1"/>
  <c r="O80" i="1"/>
  <c r="O540" i="1"/>
  <c r="O82" i="1"/>
  <c r="O83" i="1"/>
  <c r="O84" i="1"/>
  <c r="O664" i="1"/>
  <c r="O86" i="1"/>
  <c r="O87" i="1"/>
  <c r="O88" i="1"/>
  <c r="O992" i="1"/>
  <c r="O90" i="1"/>
  <c r="O91" i="1"/>
  <c r="O343" i="1"/>
  <c r="O807" i="1"/>
  <c r="O94" i="1"/>
  <c r="O95" i="1"/>
  <c r="O96" i="1"/>
  <c r="O97" i="1"/>
  <c r="O98" i="1"/>
  <c r="O99" i="1"/>
  <c r="O648" i="1"/>
  <c r="O101" i="1"/>
  <c r="O6" i="1"/>
  <c r="O103" i="1"/>
  <c r="O104" i="1"/>
  <c r="O502" i="1"/>
  <c r="O106" i="1"/>
  <c r="O107" i="1"/>
  <c r="O108" i="1"/>
  <c r="O109" i="1"/>
  <c r="O110" i="1"/>
  <c r="O192" i="1"/>
  <c r="O779" i="1"/>
  <c r="O113" i="1"/>
  <c r="O114" i="1"/>
  <c r="O115" i="1"/>
  <c r="O116" i="1"/>
  <c r="O861" i="1"/>
  <c r="O304" i="1"/>
  <c r="O119" i="1"/>
  <c r="O120" i="1"/>
  <c r="O121" i="1"/>
  <c r="O122" i="1"/>
  <c r="O123" i="1"/>
  <c r="O761" i="1"/>
  <c r="O902" i="1"/>
  <c r="O126" i="1"/>
  <c r="O127" i="1"/>
  <c r="O918" i="1"/>
  <c r="O659" i="1"/>
  <c r="O130" i="1"/>
  <c r="O131" i="1"/>
  <c r="O132" i="1"/>
  <c r="O133" i="1"/>
  <c r="O134" i="1"/>
  <c r="O135" i="1"/>
  <c r="O651" i="1"/>
  <c r="O329" i="1"/>
  <c r="O138" i="1"/>
  <c r="O139" i="1"/>
  <c r="O470" i="1"/>
  <c r="O627" i="1"/>
  <c r="O142" i="1"/>
  <c r="O143" i="1"/>
  <c r="O144" i="1"/>
  <c r="O145" i="1"/>
  <c r="O146" i="1"/>
  <c r="O147" i="1"/>
  <c r="O148" i="1"/>
  <c r="O149" i="1"/>
  <c r="O150" i="1"/>
  <c r="O151" i="1"/>
  <c r="O8" i="1"/>
  <c r="O762" i="1"/>
  <c r="O154" i="1"/>
  <c r="O955" i="1"/>
  <c r="O899" i="1"/>
  <c r="O768" i="1"/>
  <c r="O158" i="1"/>
  <c r="O159" i="1"/>
  <c r="O160" i="1"/>
  <c r="O161" i="1"/>
  <c r="O162" i="1"/>
  <c r="O200" i="1"/>
  <c r="O164" i="1"/>
  <c r="O165" i="1"/>
  <c r="O166" i="1"/>
  <c r="O167" i="1"/>
  <c r="O168" i="1"/>
  <c r="O169" i="1"/>
  <c r="O741" i="1"/>
  <c r="O171" i="1"/>
  <c r="O944" i="1"/>
  <c r="O177" i="1"/>
  <c r="O63" i="1"/>
  <c r="O175" i="1"/>
  <c r="O176" i="1"/>
  <c r="O928" i="1"/>
  <c r="O683" i="1"/>
  <c r="O179" i="1"/>
  <c r="O305" i="1"/>
  <c r="O181" i="1"/>
  <c r="O182" i="1"/>
  <c r="O393" i="1"/>
  <c r="O184" i="1"/>
  <c r="O183" i="1"/>
  <c r="O186" i="1"/>
  <c r="O65" i="1"/>
  <c r="O598" i="1"/>
  <c r="O189" i="1"/>
  <c r="O379" i="1"/>
  <c r="O191" i="1"/>
  <c r="O136" i="1"/>
  <c r="O384" i="1"/>
  <c r="O526" i="1"/>
  <c r="O276" i="1"/>
  <c r="O196" i="1"/>
  <c r="O197" i="1"/>
  <c r="O380" i="1"/>
  <c r="O199" i="1"/>
  <c r="O545" i="1"/>
  <c r="O68" i="1"/>
  <c r="O11" i="1"/>
  <c r="O203" i="1"/>
  <c r="O204" i="1"/>
  <c r="O205" i="1"/>
  <c r="O564" i="1"/>
  <c r="O207" i="1"/>
  <c r="O208" i="1"/>
  <c r="O209" i="1"/>
  <c r="O210" i="1"/>
  <c r="O211" i="1"/>
  <c r="O450" i="1"/>
  <c r="O662" i="1"/>
  <c r="O214" i="1"/>
  <c r="O215" i="1"/>
  <c r="O216" i="1"/>
  <c r="O810" i="1"/>
  <c r="O218" i="1"/>
  <c r="O742" i="1"/>
  <c r="O220" i="1"/>
  <c r="O221" i="1"/>
  <c r="O351" i="1"/>
  <c r="O707" i="1"/>
  <c r="O224" i="1"/>
  <c r="O596" i="1"/>
  <c r="O226" i="1"/>
  <c r="O227" i="1"/>
  <c r="O228" i="1"/>
  <c r="O229" i="1"/>
  <c r="O230" i="1"/>
  <c r="O231" i="1"/>
  <c r="O232" i="1"/>
  <c r="O233" i="1"/>
  <c r="O234" i="1"/>
  <c r="O235" i="1"/>
  <c r="O236" i="1"/>
  <c r="O394" i="1"/>
  <c r="O524" i="1"/>
  <c r="O239" i="1"/>
  <c r="O240" i="1"/>
  <c r="O117" i="1"/>
  <c r="O242" i="1"/>
  <c r="O243" i="1"/>
  <c r="O244" i="1"/>
  <c r="O245" i="1"/>
  <c r="O246" i="1"/>
  <c r="O247" i="1"/>
  <c r="O248" i="1"/>
  <c r="O249" i="1"/>
  <c r="O250" i="1"/>
  <c r="O251" i="1"/>
  <c r="O13" i="1"/>
  <c r="O297" i="1"/>
  <c r="O254" i="1"/>
  <c r="O713" i="1"/>
  <c r="O256" i="1"/>
  <c r="O257" i="1"/>
  <c r="O156" i="1"/>
  <c r="O259" i="1"/>
  <c r="O260" i="1"/>
  <c r="O261" i="1"/>
  <c r="O262" i="1"/>
  <c r="O584" i="1"/>
  <c r="O264" i="1"/>
  <c r="O265" i="1"/>
  <c r="O266" i="1"/>
  <c r="O267" i="1"/>
  <c r="O675" i="1"/>
  <c r="O269" i="1"/>
  <c r="O270" i="1"/>
  <c r="O271" i="1"/>
  <c r="O272" i="1"/>
  <c r="O273" i="1"/>
  <c r="O274" i="1"/>
  <c r="O275" i="1"/>
  <c r="O92" i="1"/>
  <c r="O277" i="1"/>
  <c r="O201" i="1"/>
  <c r="O279" i="1"/>
  <c r="O280" i="1"/>
  <c r="O281" i="1"/>
  <c r="O282" i="1"/>
  <c r="O860" i="1"/>
  <c r="O284" i="1"/>
  <c r="O373" i="1"/>
  <c r="O487" i="1"/>
  <c r="O287" i="1"/>
  <c r="O288" i="1"/>
  <c r="O289" i="1"/>
  <c r="O206" i="1"/>
  <c r="O291" i="1"/>
  <c r="O878" i="1"/>
  <c r="O293" i="1"/>
  <c r="O319" i="1"/>
  <c r="O295" i="1"/>
  <c r="O296" i="1"/>
  <c r="O962" i="1"/>
  <c r="O225" i="1"/>
  <c r="O308" i="1"/>
  <c r="O300" i="1"/>
  <c r="O140" i="1"/>
  <c r="O14" i="1"/>
  <c r="O303" i="1"/>
  <c r="O566" i="1"/>
  <c r="O125" i="1"/>
  <c r="O306" i="1"/>
  <c r="O307" i="1"/>
  <c r="O258" i="1"/>
  <c r="O309" i="1"/>
  <c r="O695" i="1"/>
  <c r="O311" i="1"/>
  <c r="O344" i="1"/>
  <c r="O313" i="1"/>
  <c r="O314" i="1"/>
  <c r="O315" i="1"/>
  <c r="O316" i="1"/>
  <c r="O464" i="1"/>
  <c r="O474" i="1"/>
  <c r="O278" i="1"/>
  <c r="O213" i="1"/>
  <c r="O321" i="1"/>
  <c r="O589" i="1"/>
  <c r="O886" i="1"/>
  <c r="O324" i="1"/>
  <c r="O417" i="1"/>
  <c r="O326" i="1"/>
  <c r="O263" i="1"/>
  <c r="O310" i="1"/>
  <c r="O93" i="1"/>
  <c r="O330" i="1"/>
  <c r="O331" i="1"/>
  <c r="O332" i="1"/>
  <c r="O333" i="1"/>
  <c r="O334" i="1"/>
  <c r="O335" i="1"/>
  <c r="O336" i="1"/>
  <c r="O337" i="1"/>
  <c r="O554" i="1"/>
  <c r="O339" i="1"/>
  <c r="O340" i="1"/>
  <c r="O341" i="1"/>
  <c r="O520" i="1"/>
  <c r="O682" i="1"/>
  <c r="O530" i="1"/>
  <c r="O419" i="1"/>
  <c r="O987" i="1"/>
  <c r="O816" i="1"/>
  <c r="O369" i="1"/>
  <c r="O349" i="1"/>
  <c r="O998" i="1"/>
  <c r="O923" i="1"/>
  <c r="O16" i="1"/>
  <c r="O353" i="1"/>
  <c r="O111" i="1"/>
  <c r="O355" i="1"/>
  <c r="O356" i="1"/>
  <c r="O357" i="1"/>
  <c r="O443" i="1"/>
  <c r="O359" i="1"/>
  <c r="O483" i="1"/>
  <c r="O361" i="1"/>
  <c r="O362" i="1"/>
  <c r="O363" i="1"/>
  <c r="O364" i="1"/>
  <c r="O365" i="1"/>
  <c r="O366" i="1"/>
  <c r="O367" i="1"/>
  <c r="O368" i="1"/>
  <c r="O500" i="1"/>
  <c r="O370" i="1"/>
  <c r="O371" i="1"/>
  <c r="O372" i="1"/>
  <c r="O949" i="1"/>
  <c r="O374" i="1"/>
  <c r="O375" i="1"/>
  <c r="O871" i="1"/>
  <c r="O100" i="1"/>
  <c r="O378" i="1"/>
  <c r="O532" i="1"/>
  <c r="O909" i="1"/>
  <c r="O312" i="1"/>
  <c r="O382" i="1"/>
  <c r="O383" i="1"/>
  <c r="O426" i="1"/>
  <c r="O385" i="1"/>
  <c r="O386" i="1"/>
  <c r="O387" i="1"/>
  <c r="O747" i="1"/>
  <c r="O670" i="1"/>
  <c r="O390" i="1"/>
  <c r="O391" i="1"/>
  <c r="O392" i="1"/>
  <c r="O541" i="1"/>
  <c r="O658" i="1"/>
  <c r="O395" i="1"/>
  <c r="O396" i="1"/>
  <c r="O397" i="1"/>
  <c r="O398" i="1"/>
  <c r="O399" i="1"/>
  <c r="O400" i="1"/>
  <c r="O647" i="1"/>
  <c r="O17" i="1"/>
  <c r="O403" i="1"/>
  <c r="O320" i="1"/>
  <c r="O975" i="1"/>
  <c r="O406" i="1"/>
  <c r="O517" i="1"/>
  <c r="O408" i="1"/>
  <c r="O409" i="1"/>
  <c r="O410" i="1"/>
  <c r="O752" i="1"/>
  <c r="O412" i="1"/>
  <c r="O413" i="1"/>
  <c r="O414" i="1"/>
  <c r="O415" i="1"/>
  <c r="O946" i="1"/>
  <c r="O679" i="1"/>
  <c r="O745" i="1"/>
  <c r="O66" i="1"/>
  <c r="O845" i="1"/>
  <c r="O421" i="1"/>
  <c r="O422" i="1"/>
  <c r="O452" i="1"/>
  <c r="O424" i="1"/>
  <c r="O791" i="1"/>
  <c r="O185" i="1"/>
  <c r="O427" i="1"/>
  <c r="O428" i="1"/>
  <c r="O429" i="1"/>
  <c r="O653" i="1"/>
  <c r="O431" i="1"/>
  <c r="O376" i="1"/>
  <c r="O433" i="1"/>
  <c r="O338" i="1"/>
  <c r="O704" i="1"/>
  <c r="O436" i="1"/>
  <c r="O437" i="1"/>
  <c r="O438" i="1"/>
  <c r="O439" i="1"/>
  <c r="O440" i="1"/>
  <c r="O441" i="1"/>
  <c r="O442" i="1"/>
  <c r="O292" i="1"/>
  <c r="O444" i="1"/>
  <c r="O445" i="1"/>
  <c r="O446" i="1"/>
  <c r="O447" i="1"/>
  <c r="O286" i="1"/>
  <c r="O449" i="1"/>
  <c r="O602" i="1"/>
  <c r="O451" i="1"/>
  <c r="O21" i="1"/>
  <c r="O453" i="1"/>
  <c r="O174" i="1"/>
  <c r="O929" i="1"/>
  <c r="O152" i="1"/>
  <c r="O457" i="1"/>
  <c r="O458" i="1"/>
  <c r="O180" i="1"/>
  <c r="O460" i="1"/>
  <c r="O253" i="1"/>
  <c r="O462" i="1"/>
  <c r="O463" i="1"/>
  <c r="O947" i="1"/>
  <c r="O465" i="1"/>
  <c r="O466" i="1"/>
  <c r="O467" i="1"/>
  <c r="O468" i="1"/>
  <c r="O469" i="1"/>
  <c r="O153" i="1"/>
  <c r="O471" i="1"/>
  <c r="O472" i="1"/>
  <c r="O473" i="1"/>
  <c r="O802" i="1"/>
  <c r="O475" i="1"/>
  <c r="O476" i="1"/>
  <c r="O477" i="1"/>
  <c r="O958" i="1"/>
  <c r="O388" i="1"/>
  <c r="O480" i="1"/>
  <c r="O481" i="1"/>
  <c r="O482" i="1"/>
  <c r="O982" i="1"/>
  <c r="O163" i="1"/>
  <c r="O624" i="1"/>
  <c r="O486" i="1"/>
  <c r="O621" i="1"/>
  <c r="O193" i="1"/>
  <c r="O489" i="1"/>
  <c r="O490" i="1"/>
  <c r="O491" i="1"/>
  <c r="O492" i="1"/>
  <c r="O493" i="1"/>
  <c r="O494" i="1"/>
  <c r="O495" i="1"/>
  <c r="O496" i="1"/>
  <c r="O497" i="1"/>
  <c r="O933" i="1"/>
  <c r="O488" i="1"/>
  <c r="O972" i="1"/>
  <c r="O852" i="1"/>
  <c r="O23" i="1"/>
  <c r="O798" i="1"/>
  <c r="O504" i="1"/>
  <c r="O505" i="1"/>
  <c r="O325" i="1"/>
  <c r="O620" i="1"/>
  <c r="O508" i="1"/>
  <c r="O81" i="1"/>
  <c r="O510" i="1"/>
  <c r="O877" i="1"/>
  <c r="O512" i="1"/>
  <c r="O793" i="1"/>
  <c r="O514" i="1"/>
  <c r="O515" i="1"/>
  <c r="O516" i="1"/>
  <c r="O401" i="1"/>
  <c r="O734" i="1"/>
  <c r="O519" i="1"/>
  <c r="O407" i="1"/>
  <c r="O521" i="1"/>
  <c r="O522" i="1"/>
  <c r="O523" i="1"/>
  <c r="O536" i="1"/>
  <c r="O525" i="1"/>
  <c r="O642" i="1"/>
  <c r="O85" i="1"/>
  <c r="O528" i="1"/>
  <c r="O952" i="1"/>
  <c r="O420" i="1"/>
  <c r="O187" i="1"/>
  <c r="O663" i="1"/>
  <c r="O533" i="1"/>
  <c r="O534" i="1"/>
  <c r="O535" i="1"/>
  <c r="O601" i="1"/>
  <c r="O537" i="1"/>
  <c r="O538" i="1"/>
  <c r="O539" i="1"/>
  <c r="O797" i="1"/>
  <c r="O498" i="1"/>
  <c r="O542" i="1"/>
  <c r="O906" i="1"/>
  <c r="O568" i="1"/>
  <c r="O591" i="1"/>
  <c r="O546" i="1"/>
  <c r="O941" i="1"/>
  <c r="O548" i="1"/>
  <c r="O549" i="1"/>
  <c r="O550" i="1"/>
  <c r="O551" i="1"/>
  <c r="O552" i="1"/>
  <c r="O916" i="1"/>
  <c r="O423" i="1"/>
  <c r="O888" i="1"/>
  <c r="O556" i="1"/>
  <c r="O557" i="1"/>
  <c r="O558" i="1"/>
  <c r="O559" i="1"/>
  <c r="O560" i="1"/>
  <c r="O561" i="1"/>
  <c r="O562" i="1"/>
  <c r="O563" i="1"/>
  <c r="O501" i="1"/>
  <c r="O565" i="1"/>
  <c r="O879" i="1"/>
  <c r="O567" i="1"/>
  <c r="O448" i="1"/>
  <c r="O569" i="1"/>
  <c r="O570" i="1"/>
  <c r="O571" i="1"/>
  <c r="O572" i="1"/>
  <c r="O128" i="1"/>
  <c r="O574" i="1"/>
  <c r="O575" i="1"/>
  <c r="O576" i="1"/>
  <c r="O583" i="1"/>
  <c r="O484" i="1"/>
  <c r="O579" i="1"/>
  <c r="O640" i="1"/>
  <c r="O581" i="1"/>
  <c r="O582" i="1"/>
  <c r="O222" i="1"/>
  <c r="O402" i="1"/>
  <c r="O585" i="1"/>
  <c r="O586" i="1"/>
  <c r="O587" i="1"/>
  <c r="O588" i="1"/>
  <c r="O454" i="1"/>
  <c r="O821" i="1"/>
  <c r="O352" i="1"/>
  <c r="O298" i="1"/>
  <c r="O593" i="1"/>
  <c r="O811" i="1"/>
  <c r="O595" i="1"/>
  <c r="O813" i="1"/>
  <c r="O597" i="1"/>
  <c r="O354" i="1"/>
  <c r="O599" i="1"/>
  <c r="O600" i="1"/>
  <c r="O771" i="1"/>
  <c r="O29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996" i="1"/>
  <c r="O979" i="1"/>
  <c r="O622" i="1"/>
  <c r="O623" i="1"/>
  <c r="O948" i="1"/>
  <c r="O625" i="1"/>
  <c r="O626" i="1"/>
  <c r="O327" i="1"/>
  <c r="O628" i="1"/>
  <c r="O629" i="1"/>
  <c r="O630" i="1"/>
  <c r="O592" i="1"/>
  <c r="O632" i="1"/>
  <c r="O633" i="1"/>
  <c r="O634" i="1"/>
  <c r="O285" i="1"/>
  <c r="O636" i="1"/>
  <c r="O637" i="1"/>
  <c r="O988" i="1"/>
  <c r="O389" i="1"/>
  <c r="O580" i="1"/>
  <c r="O641" i="1"/>
  <c r="O698" i="1"/>
  <c r="O643" i="1"/>
  <c r="O644" i="1"/>
  <c r="O645" i="1"/>
  <c r="O880" i="1"/>
  <c r="O961" i="1"/>
  <c r="O649" i="1"/>
  <c r="O172" i="1"/>
  <c r="O650" i="1"/>
  <c r="O727" i="1"/>
  <c r="O34" i="1"/>
  <c r="O984" i="1"/>
  <c r="O654" i="1"/>
  <c r="O655" i="1"/>
  <c r="O656" i="1"/>
  <c r="O657" i="1"/>
  <c r="O696" i="1"/>
  <c r="O503" i="1"/>
  <c r="O660" i="1"/>
  <c r="O701" i="1"/>
  <c r="O430" i="1"/>
  <c r="O665" i="1"/>
  <c r="O432" i="1"/>
  <c r="O506" i="1"/>
  <c r="O573" i="1"/>
  <c r="O667" i="1"/>
  <c r="O668" i="1"/>
  <c r="O669" i="1"/>
  <c r="O511" i="1"/>
  <c r="O671" i="1"/>
  <c r="O672" i="1"/>
  <c r="O673" i="1"/>
  <c r="O990" i="1"/>
  <c r="O212" i="1"/>
  <c r="O676" i="1"/>
  <c r="O677" i="1"/>
  <c r="O678" i="1"/>
  <c r="O195" i="1"/>
  <c r="O680" i="1"/>
  <c r="O681" i="1"/>
  <c r="O789" i="1"/>
  <c r="O938" i="1"/>
  <c r="O684" i="1"/>
  <c r="O685" i="1"/>
  <c r="O686" i="1"/>
  <c r="O769" i="1"/>
  <c r="O688" i="1"/>
  <c r="O689" i="1"/>
  <c r="O690" i="1"/>
  <c r="O691" i="1"/>
  <c r="O692" i="1"/>
  <c r="O693" i="1"/>
  <c r="O223" i="1"/>
  <c r="O921" i="1"/>
  <c r="O434" i="1"/>
  <c r="O697" i="1"/>
  <c r="O854" i="1"/>
  <c r="O699" i="1"/>
  <c r="O700" i="1"/>
  <c r="O323" i="1"/>
  <c r="O41" i="1"/>
  <c r="O703" i="1"/>
  <c r="O404" i="1"/>
  <c r="O705" i="1"/>
  <c r="O706" i="1"/>
  <c r="O883" i="1"/>
  <c r="O708" i="1"/>
  <c r="O709" i="1"/>
  <c r="O710" i="1"/>
  <c r="O711" i="1"/>
  <c r="O712" i="1"/>
  <c r="O238" i="1"/>
  <c r="O714" i="1"/>
  <c r="O715" i="1"/>
  <c r="O716" i="1"/>
  <c r="O694" i="1"/>
  <c r="O718" i="1"/>
  <c r="O719" i="1"/>
  <c r="O720" i="1"/>
  <c r="O721" i="1"/>
  <c r="O722" i="1"/>
  <c r="O723" i="1"/>
  <c r="O724" i="1"/>
  <c r="O725" i="1"/>
  <c r="O726" i="1"/>
  <c r="O965" i="1"/>
  <c r="O728" i="1"/>
  <c r="O729" i="1"/>
  <c r="O170" i="1"/>
  <c r="O731" i="1"/>
  <c r="O732" i="1"/>
  <c r="O733" i="1"/>
  <c r="O687" i="1"/>
  <c r="O735" i="1"/>
  <c r="O736" i="1"/>
  <c r="O737" i="1"/>
  <c r="O738" i="1"/>
  <c r="O739" i="1"/>
  <c r="O555" i="1"/>
  <c r="O507" i="1"/>
  <c r="O198" i="1"/>
  <c r="O743" i="1"/>
  <c r="O744" i="1"/>
  <c r="O141" i="1"/>
  <c r="O746" i="1"/>
  <c r="O290" i="1"/>
  <c r="O748" i="1"/>
  <c r="O749" i="1"/>
  <c r="O750" i="1"/>
  <c r="O751" i="1"/>
  <c r="O47" i="1"/>
  <c r="O753" i="1"/>
  <c r="O754" i="1"/>
  <c r="O755" i="1"/>
  <c r="O756" i="1"/>
  <c r="O757" i="1"/>
  <c r="O758" i="1"/>
  <c r="O759" i="1"/>
  <c r="O760" i="1"/>
  <c r="O872" i="1"/>
  <c r="O531" i="1"/>
  <c r="O763" i="1"/>
  <c r="O764" i="1"/>
  <c r="O765" i="1"/>
  <c r="O766" i="1"/>
  <c r="O767" i="1"/>
  <c r="O529" i="1"/>
  <c r="O646" i="1"/>
  <c r="O770" i="1"/>
  <c r="O740" i="1"/>
  <c r="O772" i="1"/>
  <c r="O773" i="1"/>
  <c r="O774" i="1"/>
  <c r="O775" i="1"/>
  <c r="O776" i="1"/>
  <c r="O455" i="1"/>
  <c r="O674" i="1"/>
  <c r="O635" i="1"/>
  <c r="O780" i="1"/>
  <c r="O666" i="1"/>
  <c r="O782" i="1"/>
  <c r="O783" i="1"/>
  <c r="O784" i="1"/>
  <c r="O785" i="1"/>
  <c r="O786" i="1"/>
  <c r="O787" i="1"/>
  <c r="O788" i="1"/>
  <c r="O543" i="1"/>
  <c r="O790" i="1"/>
  <c r="O425" i="1"/>
  <c r="O792" i="1"/>
  <c r="O89" i="1"/>
  <c r="O79" i="1"/>
  <c r="O795" i="1"/>
  <c r="O796" i="1"/>
  <c r="O299" i="1"/>
  <c r="O345" i="1"/>
  <c r="O799" i="1"/>
  <c r="O800" i="1"/>
  <c r="O590" i="1"/>
  <c r="O52" i="1"/>
  <c r="O803" i="1"/>
  <c r="O804" i="1"/>
  <c r="O805" i="1"/>
  <c r="O806" i="1"/>
  <c r="O485" i="1"/>
  <c r="O808" i="1"/>
  <c r="O809" i="1"/>
  <c r="O194" i="1"/>
  <c r="O777" i="1"/>
  <c r="O812" i="1"/>
  <c r="O631" i="1"/>
  <c r="O814" i="1"/>
  <c r="O815" i="1"/>
  <c r="O118" i="1"/>
  <c r="O817" i="1"/>
  <c r="O818" i="1"/>
  <c r="O819" i="1"/>
  <c r="O820" i="1"/>
  <c r="O418" i="1"/>
  <c r="O822" i="1"/>
  <c r="O823" i="1"/>
  <c r="O824" i="1"/>
  <c r="O825" i="1"/>
  <c r="O826" i="1"/>
  <c r="O827" i="1"/>
  <c r="O828" i="1"/>
  <c r="O829" i="1"/>
  <c r="O301" i="1"/>
  <c r="O478" i="1"/>
  <c r="O717" i="1"/>
  <c r="O833" i="1"/>
  <c r="O834" i="1"/>
  <c r="O835" i="1"/>
  <c r="O836" i="1"/>
  <c r="O594" i="1"/>
  <c r="O377" i="1"/>
  <c r="O839" i="1"/>
  <c r="O840" i="1"/>
  <c r="O841" i="1"/>
  <c r="O842" i="1"/>
  <c r="O843" i="1"/>
  <c r="O844" i="1"/>
  <c r="O411" i="1"/>
  <c r="O846" i="1"/>
  <c r="O847" i="1"/>
  <c r="O848" i="1"/>
  <c r="O849" i="1"/>
  <c r="O850" i="1"/>
  <c r="O851" i="1"/>
  <c r="O53" i="1"/>
  <c r="O853" i="1"/>
  <c r="O178" i="1"/>
  <c r="O855" i="1"/>
  <c r="O856" i="1"/>
  <c r="O857" i="1"/>
  <c r="O858" i="1"/>
  <c r="O859" i="1"/>
  <c r="O155" i="1"/>
  <c r="O322" i="1"/>
  <c r="O862" i="1"/>
  <c r="O863" i="1"/>
  <c r="O864" i="1"/>
  <c r="O865" i="1"/>
  <c r="O866" i="1"/>
  <c r="O867" i="1"/>
  <c r="O868" i="1"/>
  <c r="O869" i="1"/>
  <c r="O870" i="1"/>
  <c r="O837" i="1"/>
  <c r="O342" i="1"/>
  <c r="O873" i="1"/>
  <c r="O874" i="1"/>
  <c r="O875" i="1"/>
  <c r="O876" i="1"/>
  <c r="O358" i="1"/>
  <c r="O381" i="1"/>
  <c r="O838" i="1"/>
  <c r="O102" i="1"/>
  <c r="O881" i="1"/>
  <c r="O882" i="1"/>
  <c r="O578" i="1"/>
  <c r="O884" i="1"/>
  <c r="O885" i="1"/>
  <c r="O897" i="1"/>
  <c r="O887" i="1"/>
  <c r="O794" i="1"/>
  <c r="O346" i="1"/>
  <c r="O890" i="1"/>
  <c r="O891" i="1"/>
  <c r="O892" i="1"/>
  <c r="O893" i="1"/>
  <c r="O894" i="1"/>
  <c r="O895" i="1"/>
  <c r="O896" i="1"/>
  <c r="O831" i="1"/>
  <c r="O898" i="1"/>
  <c r="O416" i="1"/>
  <c r="O915" i="1"/>
  <c r="O901" i="1"/>
  <c r="O54" i="1"/>
  <c r="O903" i="1"/>
  <c r="O904" i="1"/>
  <c r="O905" i="1"/>
  <c r="O268" i="1"/>
  <c r="O907" i="1"/>
  <c r="O908" i="1"/>
  <c r="O435" i="1"/>
  <c r="O910" i="1"/>
  <c r="O911" i="1"/>
  <c r="O912" i="1"/>
  <c r="O913" i="1"/>
  <c r="O914" i="1"/>
  <c r="O553" i="1"/>
  <c r="O255" i="1"/>
  <c r="O917" i="1"/>
  <c r="O137" i="1"/>
  <c r="O919" i="1"/>
  <c r="O920" i="1"/>
  <c r="O518" i="1"/>
  <c r="O922" i="1"/>
  <c r="O832" i="1"/>
  <c r="O924" i="1"/>
  <c r="O925" i="1"/>
  <c r="O926" i="1"/>
  <c r="O927" i="1"/>
  <c r="O405" i="1"/>
  <c r="O317" i="1"/>
  <c r="O930" i="1"/>
  <c r="O931" i="1"/>
  <c r="O932" i="1"/>
  <c r="O360" i="1"/>
  <c r="O934" i="1"/>
  <c r="O935" i="1"/>
  <c r="O936" i="1"/>
  <c r="O937" i="1"/>
  <c r="O661" i="1"/>
  <c r="O939" i="1"/>
  <c r="O940" i="1"/>
  <c r="O347" i="1"/>
  <c r="O942" i="1"/>
  <c r="O527" i="1"/>
  <c r="O479" i="1"/>
  <c r="O945" i="1"/>
  <c r="O509" i="1"/>
  <c r="O900" i="1"/>
  <c r="O801" i="1"/>
  <c r="O129" i="1"/>
  <c r="O950" i="1"/>
  <c r="O951" i="1"/>
  <c r="O56" i="1"/>
  <c r="O953" i="1"/>
  <c r="O954" i="1"/>
  <c r="O124" i="1"/>
  <c r="O956" i="1"/>
  <c r="O957" i="1"/>
  <c r="O943" i="1"/>
  <c r="O959" i="1"/>
  <c r="O960" i="1"/>
  <c r="O781" i="1"/>
  <c r="O202" i="1"/>
  <c r="O963" i="1"/>
  <c r="O964" i="1"/>
  <c r="O217" i="1"/>
  <c r="O966" i="1"/>
  <c r="O967" i="1"/>
  <c r="O968" i="1"/>
  <c r="O969" i="1"/>
  <c r="O970" i="1"/>
  <c r="O971" i="1"/>
  <c r="O639" i="1"/>
  <c r="O188" i="1"/>
  <c r="O974" i="1"/>
  <c r="O702" i="1"/>
  <c r="O976" i="1"/>
  <c r="O977" i="1"/>
  <c r="O978" i="1"/>
  <c r="O294" i="1"/>
  <c r="O980" i="1"/>
  <c r="O981" i="1"/>
  <c r="O973" i="1"/>
  <c r="O983" i="1"/>
  <c r="O318" i="1"/>
  <c r="O985" i="1"/>
  <c r="O986" i="1"/>
  <c r="O889" i="1"/>
  <c r="O348" i="1"/>
  <c r="O989" i="1"/>
  <c r="O456" i="1"/>
  <c r="O991" i="1"/>
  <c r="O350" i="1"/>
  <c r="O993" i="1"/>
  <c r="O994" i="1"/>
  <c r="O995" i="1"/>
  <c r="O778" i="1"/>
  <c r="O997" i="1"/>
  <c r="O283" i="1"/>
  <c r="O999" i="1"/>
  <c r="O547" i="1"/>
  <c r="O1001" i="1"/>
  <c r="O2" i="1"/>
  <c r="N2" i="1"/>
  <c r="N3" i="1"/>
  <c r="N4" i="1"/>
  <c r="N157" i="1"/>
  <c r="N328" i="1"/>
  <c r="N7" i="1"/>
  <c r="N190" i="1"/>
  <c r="N9" i="1"/>
  <c r="N10" i="1"/>
  <c r="N237" i="1"/>
  <c r="N12" i="1"/>
  <c r="N241" i="1"/>
  <c r="N252" i="1"/>
  <c r="N15" i="1"/>
  <c r="N513" i="1"/>
  <c r="N577" i="1"/>
  <c r="N18" i="1"/>
  <c r="N19" i="1"/>
  <c r="N20" i="1"/>
  <c r="N544" i="1"/>
  <c r="N22" i="1"/>
  <c r="N638" i="1"/>
  <c r="N24" i="1"/>
  <c r="N25" i="1"/>
  <c r="N26" i="1"/>
  <c r="N27" i="1"/>
  <c r="N28" i="1"/>
  <c r="N78" i="1"/>
  <c r="N30" i="1"/>
  <c r="N31" i="1"/>
  <c r="N32" i="1"/>
  <c r="N33" i="1"/>
  <c r="N652" i="1"/>
  <c r="N35" i="1"/>
  <c r="N36" i="1"/>
  <c r="N37" i="1"/>
  <c r="N38" i="1"/>
  <c r="N39" i="1"/>
  <c r="N40" i="1"/>
  <c r="N499" i="1"/>
  <c r="N42" i="1"/>
  <c r="N43" i="1"/>
  <c r="N44" i="1"/>
  <c r="N45" i="1"/>
  <c r="N46" i="1"/>
  <c r="N459" i="1"/>
  <c r="N48" i="1"/>
  <c r="N49" i="1"/>
  <c r="N50" i="1"/>
  <c r="N51" i="1"/>
  <c r="N5" i="1"/>
  <c r="N830" i="1"/>
  <c r="N302" i="1"/>
  <c r="N55" i="1"/>
  <c r="N219" i="1"/>
  <c r="N57" i="1"/>
  <c r="N58" i="1"/>
  <c r="N59" i="1"/>
  <c r="N60" i="1"/>
  <c r="N61" i="1"/>
  <c r="N62" i="1"/>
  <c r="N1000" i="1"/>
  <c r="N64" i="1"/>
  <c r="N173" i="1"/>
  <c r="N105" i="1"/>
  <c r="N67" i="1"/>
  <c r="N112" i="1"/>
  <c r="N69" i="1"/>
  <c r="N70" i="1"/>
  <c r="N71" i="1"/>
  <c r="N72" i="1"/>
  <c r="N73" i="1"/>
  <c r="N74" i="1"/>
  <c r="N75" i="1"/>
  <c r="N76" i="1"/>
  <c r="N77" i="1"/>
  <c r="N730" i="1"/>
  <c r="N461" i="1"/>
  <c r="N80" i="1"/>
  <c r="N540" i="1"/>
  <c r="N82" i="1"/>
  <c r="N83" i="1"/>
  <c r="N84" i="1"/>
  <c r="N664" i="1"/>
  <c r="N86" i="1"/>
  <c r="N87" i="1"/>
  <c r="N88" i="1"/>
  <c r="N992" i="1"/>
  <c r="N90" i="1"/>
  <c r="N91" i="1"/>
  <c r="N343" i="1"/>
  <c r="N807" i="1"/>
  <c r="N94" i="1"/>
  <c r="N95" i="1"/>
  <c r="N96" i="1"/>
  <c r="N97" i="1"/>
  <c r="N98" i="1"/>
  <c r="N99" i="1"/>
  <c r="N648" i="1"/>
  <c r="N101" i="1"/>
  <c r="N6" i="1"/>
  <c r="N103" i="1"/>
  <c r="N104" i="1"/>
  <c r="N502" i="1"/>
  <c r="N106" i="1"/>
  <c r="N107" i="1"/>
  <c r="N108" i="1"/>
  <c r="N109" i="1"/>
  <c r="N110" i="1"/>
  <c r="N192" i="1"/>
  <c r="N779" i="1"/>
  <c r="N113" i="1"/>
  <c r="N114" i="1"/>
  <c r="N115" i="1"/>
  <c r="N116" i="1"/>
  <c r="N861" i="1"/>
  <c r="N304" i="1"/>
  <c r="N119" i="1"/>
  <c r="N120" i="1"/>
  <c r="N121" i="1"/>
  <c r="N122" i="1"/>
  <c r="N123" i="1"/>
  <c r="N761" i="1"/>
  <c r="N902" i="1"/>
  <c r="N126" i="1"/>
  <c r="N127" i="1"/>
  <c r="N918" i="1"/>
  <c r="N659" i="1"/>
  <c r="N130" i="1"/>
  <c r="N131" i="1"/>
  <c r="N132" i="1"/>
  <c r="N133" i="1"/>
  <c r="N134" i="1"/>
  <c r="N135" i="1"/>
  <c r="N651" i="1"/>
  <c r="N329" i="1"/>
  <c r="N138" i="1"/>
  <c r="N139" i="1"/>
  <c r="N470" i="1"/>
  <c r="N627" i="1"/>
  <c r="N142" i="1"/>
  <c r="N143" i="1"/>
  <c r="N144" i="1"/>
  <c r="N145" i="1"/>
  <c r="N146" i="1"/>
  <c r="N147" i="1"/>
  <c r="N148" i="1"/>
  <c r="N149" i="1"/>
  <c r="N150" i="1"/>
  <c r="N151" i="1"/>
  <c r="N8" i="1"/>
  <c r="N762" i="1"/>
  <c r="N154" i="1"/>
  <c r="N955" i="1"/>
  <c r="N899" i="1"/>
  <c r="N768" i="1"/>
  <c r="N158" i="1"/>
  <c r="N159" i="1"/>
  <c r="N160" i="1"/>
  <c r="N161" i="1"/>
  <c r="N162" i="1"/>
  <c r="N200" i="1"/>
  <c r="N164" i="1"/>
  <c r="N165" i="1"/>
  <c r="N166" i="1"/>
  <c r="N167" i="1"/>
  <c r="N168" i="1"/>
  <c r="N169" i="1"/>
  <c r="N741" i="1"/>
  <c r="N171" i="1"/>
  <c r="N944" i="1"/>
  <c r="N177" i="1"/>
  <c r="N63" i="1"/>
  <c r="N175" i="1"/>
  <c r="N176" i="1"/>
  <c r="N928" i="1"/>
  <c r="N683" i="1"/>
  <c r="N179" i="1"/>
  <c r="N305" i="1"/>
  <c r="N181" i="1"/>
  <c r="N182" i="1"/>
  <c r="N393" i="1"/>
  <c r="N184" i="1"/>
  <c r="N183" i="1"/>
  <c r="N186" i="1"/>
  <c r="N65" i="1"/>
  <c r="N598" i="1"/>
  <c r="N189" i="1"/>
  <c r="N379" i="1"/>
  <c r="N191" i="1"/>
  <c r="N136" i="1"/>
  <c r="N384" i="1"/>
  <c r="N526" i="1"/>
  <c r="N276" i="1"/>
  <c r="N196" i="1"/>
  <c r="N197" i="1"/>
  <c r="N380" i="1"/>
  <c r="N199" i="1"/>
  <c r="N545" i="1"/>
  <c r="N68" i="1"/>
  <c r="N11" i="1"/>
  <c r="N203" i="1"/>
  <c r="N204" i="1"/>
  <c r="N205" i="1"/>
  <c r="N564" i="1"/>
  <c r="N207" i="1"/>
  <c r="N208" i="1"/>
  <c r="N209" i="1"/>
  <c r="N210" i="1"/>
  <c r="N211" i="1"/>
  <c r="N450" i="1"/>
  <c r="N662" i="1"/>
  <c r="N214" i="1"/>
  <c r="N215" i="1"/>
  <c r="N216" i="1"/>
  <c r="N810" i="1"/>
  <c r="N218" i="1"/>
  <c r="N742" i="1"/>
  <c r="N220" i="1"/>
  <c r="N221" i="1"/>
  <c r="N351" i="1"/>
  <c r="N707" i="1"/>
  <c r="N224" i="1"/>
  <c r="N596" i="1"/>
  <c r="N226" i="1"/>
  <c r="N227" i="1"/>
  <c r="N228" i="1"/>
  <c r="N229" i="1"/>
  <c r="N230" i="1"/>
  <c r="N231" i="1"/>
  <c r="N232" i="1"/>
  <c r="N233" i="1"/>
  <c r="N234" i="1"/>
  <c r="N235" i="1"/>
  <c r="N236" i="1"/>
  <c r="N394" i="1"/>
  <c r="N524" i="1"/>
  <c r="N239" i="1"/>
  <c r="N240" i="1"/>
  <c r="N117" i="1"/>
  <c r="N242" i="1"/>
  <c r="N243" i="1"/>
  <c r="N244" i="1"/>
  <c r="N245" i="1"/>
  <c r="N246" i="1"/>
  <c r="N247" i="1"/>
  <c r="N248" i="1"/>
  <c r="N249" i="1"/>
  <c r="N250" i="1"/>
  <c r="N251" i="1"/>
  <c r="N13" i="1"/>
  <c r="N297" i="1"/>
  <c r="N254" i="1"/>
  <c r="N713" i="1"/>
  <c r="N256" i="1"/>
  <c r="N257" i="1"/>
  <c r="N156" i="1"/>
  <c r="N259" i="1"/>
  <c r="N260" i="1"/>
  <c r="N261" i="1"/>
  <c r="N262" i="1"/>
  <c r="N584" i="1"/>
  <c r="N264" i="1"/>
  <c r="N265" i="1"/>
  <c r="N266" i="1"/>
  <c r="N267" i="1"/>
  <c r="N675" i="1"/>
  <c r="N269" i="1"/>
  <c r="N270" i="1"/>
  <c r="N271" i="1"/>
  <c r="N272" i="1"/>
  <c r="N273" i="1"/>
  <c r="N274" i="1"/>
  <c r="N275" i="1"/>
  <c r="N92" i="1"/>
  <c r="N277" i="1"/>
  <c r="N201" i="1"/>
  <c r="N279" i="1"/>
  <c r="N280" i="1"/>
  <c r="N281" i="1"/>
  <c r="N282" i="1"/>
  <c r="N860" i="1"/>
  <c r="N284" i="1"/>
  <c r="N373" i="1"/>
  <c r="N487" i="1"/>
  <c r="N287" i="1"/>
  <c r="N288" i="1"/>
  <c r="N289" i="1"/>
  <c r="N206" i="1"/>
  <c r="N291" i="1"/>
  <c r="N878" i="1"/>
  <c r="N293" i="1"/>
  <c r="N319" i="1"/>
  <c r="N295" i="1"/>
  <c r="N296" i="1"/>
  <c r="N962" i="1"/>
  <c r="N225" i="1"/>
  <c r="N308" i="1"/>
  <c r="N300" i="1"/>
  <c r="N140" i="1"/>
  <c r="N14" i="1"/>
  <c r="N303" i="1"/>
  <c r="N566" i="1"/>
  <c r="N125" i="1"/>
  <c r="N306" i="1"/>
  <c r="N307" i="1"/>
  <c r="N258" i="1"/>
  <c r="N309" i="1"/>
  <c r="N695" i="1"/>
  <c r="N311" i="1"/>
  <c r="N344" i="1"/>
  <c r="N313" i="1"/>
  <c r="N314" i="1"/>
  <c r="N315" i="1"/>
  <c r="N316" i="1"/>
  <c r="N464" i="1"/>
  <c r="N474" i="1"/>
  <c r="N278" i="1"/>
  <c r="N213" i="1"/>
  <c r="N321" i="1"/>
  <c r="N589" i="1"/>
  <c r="N886" i="1"/>
  <c r="N324" i="1"/>
  <c r="N417" i="1"/>
  <c r="N326" i="1"/>
  <c r="N263" i="1"/>
  <c r="N310" i="1"/>
  <c r="N93" i="1"/>
  <c r="N330" i="1"/>
  <c r="N331" i="1"/>
  <c r="N332" i="1"/>
  <c r="N333" i="1"/>
  <c r="N334" i="1"/>
  <c r="N335" i="1"/>
  <c r="N336" i="1"/>
  <c r="N337" i="1"/>
  <c r="N554" i="1"/>
  <c r="N339" i="1"/>
  <c r="N340" i="1"/>
  <c r="N341" i="1"/>
  <c r="N520" i="1"/>
  <c r="N682" i="1"/>
  <c r="N530" i="1"/>
  <c r="N419" i="1"/>
  <c r="N987" i="1"/>
  <c r="N816" i="1"/>
  <c r="N369" i="1"/>
  <c r="N349" i="1"/>
  <c r="N998" i="1"/>
  <c r="N923" i="1"/>
  <c r="N16" i="1"/>
  <c r="N353" i="1"/>
  <c r="N111" i="1"/>
  <c r="N355" i="1"/>
  <c r="N356" i="1"/>
  <c r="N357" i="1"/>
  <c r="N443" i="1"/>
  <c r="N359" i="1"/>
  <c r="N483" i="1"/>
  <c r="N361" i="1"/>
  <c r="N362" i="1"/>
  <c r="N363" i="1"/>
  <c r="N364" i="1"/>
  <c r="N365" i="1"/>
  <c r="N366" i="1"/>
  <c r="N367" i="1"/>
  <c r="N368" i="1"/>
  <c r="N500" i="1"/>
  <c r="N370" i="1"/>
  <c r="N371" i="1"/>
  <c r="N372" i="1"/>
  <c r="N949" i="1"/>
  <c r="N374" i="1"/>
  <c r="N375" i="1"/>
  <c r="N871" i="1"/>
  <c r="N100" i="1"/>
  <c r="N378" i="1"/>
  <c r="N532" i="1"/>
  <c r="N909" i="1"/>
  <c r="N312" i="1"/>
  <c r="N382" i="1"/>
  <c r="N383" i="1"/>
  <c r="N426" i="1"/>
  <c r="N385" i="1"/>
  <c r="N386" i="1"/>
  <c r="N387" i="1"/>
  <c r="N747" i="1"/>
  <c r="N670" i="1"/>
  <c r="N390" i="1"/>
  <c r="N391" i="1"/>
  <c r="N392" i="1"/>
  <c r="N541" i="1"/>
  <c r="N658" i="1"/>
  <c r="N395" i="1"/>
  <c r="N396" i="1"/>
  <c r="N397" i="1"/>
  <c r="N398" i="1"/>
  <c r="N399" i="1"/>
  <c r="N400" i="1"/>
  <c r="N647" i="1"/>
  <c r="N17" i="1"/>
  <c r="N403" i="1"/>
  <c r="N320" i="1"/>
  <c r="N975" i="1"/>
  <c r="N406" i="1"/>
  <c r="N517" i="1"/>
  <c r="N408" i="1"/>
  <c r="N409" i="1"/>
  <c r="N410" i="1"/>
  <c r="N752" i="1"/>
  <c r="N412" i="1"/>
  <c r="N413" i="1"/>
  <c r="N414" i="1"/>
  <c r="N415" i="1"/>
  <c r="N946" i="1"/>
  <c r="N679" i="1"/>
  <c r="N745" i="1"/>
  <c r="N66" i="1"/>
  <c r="N845" i="1"/>
  <c r="N421" i="1"/>
  <c r="N422" i="1"/>
  <c r="N452" i="1"/>
  <c r="N424" i="1"/>
  <c r="N791" i="1"/>
  <c r="N185" i="1"/>
  <c r="N427" i="1"/>
  <c r="N428" i="1"/>
  <c r="N429" i="1"/>
  <c r="N653" i="1"/>
  <c r="N431" i="1"/>
  <c r="N376" i="1"/>
  <c r="N433" i="1"/>
  <c r="N338" i="1"/>
  <c r="N704" i="1"/>
  <c r="N436" i="1"/>
  <c r="N437" i="1"/>
  <c r="N438" i="1"/>
  <c r="N439" i="1"/>
  <c r="N440" i="1"/>
  <c r="N441" i="1"/>
  <c r="N442" i="1"/>
  <c r="N292" i="1"/>
  <c r="N444" i="1"/>
  <c r="N445" i="1"/>
  <c r="N446" i="1"/>
  <c r="N447" i="1"/>
  <c r="N286" i="1"/>
  <c r="N449" i="1"/>
  <c r="N602" i="1"/>
  <c r="N451" i="1"/>
  <c r="N21" i="1"/>
  <c r="N453" i="1"/>
  <c r="N174" i="1"/>
  <c r="N929" i="1"/>
  <c r="N152" i="1"/>
  <c r="N457" i="1"/>
  <c r="N458" i="1"/>
  <c r="N180" i="1"/>
  <c r="N460" i="1"/>
  <c r="N253" i="1"/>
  <c r="N462" i="1"/>
  <c r="N463" i="1"/>
  <c r="N947" i="1"/>
  <c r="N465" i="1"/>
  <c r="N466" i="1"/>
  <c r="N467" i="1"/>
  <c r="N468" i="1"/>
  <c r="N469" i="1"/>
  <c r="N153" i="1"/>
  <c r="N471" i="1"/>
  <c r="N472" i="1"/>
  <c r="N473" i="1"/>
  <c r="N802" i="1"/>
  <c r="N475" i="1"/>
  <c r="N476" i="1"/>
  <c r="N477" i="1"/>
  <c r="N958" i="1"/>
  <c r="N388" i="1"/>
  <c r="N480" i="1"/>
  <c r="N481" i="1"/>
  <c r="N482" i="1"/>
  <c r="N982" i="1"/>
  <c r="N163" i="1"/>
  <c r="N624" i="1"/>
  <c r="N486" i="1"/>
  <c r="N621" i="1"/>
  <c r="N193" i="1"/>
  <c r="N489" i="1"/>
  <c r="N490" i="1"/>
  <c r="N491" i="1"/>
  <c r="N492" i="1"/>
  <c r="N493" i="1"/>
  <c r="N494" i="1"/>
  <c r="N495" i="1"/>
  <c r="N496" i="1"/>
  <c r="N497" i="1"/>
  <c r="N933" i="1"/>
  <c r="N488" i="1"/>
  <c r="N972" i="1"/>
  <c r="N852" i="1"/>
  <c r="N23" i="1"/>
  <c r="N798" i="1"/>
  <c r="N504" i="1"/>
  <c r="N505" i="1"/>
  <c r="N325" i="1"/>
  <c r="N620" i="1"/>
  <c r="N508" i="1"/>
  <c r="N81" i="1"/>
  <c r="N510" i="1"/>
  <c r="N877" i="1"/>
  <c r="N512" i="1"/>
  <c r="N793" i="1"/>
  <c r="N514" i="1"/>
  <c r="N515" i="1"/>
  <c r="N516" i="1"/>
  <c r="N401" i="1"/>
  <c r="N734" i="1"/>
  <c r="N519" i="1"/>
  <c r="N407" i="1"/>
  <c r="N521" i="1"/>
  <c r="N522" i="1"/>
  <c r="N523" i="1"/>
  <c r="N536" i="1"/>
  <c r="N525" i="1"/>
  <c r="N642" i="1"/>
  <c r="N85" i="1"/>
  <c r="N528" i="1"/>
  <c r="N952" i="1"/>
  <c r="N420" i="1"/>
  <c r="N187" i="1"/>
  <c r="N663" i="1"/>
  <c r="N533" i="1"/>
  <c r="N534" i="1"/>
  <c r="N535" i="1"/>
  <c r="N601" i="1"/>
  <c r="N537" i="1"/>
  <c r="N538" i="1"/>
  <c r="N539" i="1"/>
  <c r="N797" i="1"/>
  <c r="N498" i="1"/>
  <c r="N542" i="1"/>
  <c r="N906" i="1"/>
  <c r="N568" i="1"/>
  <c r="N591" i="1"/>
  <c r="N546" i="1"/>
  <c r="N941" i="1"/>
  <c r="N548" i="1"/>
  <c r="N549" i="1"/>
  <c r="N550" i="1"/>
  <c r="N551" i="1"/>
  <c r="N552" i="1"/>
  <c r="N916" i="1"/>
  <c r="N423" i="1"/>
  <c r="N888" i="1"/>
  <c r="N556" i="1"/>
  <c r="N557" i="1"/>
  <c r="N558" i="1"/>
  <c r="N559" i="1"/>
  <c r="N560" i="1"/>
  <c r="N561" i="1"/>
  <c r="N562" i="1"/>
  <c r="N563" i="1"/>
  <c r="N501" i="1"/>
  <c r="N565" i="1"/>
  <c r="N879" i="1"/>
  <c r="N567" i="1"/>
  <c r="N448" i="1"/>
  <c r="N569" i="1"/>
  <c r="N570" i="1"/>
  <c r="N571" i="1"/>
  <c r="N572" i="1"/>
  <c r="N128" i="1"/>
  <c r="N574" i="1"/>
  <c r="N575" i="1"/>
  <c r="N576" i="1"/>
  <c r="N583" i="1"/>
  <c r="N484" i="1"/>
  <c r="N579" i="1"/>
  <c r="N640" i="1"/>
  <c r="N581" i="1"/>
  <c r="N582" i="1"/>
  <c r="N222" i="1"/>
  <c r="N402" i="1"/>
  <c r="N585" i="1"/>
  <c r="N586" i="1"/>
  <c r="N587" i="1"/>
  <c r="N588" i="1"/>
  <c r="N454" i="1"/>
  <c r="N821" i="1"/>
  <c r="N352" i="1"/>
  <c r="N298" i="1"/>
  <c r="N593" i="1"/>
  <c r="N811" i="1"/>
  <c r="N595" i="1"/>
  <c r="N813" i="1"/>
  <c r="N597" i="1"/>
  <c r="N354" i="1"/>
  <c r="N599" i="1"/>
  <c r="N600" i="1"/>
  <c r="N771" i="1"/>
  <c r="N29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996" i="1"/>
  <c r="N979" i="1"/>
  <c r="N622" i="1"/>
  <c r="N623" i="1"/>
  <c r="N948" i="1"/>
  <c r="N625" i="1"/>
  <c r="N626" i="1"/>
  <c r="N327" i="1"/>
  <c r="N628" i="1"/>
  <c r="N629" i="1"/>
  <c r="N630" i="1"/>
  <c r="N592" i="1"/>
  <c r="N632" i="1"/>
  <c r="N633" i="1"/>
  <c r="N634" i="1"/>
  <c r="N285" i="1"/>
  <c r="N636" i="1"/>
  <c r="N637" i="1"/>
  <c r="N988" i="1"/>
  <c r="N389" i="1"/>
  <c r="N580" i="1"/>
  <c r="N641" i="1"/>
  <c r="N698" i="1"/>
  <c r="N643" i="1"/>
  <c r="N644" i="1"/>
  <c r="N645" i="1"/>
  <c r="N880" i="1"/>
  <c r="N961" i="1"/>
  <c r="N649" i="1"/>
  <c r="N172" i="1"/>
  <c r="N650" i="1"/>
  <c r="N727" i="1"/>
  <c r="N34" i="1"/>
  <c r="N984" i="1"/>
  <c r="N654" i="1"/>
  <c r="N655" i="1"/>
  <c r="N656" i="1"/>
  <c r="N657" i="1"/>
  <c r="N696" i="1"/>
  <c r="N503" i="1"/>
  <c r="N660" i="1"/>
  <c r="N701" i="1"/>
  <c r="N430" i="1"/>
  <c r="N665" i="1"/>
  <c r="N432" i="1"/>
  <c r="N506" i="1"/>
  <c r="N573" i="1"/>
  <c r="N667" i="1"/>
  <c r="N668" i="1"/>
  <c r="N669" i="1"/>
  <c r="N511" i="1"/>
  <c r="N671" i="1"/>
  <c r="N672" i="1"/>
  <c r="N673" i="1"/>
  <c r="N990" i="1"/>
  <c r="N212" i="1"/>
  <c r="N676" i="1"/>
  <c r="N677" i="1"/>
  <c r="N678" i="1"/>
  <c r="N195" i="1"/>
  <c r="N680" i="1"/>
  <c r="N681" i="1"/>
  <c r="N789" i="1"/>
  <c r="N938" i="1"/>
  <c r="N684" i="1"/>
  <c r="N685" i="1"/>
  <c r="N686" i="1"/>
  <c r="N769" i="1"/>
  <c r="N688" i="1"/>
  <c r="N689" i="1"/>
  <c r="N690" i="1"/>
  <c r="N691" i="1"/>
  <c r="N692" i="1"/>
  <c r="N693" i="1"/>
  <c r="N223" i="1"/>
  <c r="N921" i="1"/>
  <c r="N434" i="1"/>
  <c r="N697" i="1"/>
  <c r="N854" i="1"/>
  <c r="N699" i="1"/>
  <c r="N700" i="1"/>
  <c r="N323" i="1"/>
  <c r="N41" i="1"/>
  <c r="N703" i="1"/>
  <c r="N404" i="1"/>
  <c r="N705" i="1"/>
  <c r="N706" i="1"/>
  <c r="N883" i="1"/>
  <c r="N708" i="1"/>
  <c r="N709" i="1"/>
  <c r="N710" i="1"/>
  <c r="N711" i="1"/>
  <c r="N712" i="1"/>
  <c r="N238" i="1"/>
  <c r="N714" i="1"/>
  <c r="N715" i="1"/>
  <c r="N716" i="1"/>
  <c r="N694" i="1"/>
  <c r="N718" i="1"/>
  <c r="N719" i="1"/>
  <c r="N720" i="1"/>
  <c r="N721" i="1"/>
  <c r="N722" i="1"/>
  <c r="N723" i="1"/>
  <c r="N724" i="1"/>
  <c r="N725" i="1"/>
  <c r="N726" i="1"/>
  <c r="N965" i="1"/>
  <c r="N728" i="1"/>
  <c r="N729" i="1"/>
  <c r="N170" i="1"/>
  <c r="N731" i="1"/>
  <c r="N732" i="1"/>
  <c r="N733" i="1"/>
  <c r="N687" i="1"/>
  <c r="N735" i="1"/>
  <c r="N736" i="1"/>
  <c r="N737" i="1"/>
  <c r="N738" i="1"/>
  <c r="N739" i="1"/>
  <c r="N555" i="1"/>
  <c r="N507" i="1"/>
  <c r="N198" i="1"/>
  <c r="N743" i="1"/>
  <c r="N744" i="1"/>
  <c r="N141" i="1"/>
  <c r="N746" i="1"/>
  <c r="N290" i="1"/>
  <c r="N748" i="1"/>
  <c r="N749" i="1"/>
  <c r="N750" i="1"/>
  <c r="N751" i="1"/>
  <c r="N47" i="1"/>
  <c r="N753" i="1"/>
  <c r="N754" i="1"/>
  <c r="N755" i="1"/>
  <c r="N756" i="1"/>
  <c r="N757" i="1"/>
  <c r="N758" i="1"/>
  <c r="N759" i="1"/>
  <c r="N760" i="1"/>
  <c r="N872" i="1"/>
  <c r="N531" i="1"/>
  <c r="N763" i="1"/>
  <c r="N764" i="1"/>
  <c r="N765" i="1"/>
  <c r="N766" i="1"/>
  <c r="N767" i="1"/>
  <c r="N529" i="1"/>
  <c r="N646" i="1"/>
  <c r="N770" i="1"/>
  <c r="N740" i="1"/>
  <c r="N772" i="1"/>
  <c r="N773" i="1"/>
  <c r="N774" i="1"/>
  <c r="N775" i="1"/>
  <c r="N776" i="1"/>
  <c r="N455" i="1"/>
  <c r="N674" i="1"/>
  <c r="N635" i="1"/>
  <c r="N780" i="1"/>
  <c r="N666" i="1"/>
  <c r="N782" i="1"/>
  <c r="N783" i="1"/>
  <c r="N784" i="1"/>
  <c r="N785" i="1"/>
  <c r="N786" i="1"/>
  <c r="N787" i="1"/>
  <c r="N788" i="1"/>
  <c r="N543" i="1"/>
  <c r="N790" i="1"/>
  <c r="N425" i="1"/>
  <c r="N792" i="1"/>
  <c r="N89" i="1"/>
  <c r="N79" i="1"/>
  <c r="N795" i="1"/>
  <c r="N796" i="1"/>
  <c r="N299" i="1"/>
  <c r="N345" i="1"/>
  <c r="N799" i="1"/>
  <c r="N800" i="1"/>
  <c r="N590" i="1"/>
  <c r="N52" i="1"/>
  <c r="N803" i="1"/>
  <c r="N804" i="1"/>
  <c r="N805" i="1"/>
  <c r="N806" i="1"/>
  <c r="N485" i="1"/>
  <c r="N808" i="1"/>
  <c r="N809" i="1"/>
  <c r="N194" i="1"/>
  <c r="N777" i="1"/>
  <c r="N812" i="1"/>
  <c r="N631" i="1"/>
  <c r="N814" i="1"/>
  <c r="N815" i="1"/>
  <c r="N118" i="1"/>
  <c r="N817" i="1"/>
  <c r="N818" i="1"/>
  <c r="N819" i="1"/>
  <c r="N820" i="1"/>
  <c r="N418" i="1"/>
  <c r="N822" i="1"/>
  <c r="N823" i="1"/>
  <c r="N824" i="1"/>
  <c r="N825" i="1"/>
  <c r="N826" i="1"/>
  <c r="N827" i="1"/>
  <c r="N828" i="1"/>
  <c r="N829" i="1"/>
  <c r="N301" i="1"/>
  <c r="N478" i="1"/>
  <c r="N717" i="1"/>
  <c r="N833" i="1"/>
  <c r="N834" i="1"/>
  <c r="N835" i="1"/>
  <c r="N836" i="1"/>
  <c r="N594" i="1"/>
  <c r="N377" i="1"/>
  <c r="N839" i="1"/>
  <c r="N840" i="1"/>
  <c r="N841" i="1"/>
  <c r="N842" i="1"/>
  <c r="N843" i="1"/>
  <c r="N844" i="1"/>
  <c r="N411" i="1"/>
  <c r="N846" i="1"/>
  <c r="N847" i="1"/>
  <c r="N848" i="1"/>
  <c r="N849" i="1"/>
  <c r="N850" i="1"/>
  <c r="N851" i="1"/>
  <c r="N53" i="1"/>
  <c r="N853" i="1"/>
  <c r="N178" i="1"/>
  <c r="N855" i="1"/>
  <c r="N856" i="1"/>
  <c r="N857" i="1"/>
  <c r="N858" i="1"/>
  <c r="N859" i="1"/>
  <c r="N155" i="1"/>
  <c r="N322" i="1"/>
  <c r="N862" i="1"/>
  <c r="N863" i="1"/>
  <c r="N864" i="1"/>
  <c r="N865" i="1"/>
  <c r="N866" i="1"/>
  <c r="N867" i="1"/>
  <c r="N868" i="1"/>
  <c r="N869" i="1"/>
  <c r="N870" i="1"/>
  <c r="N837" i="1"/>
  <c r="N342" i="1"/>
  <c r="N873" i="1"/>
  <c r="N874" i="1"/>
  <c r="N875" i="1"/>
  <c r="N876" i="1"/>
  <c r="N358" i="1"/>
  <c r="N381" i="1"/>
  <c r="N838" i="1"/>
  <c r="N102" i="1"/>
  <c r="N881" i="1"/>
  <c r="N882" i="1"/>
  <c r="N578" i="1"/>
  <c r="N884" i="1"/>
  <c r="N885" i="1"/>
  <c r="N897" i="1"/>
  <c r="N887" i="1"/>
  <c r="N794" i="1"/>
  <c r="N346" i="1"/>
  <c r="N890" i="1"/>
  <c r="N891" i="1"/>
  <c r="N892" i="1"/>
  <c r="N893" i="1"/>
  <c r="N894" i="1"/>
  <c r="N895" i="1"/>
  <c r="N896" i="1"/>
  <c r="N831" i="1"/>
  <c r="N898" i="1"/>
  <c r="N416" i="1"/>
  <c r="N915" i="1"/>
  <c r="N901" i="1"/>
  <c r="N54" i="1"/>
  <c r="N903" i="1"/>
  <c r="N904" i="1"/>
  <c r="N905" i="1"/>
  <c r="N268" i="1"/>
  <c r="N907" i="1"/>
  <c r="N908" i="1"/>
  <c r="N435" i="1"/>
  <c r="N910" i="1"/>
  <c r="N911" i="1"/>
  <c r="N912" i="1"/>
  <c r="N913" i="1"/>
  <c r="N914" i="1"/>
  <c r="N553" i="1"/>
  <c r="N255" i="1"/>
  <c r="N917" i="1"/>
  <c r="N137" i="1"/>
  <c r="N919" i="1"/>
  <c r="N920" i="1"/>
  <c r="N518" i="1"/>
  <c r="N922" i="1"/>
  <c r="N832" i="1"/>
  <c r="N924" i="1"/>
  <c r="N925" i="1"/>
  <c r="N926" i="1"/>
  <c r="N927" i="1"/>
  <c r="N405" i="1"/>
  <c r="N317" i="1"/>
  <c r="N930" i="1"/>
  <c r="N931" i="1"/>
  <c r="N932" i="1"/>
  <c r="N360" i="1"/>
  <c r="N934" i="1"/>
  <c r="N935" i="1"/>
  <c r="N936" i="1"/>
  <c r="N937" i="1"/>
  <c r="N661" i="1"/>
  <c r="N939" i="1"/>
  <c r="N940" i="1"/>
  <c r="N347" i="1"/>
  <c r="N942" i="1"/>
  <c r="N527" i="1"/>
  <c r="N479" i="1"/>
  <c r="N945" i="1"/>
  <c r="N509" i="1"/>
  <c r="N900" i="1"/>
  <c r="N801" i="1"/>
  <c r="N129" i="1"/>
  <c r="N950" i="1"/>
  <c r="N951" i="1"/>
  <c r="N56" i="1"/>
  <c r="N953" i="1"/>
  <c r="N954" i="1"/>
  <c r="N124" i="1"/>
  <c r="N956" i="1"/>
  <c r="N957" i="1"/>
  <c r="N943" i="1"/>
  <c r="N959" i="1"/>
  <c r="N960" i="1"/>
  <c r="N781" i="1"/>
  <c r="N202" i="1"/>
  <c r="N963" i="1"/>
  <c r="N964" i="1"/>
  <c r="N217" i="1"/>
  <c r="N966" i="1"/>
  <c r="N967" i="1"/>
  <c r="N968" i="1"/>
  <c r="N969" i="1"/>
  <c r="N970" i="1"/>
  <c r="N971" i="1"/>
  <c r="N639" i="1"/>
  <c r="N188" i="1"/>
  <c r="N974" i="1"/>
  <c r="N702" i="1"/>
  <c r="N976" i="1"/>
  <c r="N977" i="1"/>
  <c r="N978" i="1"/>
  <c r="N294" i="1"/>
  <c r="N980" i="1"/>
  <c r="N981" i="1"/>
  <c r="N973" i="1"/>
  <c r="N983" i="1"/>
  <c r="N318" i="1"/>
  <c r="N985" i="1"/>
  <c r="N986" i="1"/>
  <c r="N889" i="1"/>
  <c r="N348" i="1"/>
  <c r="N989" i="1"/>
  <c r="N456" i="1"/>
  <c r="N991" i="1"/>
  <c r="N350" i="1"/>
  <c r="N993" i="1"/>
  <c r="N994" i="1"/>
  <c r="N995" i="1"/>
  <c r="N778" i="1"/>
  <c r="N997" i="1"/>
  <c r="N283" i="1"/>
  <c r="N999" i="1"/>
  <c r="N547" i="1"/>
  <c r="N1001" i="1"/>
  <c r="T3" i="1"/>
  <c r="T4" i="1"/>
  <c r="T157" i="1"/>
  <c r="T328" i="1"/>
  <c r="T7" i="1"/>
  <c r="T190" i="1"/>
  <c r="T9" i="1"/>
  <c r="T10" i="1"/>
  <c r="T237" i="1"/>
  <c r="T12" i="1"/>
  <c r="T241" i="1"/>
  <c r="T252" i="1"/>
  <c r="T15" i="1"/>
  <c r="T513" i="1"/>
  <c r="T577" i="1"/>
  <c r="T18" i="1"/>
  <c r="T19" i="1"/>
  <c r="T20" i="1"/>
  <c r="T544" i="1"/>
  <c r="T22" i="1"/>
  <c r="T638" i="1"/>
  <c r="T24" i="1"/>
  <c r="T25" i="1"/>
  <c r="T26" i="1"/>
  <c r="T27" i="1"/>
  <c r="T28" i="1"/>
  <c r="T78" i="1"/>
  <c r="T30" i="1"/>
  <c r="T31" i="1"/>
  <c r="T32" i="1"/>
  <c r="T33" i="1"/>
  <c r="T652" i="1"/>
  <c r="T35" i="1"/>
  <c r="T36" i="1"/>
  <c r="T37" i="1"/>
  <c r="T38" i="1"/>
  <c r="T39" i="1"/>
  <c r="T40" i="1"/>
  <c r="T499" i="1"/>
  <c r="T42" i="1"/>
  <c r="T43" i="1"/>
  <c r="T44" i="1"/>
  <c r="T45" i="1"/>
  <c r="T46" i="1"/>
  <c r="T459" i="1"/>
  <c r="T48" i="1"/>
  <c r="T49" i="1"/>
  <c r="T50" i="1"/>
  <c r="T51" i="1"/>
  <c r="T5" i="1"/>
  <c r="T830" i="1"/>
  <c r="T302" i="1"/>
  <c r="T55" i="1"/>
  <c r="T219" i="1"/>
  <c r="T57" i="1"/>
  <c r="T58" i="1"/>
  <c r="T59" i="1"/>
  <c r="T60" i="1"/>
  <c r="T61" i="1"/>
  <c r="T62" i="1"/>
  <c r="T1000" i="1"/>
  <c r="T64" i="1"/>
  <c r="T173" i="1"/>
  <c r="T105" i="1"/>
  <c r="T67" i="1"/>
  <c r="T112" i="1"/>
  <c r="T69" i="1"/>
  <c r="T70" i="1"/>
  <c r="T71" i="1"/>
  <c r="T72" i="1"/>
  <c r="T73" i="1"/>
  <c r="T74" i="1"/>
  <c r="T75" i="1"/>
  <c r="T76" i="1"/>
  <c r="T77" i="1"/>
  <c r="T730" i="1"/>
  <c r="T461" i="1"/>
  <c r="T80" i="1"/>
  <c r="T540" i="1"/>
  <c r="T82" i="1"/>
  <c r="T83" i="1"/>
  <c r="T84" i="1"/>
  <c r="T664" i="1"/>
  <c r="T86" i="1"/>
  <c r="T87" i="1"/>
  <c r="T88" i="1"/>
  <c r="T992" i="1"/>
  <c r="T90" i="1"/>
  <c r="T91" i="1"/>
  <c r="T343" i="1"/>
  <c r="T807" i="1"/>
  <c r="T94" i="1"/>
  <c r="T95" i="1"/>
  <c r="T96" i="1"/>
  <c r="T97" i="1"/>
  <c r="T98" i="1"/>
  <c r="T99" i="1"/>
  <c r="T648" i="1"/>
  <c r="T101" i="1"/>
  <c r="T6" i="1"/>
  <c r="T103" i="1"/>
  <c r="T104" i="1"/>
  <c r="T502" i="1"/>
  <c r="T106" i="1"/>
  <c r="T107" i="1"/>
  <c r="T108" i="1"/>
  <c r="T109" i="1"/>
  <c r="T110" i="1"/>
  <c r="T192" i="1"/>
  <c r="T779" i="1"/>
  <c r="T113" i="1"/>
  <c r="T114" i="1"/>
  <c r="T115" i="1"/>
  <c r="T116" i="1"/>
  <c r="T861" i="1"/>
  <c r="T304" i="1"/>
  <c r="T119" i="1"/>
  <c r="T120" i="1"/>
  <c r="T121" i="1"/>
  <c r="T122" i="1"/>
  <c r="T123" i="1"/>
  <c r="T761" i="1"/>
  <c r="T902" i="1"/>
  <c r="T126" i="1"/>
  <c r="T127" i="1"/>
  <c r="T918" i="1"/>
  <c r="T659" i="1"/>
  <c r="T130" i="1"/>
  <c r="T131" i="1"/>
  <c r="T132" i="1"/>
  <c r="T133" i="1"/>
  <c r="T134" i="1"/>
  <c r="T135" i="1"/>
  <c r="T651" i="1"/>
  <c r="T329" i="1"/>
  <c r="T138" i="1"/>
  <c r="T139" i="1"/>
  <c r="T470" i="1"/>
  <c r="T627" i="1"/>
  <c r="T142" i="1"/>
  <c r="T143" i="1"/>
  <c r="T144" i="1"/>
  <c r="T145" i="1"/>
  <c r="T146" i="1"/>
  <c r="T147" i="1"/>
  <c r="T148" i="1"/>
  <c r="T149" i="1"/>
  <c r="T150" i="1"/>
  <c r="T151" i="1"/>
  <c r="T8" i="1"/>
  <c r="T762" i="1"/>
  <c r="T154" i="1"/>
  <c r="T955" i="1"/>
  <c r="T899" i="1"/>
  <c r="T768" i="1"/>
  <c r="T158" i="1"/>
  <c r="T159" i="1"/>
  <c r="T160" i="1"/>
  <c r="T161" i="1"/>
  <c r="T162" i="1"/>
  <c r="T200" i="1"/>
  <c r="T164" i="1"/>
  <c r="T165" i="1"/>
  <c r="T166" i="1"/>
  <c r="T167" i="1"/>
  <c r="T168" i="1"/>
  <c r="T169" i="1"/>
  <c r="T741" i="1"/>
  <c r="T171" i="1"/>
  <c r="T944" i="1"/>
  <c r="T177" i="1"/>
  <c r="T63" i="1"/>
  <c r="T175" i="1"/>
  <c r="T176" i="1"/>
  <c r="T928" i="1"/>
  <c r="T683" i="1"/>
  <c r="T179" i="1"/>
  <c r="T305" i="1"/>
  <c r="T181" i="1"/>
  <c r="T182" i="1"/>
  <c r="T393" i="1"/>
  <c r="T184" i="1"/>
  <c r="T183" i="1"/>
  <c r="T186" i="1"/>
  <c r="T65" i="1"/>
  <c r="T598" i="1"/>
  <c r="T189" i="1"/>
  <c r="T379" i="1"/>
  <c r="T191" i="1"/>
  <c r="T136" i="1"/>
  <c r="T384" i="1"/>
  <c r="T526" i="1"/>
  <c r="T276" i="1"/>
  <c r="T196" i="1"/>
  <c r="T197" i="1"/>
  <c r="T380" i="1"/>
  <c r="T199" i="1"/>
  <c r="T545" i="1"/>
  <c r="T68" i="1"/>
  <c r="T11" i="1"/>
  <c r="T203" i="1"/>
  <c r="T204" i="1"/>
  <c r="T205" i="1"/>
  <c r="T564" i="1"/>
  <c r="T207" i="1"/>
  <c r="T208" i="1"/>
  <c r="T209" i="1"/>
  <c r="T210" i="1"/>
  <c r="T211" i="1"/>
  <c r="T450" i="1"/>
  <c r="T662" i="1"/>
  <c r="T214" i="1"/>
  <c r="T215" i="1"/>
  <c r="T216" i="1"/>
  <c r="T810" i="1"/>
  <c r="T218" i="1"/>
  <c r="T742" i="1"/>
  <c r="T220" i="1"/>
  <c r="T221" i="1"/>
  <c r="T351" i="1"/>
  <c r="T707" i="1"/>
  <c r="T224" i="1"/>
  <c r="T596" i="1"/>
  <c r="T226" i="1"/>
  <c r="T227" i="1"/>
  <c r="T228" i="1"/>
  <c r="T229" i="1"/>
  <c r="T230" i="1"/>
  <c r="T231" i="1"/>
  <c r="T232" i="1"/>
  <c r="T233" i="1"/>
  <c r="T234" i="1"/>
  <c r="T235" i="1"/>
  <c r="T236" i="1"/>
  <c r="T394" i="1"/>
  <c r="T524" i="1"/>
  <c r="T239" i="1"/>
  <c r="T240" i="1"/>
  <c r="T117" i="1"/>
  <c r="T242" i="1"/>
  <c r="T243" i="1"/>
  <c r="T244" i="1"/>
  <c r="T245" i="1"/>
  <c r="T246" i="1"/>
  <c r="T247" i="1"/>
  <c r="T248" i="1"/>
  <c r="T249" i="1"/>
  <c r="T250" i="1"/>
  <c r="T251" i="1"/>
  <c r="T13" i="1"/>
  <c r="T297" i="1"/>
  <c r="T254" i="1"/>
  <c r="T713" i="1"/>
  <c r="T256" i="1"/>
  <c r="T257" i="1"/>
  <c r="T156" i="1"/>
  <c r="T259" i="1"/>
  <c r="T260" i="1"/>
  <c r="T261" i="1"/>
  <c r="T262" i="1"/>
  <c r="T584" i="1"/>
  <c r="T264" i="1"/>
  <c r="T265" i="1"/>
  <c r="T266" i="1"/>
  <c r="T267" i="1"/>
  <c r="T675" i="1"/>
  <c r="T269" i="1"/>
  <c r="T270" i="1"/>
  <c r="T271" i="1"/>
  <c r="T272" i="1"/>
  <c r="T273" i="1"/>
  <c r="T274" i="1"/>
  <c r="T275" i="1"/>
  <c r="T92" i="1"/>
  <c r="T277" i="1"/>
  <c r="T201" i="1"/>
  <c r="T279" i="1"/>
  <c r="T280" i="1"/>
  <c r="T281" i="1"/>
  <c r="T282" i="1"/>
  <c r="T860" i="1"/>
  <c r="T284" i="1"/>
  <c r="T373" i="1"/>
  <c r="T487" i="1"/>
  <c r="T287" i="1"/>
  <c r="T288" i="1"/>
  <c r="T289" i="1"/>
  <c r="T206" i="1"/>
  <c r="T291" i="1"/>
  <c r="T878" i="1"/>
  <c r="T293" i="1"/>
  <c r="T319" i="1"/>
  <c r="T295" i="1"/>
  <c r="T296" i="1"/>
  <c r="T962" i="1"/>
  <c r="T225" i="1"/>
  <c r="T308" i="1"/>
  <c r="T300" i="1"/>
  <c r="T140" i="1"/>
  <c r="T14" i="1"/>
  <c r="T303" i="1"/>
  <c r="T566" i="1"/>
  <c r="T125" i="1"/>
  <c r="T306" i="1"/>
  <c r="T307" i="1"/>
  <c r="T258" i="1"/>
  <c r="T309" i="1"/>
  <c r="T695" i="1"/>
  <c r="T311" i="1"/>
  <c r="T344" i="1"/>
  <c r="T313" i="1"/>
  <c r="T314" i="1"/>
  <c r="T315" i="1"/>
  <c r="T316" i="1"/>
  <c r="T464" i="1"/>
  <c r="T474" i="1"/>
  <c r="T278" i="1"/>
  <c r="T213" i="1"/>
  <c r="T321" i="1"/>
  <c r="T589" i="1"/>
  <c r="T886" i="1"/>
  <c r="T324" i="1"/>
  <c r="T417" i="1"/>
  <c r="T326" i="1"/>
  <c r="T263" i="1"/>
  <c r="T310" i="1"/>
  <c r="T93" i="1"/>
  <c r="T330" i="1"/>
  <c r="T331" i="1"/>
  <c r="T332" i="1"/>
  <c r="T333" i="1"/>
  <c r="T334" i="1"/>
  <c r="T335" i="1"/>
  <c r="T336" i="1"/>
  <c r="T337" i="1"/>
  <c r="T554" i="1"/>
  <c r="T339" i="1"/>
  <c r="T340" i="1"/>
  <c r="T341" i="1"/>
  <c r="T520" i="1"/>
  <c r="T682" i="1"/>
  <c r="T530" i="1"/>
  <c r="T419" i="1"/>
  <c r="T987" i="1"/>
  <c r="T816" i="1"/>
  <c r="T369" i="1"/>
  <c r="T349" i="1"/>
  <c r="T998" i="1"/>
  <c r="T923" i="1"/>
  <c r="T16" i="1"/>
  <c r="T353" i="1"/>
  <c r="T111" i="1"/>
  <c r="T355" i="1"/>
  <c r="T356" i="1"/>
  <c r="T357" i="1"/>
  <c r="T443" i="1"/>
  <c r="T359" i="1"/>
  <c r="T483" i="1"/>
  <c r="T361" i="1"/>
  <c r="T362" i="1"/>
  <c r="T363" i="1"/>
  <c r="T364" i="1"/>
  <c r="T365" i="1"/>
  <c r="T366" i="1"/>
  <c r="T367" i="1"/>
  <c r="T368" i="1"/>
  <c r="T500" i="1"/>
  <c r="T370" i="1"/>
  <c r="T371" i="1"/>
  <c r="T372" i="1"/>
  <c r="T949" i="1"/>
  <c r="T374" i="1"/>
  <c r="T375" i="1"/>
  <c r="T871" i="1"/>
  <c r="T100" i="1"/>
  <c r="T378" i="1"/>
  <c r="T532" i="1"/>
  <c r="T909" i="1"/>
  <c r="T312" i="1"/>
  <c r="T382" i="1"/>
  <c r="T383" i="1"/>
  <c r="T426" i="1"/>
  <c r="T385" i="1"/>
  <c r="T386" i="1"/>
  <c r="T387" i="1"/>
  <c r="T747" i="1"/>
  <c r="T670" i="1"/>
  <c r="T390" i="1"/>
  <c r="T391" i="1"/>
  <c r="T392" i="1"/>
  <c r="T541" i="1"/>
  <c r="T658" i="1"/>
  <c r="T395" i="1"/>
  <c r="T396" i="1"/>
  <c r="T397" i="1"/>
  <c r="T398" i="1"/>
  <c r="T399" i="1"/>
  <c r="T400" i="1"/>
  <c r="T647" i="1"/>
  <c r="T17" i="1"/>
  <c r="T403" i="1"/>
  <c r="T320" i="1"/>
  <c r="T975" i="1"/>
  <c r="T406" i="1"/>
  <c r="T517" i="1"/>
  <c r="T408" i="1"/>
  <c r="T409" i="1"/>
  <c r="T410" i="1"/>
  <c r="T752" i="1"/>
  <c r="T412" i="1"/>
  <c r="T413" i="1"/>
  <c r="T414" i="1"/>
  <c r="T415" i="1"/>
  <c r="T946" i="1"/>
  <c r="T679" i="1"/>
  <c r="T745" i="1"/>
  <c r="T66" i="1"/>
  <c r="T845" i="1"/>
  <c r="T421" i="1"/>
  <c r="T422" i="1"/>
  <c r="T452" i="1"/>
  <c r="T424" i="1"/>
  <c r="T791" i="1"/>
  <c r="T185" i="1"/>
  <c r="T427" i="1"/>
  <c r="T428" i="1"/>
  <c r="T429" i="1"/>
  <c r="T653" i="1"/>
  <c r="T431" i="1"/>
  <c r="T376" i="1"/>
  <c r="T433" i="1"/>
  <c r="T338" i="1"/>
  <c r="T704" i="1"/>
  <c r="T436" i="1"/>
  <c r="T437" i="1"/>
  <c r="T438" i="1"/>
  <c r="T439" i="1"/>
  <c r="T440" i="1"/>
  <c r="T441" i="1"/>
  <c r="T442" i="1"/>
  <c r="T292" i="1"/>
  <c r="T444" i="1"/>
  <c r="T445" i="1"/>
  <c r="T446" i="1"/>
  <c r="T447" i="1"/>
  <c r="T286" i="1"/>
  <c r="T449" i="1"/>
  <c r="T602" i="1"/>
  <c r="T451" i="1"/>
  <c r="T21" i="1"/>
  <c r="T453" i="1"/>
  <c r="T174" i="1"/>
  <c r="T929" i="1"/>
  <c r="T152" i="1"/>
  <c r="T457" i="1"/>
  <c r="T458" i="1"/>
  <c r="T180" i="1"/>
  <c r="T460" i="1"/>
  <c r="T253" i="1"/>
  <c r="T462" i="1"/>
  <c r="T463" i="1"/>
  <c r="T947" i="1"/>
  <c r="T465" i="1"/>
  <c r="T466" i="1"/>
  <c r="T467" i="1"/>
  <c r="T468" i="1"/>
  <c r="T469" i="1"/>
  <c r="T153" i="1"/>
  <c r="T471" i="1"/>
  <c r="T472" i="1"/>
  <c r="T473" i="1"/>
  <c r="T802" i="1"/>
  <c r="T475" i="1"/>
  <c r="T476" i="1"/>
  <c r="T477" i="1"/>
  <c r="T958" i="1"/>
  <c r="T388" i="1"/>
  <c r="T480" i="1"/>
  <c r="T481" i="1"/>
  <c r="T482" i="1"/>
  <c r="T982" i="1"/>
  <c r="T163" i="1"/>
  <c r="T624" i="1"/>
  <c r="T486" i="1"/>
  <c r="T621" i="1"/>
  <c r="T193" i="1"/>
  <c r="T489" i="1"/>
  <c r="T490" i="1"/>
  <c r="T491" i="1"/>
  <c r="T492" i="1"/>
  <c r="T493" i="1"/>
  <c r="T494" i="1"/>
  <c r="T495" i="1"/>
  <c r="T496" i="1"/>
  <c r="T497" i="1"/>
  <c r="T933" i="1"/>
  <c r="T488" i="1"/>
  <c r="T972" i="1"/>
  <c r="T852" i="1"/>
  <c r="T23" i="1"/>
  <c r="T798" i="1"/>
  <c r="T504" i="1"/>
  <c r="T505" i="1"/>
  <c r="T325" i="1"/>
  <c r="T620" i="1"/>
  <c r="T508" i="1"/>
  <c r="T81" i="1"/>
  <c r="T510" i="1"/>
  <c r="T877" i="1"/>
  <c r="T512" i="1"/>
  <c r="T793" i="1"/>
  <c r="T514" i="1"/>
  <c r="T515" i="1"/>
  <c r="T516" i="1"/>
  <c r="T401" i="1"/>
  <c r="T734" i="1"/>
  <c r="T519" i="1"/>
  <c r="T407" i="1"/>
  <c r="T521" i="1"/>
  <c r="T522" i="1"/>
  <c r="T523" i="1"/>
  <c r="T536" i="1"/>
  <c r="T525" i="1"/>
  <c r="T642" i="1"/>
  <c r="T85" i="1"/>
  <c r="T528" i="1"/>
  <c r="T952" i="1"/>
  <c r="T420" i="1"/>
  <c r="T187" i="1"/>
  <c r="T663" i="1"/>
  <c r="T533" i="1"/>
  <c r="T534" i="1"/>
  <c r="T535" i="1"/>
  <c r="T601" i="1"/>
  <c r="T537" i="1"/>
  <c r="T538" i="1"/>
  <c r="T539" i="1"/>
  <c r="T797" i="1"/>
  <c r="T498" i="1"/>
  <c r="T542" i="1"/>
  <c r="T906" i="1"/>
  <c r="T568" i="1"/>
  <c r="T591" i="1"/>
  <c r="T546" i="1"/>
  <c r="T941" i="1"/>
  <c r="T548" i="1"/>
  <c r="T549" i="1"/>
  <c r="T550" i="1"/>
  <c r="T551" i="1"/>
  <c r="T552" i="1"/>
  <c r="T916" i="1"/>
  <c r="T423" i="1"/>
  <c r="T888" i="1"/>
  <c r="T556" i="1"/>
  <c r="T557" i="1"/>
  <c r="T558" i="1"/>
  <c r="T559" i="1"/>
  <c r="T560" i="1"/>
  <c r="T561" i="1"/>
  <c r="T562" i="1"/>
  <c r="T563" i="1"/>
  <c r="T501" i="1"/>
  <c r="T565" i="1"/>
  <c r="T879" i="1"/>
  <c r="T567" i="1"/>
  <c r="T448" i="1"/>
  <c r="T569" i="1"/>
  <c r="T570" i="1"/>
  <c r="T571" i="1"/>
  <c r="T572" i="1"/>
  <c r="T128" i="1"/>
  <c r="T574" i="1"/>
  <c r="T575" i="1"/>
  <c r="T576" i="1"/>
  <c r="T583" i="1"/>
  <c r="T484" i="1"/>
  <c r="T579" i="1"/>
  <c r="T640" i="1"/>
  <c r="T581" i="1"/>
  <c r="T582" i="1"/>
  <c r="T222" i="1"/>
  <c r="T402" i="1"/>
  <c r="T585" i="1"/>
  <c r="T586" i="1"/>
  <c r="T587" i="1"/>
  <c r="T588" i="1"/>
  <c r="T454" i="1"/>
  <c r="T821" i="1"/>
  <c r="T352" i="1"/>
  <c r="T298" i="1"/>
  <c r="T593" i="1"/>
  <c r="T811" i="1"/>
  <c r="T595" i="1"/>
  <c r="T813" i="1"/>
  <c r="T597" i="1"/>
  <c r="T354" i="1"/>
  <c r="T599" i="1"/>
  <c r="T600" i="1"/>
  <c r="T771" i="1"/>
  <c r="T29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996" i="1"/>
  <c r="T979" i="1"/>
  <c r="T622" i="1"/>
  <c r="T623" i="1"/>
  <c r="T948" i="1"/>
  <c r="T625" i="1"/>
  <c r="T626" i="1"/>
  <c r="T327" i="1"/>
  <c r="T628" i="1"/>
  <c r="T629" i="1"/>
  <c r="T630" i="1"/>
  <c r="T592" i="1"/>
  <c r="T632" i="1"/>
  <c r="T633" i="1"/>
  <c r="T634" i="1"/>
  <c r="T285" i="1"/>
  <c r="T636" i="1"/>
  <c r="T637" i="1"/>
  <c r="T988" i="1"/>
  <c r="T389" i="1"/>
  <c r="T580" i="1"/>
  <c r="T641" i="1"/>
  <c r="T698" i="1"/>
  <c r="T643" i="1"/>
  <c r="T644" i="1"/>
  <c r="T645" i="1"/>
  <c r="T880" i="1"/>
  <c r="T961" i="1"/>
  <c r="T649" i="1"/>
  <c r="T172" i="1"/>
  <c r="T650" i="1"/>
  <c r="T727" i="1"/>
  <c r="T34" i="1"/>
  <c r="T984" i="1"/>
  <c r="T654" i="1"/>
  <c r="T655" i="1"/>
  <c r="T656" i="1"/>
  <c r="T657" i="1"/>
  <c r="T696" i="1"/>
  <c r="T503" i="1"/>
  <c r="T660" i="1"/>
  <c r="T701" i="1"/>
  <c r="T430" i="1"/>
  <c r="T665" i="1"/>
  <c r="T432" i="1"/>
  <c r="T506" i="1"/>
  <c r="T573" i="1"/>
  <c r="T667" i="1"/>
  <c r="T668" i="1"/>
  <c r="T669" i="1"/>
  <c r="T511" i="1"/>
  <c r="T671" i="1"/>
  <c r="T672" i="1"/>
  <c r="T673" i="1"/>
  <c r="T990" i="1"/>
  <c r="T212" i="1"/>
  <c r="T676" i="1"/>
  <c r="T677" i="1"/>
  <c r="T678" i="1"/>
  <c r="T195" i="1"/>
  <c r="T680" i="1"/>
  <c r="T681" i="1"/>
  <c r="T789" i="1"/>
  <c r="T938" i="1"/>
  <c r="T684" i="1"/>
  <c r="T685" i="1"/>
  <c r="T686" i="1"/>
  <c r="T769" i="1"/>
  <c r="T688" i="1"/>
  <c r="T689" i="1"/>
  <c r="T690" i="1"/>
  <c r="T691" i="1"/>
  <c r="T692" i="1"/>
  <c r="T693" i="1"/>
  <c r="T223" i="1"/>
  <c r="T921" i="1"/>
  <c r="T434" i="1"/>
  <c r="T697" i="1"/>
  <c r="T854" i="1"/>
  <c r="T699" i="1"/>
  <c r="T700" i="1"/>
  <c r="T323" i="1"/>
  <c r="T41" i="1"/>
  <c r="T703" i="1"/>
  <c r="T404" i="1"/>
  <c r="T705" i="1"/>
  <c r="T706" i="1"/>
  <c r="T883" i="1"/>
  <c r="T708" i="1"/>
  <c r="T709" i="1"/>
  <c r="T710" i="1"/>
  <c r="T711" i="1"/>
  <c r="T712" i="1"/>
  <c r="T238" i="1"/>
  <c r="T714" i="1"/>
  <c r="T715" i="1"/>
  <c r="T716" i="1"/>
  <c r="T694" i="1"/>
  <c r="T718" i="1"/>
  <c r="T719" i="1"/>
  <c r="T720" i="1"/>
  <c r="T721" i="1"/>
  <c r="T722" i="1"/>
  <c r="T723" i="1"/>
  <c r="T724" i="1"/>
  <c r="T725" i="1"/>
  <c r="T726" i="1"/>
  <c r="T965" i="1"/>
  <c r="T728" i="1"/>
  <c r="T729" i="1"/>
  <c r="T170" i="1"/>
  <c r="T731" i="1"/>
  <c r="T732" i="1"/>
  <c r="T733" i="1"/>
  <c r="T687" i="1"/>
  <c r="T735" i="1"/>
  <c r="T736" i="1"/>
  <c r="T737" i="1"/>
  <c r="T738" i="1"/>
  <c r="T739" i="1"/>
  <c r="T555" i="1"/>
  <c r="T507" i="1"/>
  <c r="T198" i="1"/>
  <c r="T743" i="1"/>
  <c r="T744" i="1"/>
  <c r="T141" i="1"/>
  <c r="T746" i="1"/>
  <c r="T290" i="1"/>
  <c r="T748" i="1"/>
  <c r="T749" i="1"/>
  <c r="T750" i="1"/>
  <c r="T751" i="1"/>
  <c r="T47" i="1"/>
  <c r="T753" i="1"/>
  <c r="T754" i="1"/>
  <c r="T755" i="1"/>
  <c r="T756" i="1"/>
  <c r="T757" i="1"/>
  <c r="T758" i="1"/>
  <c r="T759" i="1"/>
  <c r="T760" i="1"/>
  <c r="T872" i="1"/>
  <c r="T531" i="1"/>
  <c r="T763" i="1"/>
  <c r="T764" i="1"/>
  <c r="T765" i="1"/>
  <c r="T766" i="1"/>
  <c r="T767" i="1"/>
  <c r="T529" i="1"/>
  <c r="T646" i="1"/>
  <c r="T770" i="1"/>
  <c r="T740" i="1"/>
  <c r="T772" i="1"/>
  <c r="T773" i="1"/>
  <c r="T774" i="1"/>
  <c r="T775" i="1"/>
  <c r="T776" i="1"/>
  <c r="T455" i="1"/>
  <c r="T674" i="1"/>
  <c r="T635" i="1"/>
  <c r="T780" i="1"/>
  <c r="T666" i="1"/>
  <c r="T782" i="1"/>
  <c r="T783" i="1"/>
  <c r="T784" i="1"/>
  <c r="T785" i="1"/>
  <c r="T786" i="1"/>
  <c r="T787" i="1"/>
  <c r="T788" i="1"/>
  <c r="T543" i="1"/>
  <c r="T790" i="1"/>
  <c r="T425" i="1"/>
  <c r="T792" i="1"/>
  <c r="T89" i="1"/>
  <c r="T79" i="1"/>
  <c r="T795" i="1"/>
  <c r="T796" i="1"/>
  <c r="T299" i="1"/>
  <c r="T345" i="1"/>
  <c r="T799" i="1"/>
  <c r="T800" i="1"/>
  <c r="T590" i="1"/>
  <c r="T52" i="1"/>
  <c r="T803" i="1"/>
  <c r="T804" i="1"/>
  <c r="T805" i="1"/>
  <c r="T806" i="1"/>
  <c r="T485" i="1"/>
  <c r="T808" i="1"/>
  <c r="T809" i="1"/>
  <c r="T194" i="1"/>
  <c r="T777" i="1"/>
  <c r="T812" i="1"/>
  <c r="T631" i="1"/>
  <c r="T814" i="1"/>
  <c r="T815" i="1"/>
  <c r="T118" i="1"/>
  <c r="T817" i="1"/>
  <c r="T818" i="1"/>
  <c r="T819" i="1"/>
  <c r="T820" i="1"/>
  <c r="T418" i="1"/>
  <c r="T822" i="1"/>
  <c r="T823" i="1"/>
  <c r="T824" i="1"/>
  <c r="T825" i="1"/>
  <c r="T826" i="1"/>
  <c r="T827" i="1"/>
  <c r="T828" i="1"/>
  <c r="T829" i="1"/>
  <c r="T301" i="1"/>
  <c r="T478" i="1"/>
  <c r="T717" i="1"/>
  <c r="T833" i="1"/>
  <c r="T834" i="1"/>
  <c r="T835" i="1"/>
  <c r="T836" i="1"/>
  <c r="T594" i="1"/>
  <c r="T377" i="1"/>
  <c r="T839" i="1"/>
  <c r="T840" i="1"/>
  <c r="T841" i="1"/>
  <c r="T842" i="1"/>
  <c r="T843" i="1"/>
  <c r="T844" i="1"/>
  <c r="T411" i="1"/>
  <c r="T846" i="1"/>
  <c r="T847" i="1"/>
  <c r="T848" i="1"/>
  <c r="T849" i="1"/>
  <c r="T850" i="1"/>
  <c r="T851" i="1"/>
  <c r="T53" i="1"/>
  <c r="T853" i="1"/>
  <c r="T178" i="1"/>
  <c r="T855" i="1"/>
  <c r="T856" i="1"/>
  <c r="T857" i="1"/>
  <c r="T858" i="1"/>
  <c r="T859" i="1"/>
  <c r="T155" i="1"/>
  <c r="T322" i="1"/>
  <c r="T862" i="1"/>
  <c r="T863" i="1"/>
  <c r="T864" i="1"/>
  <c r="T865" i="1"/>
  <c r="T866" i="1"/>
  <c r="T867" i="1"/>
  <c r="T868" i="1"/>
  <c r="T869" i="1"/>
  <c r="T870" i="1"/>
  <c r="T837" i="1"/>
  <c r="T342" i="1"/>
  <c r="T873" i="1"/>
  <c r="T874" i="1"/>
  <c r="T875" i="1"/>
  <c r="T876" i="1"/>
  <c r="T358" i="1"/>
  <c r="T381" i="1"/>
  <c r="T838" i="1"/>
  <c r="T102" i="1"/>
  <c r="T881" i="1"/>
  <c r="T882" i="1"/>
  <c r="T578" i="1"/>
  <c r="T884" i="1"/>
  <c r="T885" i="1"/>
  <c r="T897" i="1"/>
  <c r="T887" i="1"/>
  <c r="T794" i="1"/>
  <c r="T346" i="1"/>
  <c r="T890" i="1"/>
  <c r="T891" i="1"/>
  <c r="T892" i="1"/>
  <c r="T893" i="1"/>
  <c r="T894" i="1"/>
  <c r="T895" i="1"/>
  <c r="T896" i="1"/>
  <c r="T831" i="1"/>
  <c r="T898" i="1"/>
  <c r="T416" i="1"/>
  <c r="T915" i="1"/>
  <c r="T901" i="1"/>
  <c r="T54" i="1"/>
  <c r="T903" i="1"/>
  <c r="T904" i="1"/>
  <c r="T905" i="1"/>
  <c r="T268" i="1"/>
  <c r="T907" i="1"/>
  <c r="T908" i="1"/>
  <c r="T435" i="1"/>
  <c r="T910" i="1"/>
  <c r="T911" i="1"/>
  <c r="T912" i="1"/>
  <c r="T913" i="1"/>
  <c r="T914" i="1"/>
  <c r="T553" i="1"/>
  <c r="T255" i="1"/>
  <c r="T917" i="1"/>
  <c r="T137" i="1"/>
  <c r="T919" i="1"/>
  <c r="T920" i="1"/>
  <c r="T518" i="1"/>
  <c r="T922" i="1"/>
  <c r="T832" i="1"/>
  <c r="T924" i="1"/>
  <c r="T925" i="1"/>
  <c r="T926" i="1"/>
  <c r="T927" i="1"/>
  <c r="T405" i="1"/>
  <c r="T317" i="1"/>
  <c r="T930" i="1"/>
  <c r="T931" i="1"/>
  <c r="T932" i="1"/>
  <c r="T360" i="1"/>
  <c r="T934" i="1"/>
  <c r="T935" i="1"/>
  <c r="T936" i="1"/>
  <c r="T937" i="1"/>
  <c r="T661" i="1"/>
  <c r="T939" i="1"/>
  <c r="T940" i="1"/>
  <c r="T347" i="1"/>
  <c r="T942" i="1"/>
  <c r="T527" i="1"/>
  <c r="T479" i="1"/>
  <c r="T945" i="1"/>
  <c r="T509" i="1"/>
  <c r="T900" i="1"/>
  <c r="T801" i="1"/>
  <c r="T129" i="1"/>
  <c r="T950" i="1"/>
  <c r="T951" i="1"/>
  <c r="T56" i="1"/>
  <c r="T953" i="1"/>
  <c r="T954" i="1"/>
  <c r="T124" i="1"/>
  <c r="T956" i="1"/>
  <c r="T957" i="1"/>
  <c r="T943" i="1"/>
  <c r="T959" i="1"/>
  <c r="T960" i="1"/>
  <c r="T781" i="1"/>
  <c r="T202" i="1"/>
  <c r="T963" i="1"/>
  <c r="T964" i="1"/>
  <c r="T217" i="1"/>
  <c r="T966" i="1"/>
  <c r="T967" i="1"/>
  <c r="T968" i="1"/>
  <c r="T969" i="1"/>
  <c r="T970" i="1"/>
  <c r="T971" i="1"/>
  <c r="T639" i="1"/>
  <c r="T188" i="1"/>
  <c r="T974" i="1"/>
  <c r="T702" i="1"/>
  <c r="T976" i="1"/>
  <c r="T977" i="1"/>
  <c r="T978" i="1"/>
  <c r="T294" i="1"/>
  <c r="T980" i="1"/>
  <c r="T981" i="1"/>
  <c r="T973" i="1"/>
  <c r="T983" i="1"/>
  <c r="T318" i="1"/>
  <c r="T985" i="1"/>
  <c r="T986" i="1"/>
  <c r="T889" i="1"/>
  <c r="T348" i="1"/>
  <c r="T989" i="1"/>
  <c r="T456" i="1"/>
  <c r="T991" i="1"/>
  <c r="T350" i="1"/>
  <c r="T993" i="1"/>
  <c r="T994" i="1"/>
  <c r="T995" i="1"/>
  <c r="T778" i="1"/>
  <c r="T997" i="1"/>
  <c r="T283" i="1"/>
  <c r="T999" i="1"/>
  <c r="T547" i="1"/>
  <c r="T1001" i="1"/>
  <c r="T2" i="1"/>
  <c r="S4" i="1"/>
  <c r="S157" i="1"/>
  <c r="S328" i="1"/>
  <c r="S7" i="1"/>
  <c r="S190" i="1"/>
  <c r="S9" i="1"/>
  <c r="S10" i="1"/>
  <c r="S237" i="1"/>
  <c r="S12" i="1"/>
  <c r="S241" i="1"/>
  <c r="S252" i="1"/>
  <c r="S15" i="1"/>
  <c r="S513" i="1"/>
  <c r="S577" i="1"/>
  <c r="S18" i="1"/>
  <c r="S19" i="1"/>
  <c r="S20" i="1"/>
  <c r="S544" i="1"/>
  <c r="S22" i="1"/>
  <c r="S638" i="1"/>
  <c r="S24" i="1"/>
  <c r="S25" i="1"/>
  <c r="S26" i="1"/>
  <c r="S27" i="1"/>
  <c r="S28" i="1"/>
  <c r="S78" i="1"/>
  <c r="S30" i="1"/>
  <c r="S31" i="1"/>
  <c r="S32" i="1"/>
  <c r="S33" i="1"/>
  <c r="S652" i="1"/>
  <c r="S35" i="1"/>
  <c r="S36" i="1"/>
  <c r="S37" i="1"/>
  <c r="S38" i="1"/>
  <c r="S39" i="1"/>
  <c r="S40" i="1"/>
  <c r="S499" i="1"/>
  <c r="S42" i="1"/>
  <c r="S43" i="1"/>
  <c r="S44" i="1"/>
  <c r="S45" i="1"/>
  <c r="S46" i="1"/>
  <c r="S459" i="1"/>
  <c r="S48" i="1"/>
  <c r="S49" i="1"/>
  <c r="S50" i="1"/>
  <c r="S51" i="1"/>
  <c r="S5" i="1"/>
  <c r="S830" i="1"/>
  <c r="S302" i="1"/>
  <c r="S55" i="1"/>
  <c r="S219" i="1"/>
  <c r="S57" i="1"/>
  <c r="S58" i="1"/>
  <c r="S59" i="1"/>
  <c r="S60" i="1"/>
  <c r="S61" i="1"/>
  <c r="S62" i="1"/>
  <c r="S1000" i="1"/>
  <c r="S64" i="1"/>
  <c r="S173" i="1"/>
  <c r="S105" i="1"/>
  <c r="S67" i="1"/>
  <c r="S112" i="1"/>
  <c r="S69" i="1"/>
  <c r="S70" i="1"/>
  <c r="S71" i="1"/>
  <c r="S72" i="1"/>
  <c r="S73" i="1"/>
  <c r="S74" i="1"/>
  <c r="S75" i="1"/>
  <c r="S76" i="1"/>
  <c r="S77" i="1"/>
  <c r="S730" i="1"/>
  <c r="S461" i="1"/>
  <c r="S80" i="1"/>
  <c r="S540" i="1"/>
  <c r="S82" i="1"/>
  <c r="S83" i="1"/>
  <c r="S84" i="1"/>
  <c r="S664" i="1"/>
  <c r="S86" i="1"/>
  <c r="S87" i="1"/>
  <c r="S88" i="1"/>
  <c r="S992" i="1"/>
  <c r="S90" i="1"/>
  <c r="S91" i="1"/>
  <c r="S343" i="1"/>
  <c r="S807" i="1"/>
  <c r="S94" i="1"/>
  <c r="S95" i="1"/>
  <c r="S96" i="1"/>
  <c r="S97" i="1"/>
  <c r="S98" i="1"/>
  <c r="S99" i="1"/>
  <c r="S648" i="1"/>
  <c r="S101" i="1"/>
  <c r="S6" i="1"/>
  <c r="S103" i="1"/>
  <c r="S104" i="1"/>
  <c r="S502" i="1"/>
  <c r="S106" i="1"/>
  <c r="S107" i="1"/>
  <c r="S108" i="1"/>
  <c r="S109" i="1"/>
  <c r="S110" i="1"/>
  <c r="S192" i="1"/>
  <c r="S779" i="1"/>
  <c r="S113" i="1"/>
  <c r="S114" i="1"/>
  <c r="S115" i="1"/>
  <c r="S116" i="1"/>
  <c r="S861" i="1"/>
  <c r="S304" i="1"/>
  <c r="S119" i="1"/>
  <c r="S120" i="1"/>
  <c r="S121" i="1"/>
  <c r="S122" i="1"/>
  <c r="S123" i="1"/>
  <c r="S761" i="1"/>
  <c r="S902" i="1"/>
  <c r="S126" i="1"/>
  <c r="S127" i="1"/>
  <c r="S918" i="1"/>
  <c r="S659" i="1"/>
  <c r="S130" i="1"/>
  <c r="S131" i="1"/>
  <c r="S132" i="1"/>
  <c r="S133" i="1"/>
  <c r="S134" i="1"/>
  <c r="S135" i="1"/>
  <c r="S651" i="1"/>
  <c r="S329" i="1"/>
  <c r="S138" i="1"/>
  <c r="S139" i="1"/>
  <c r="S470" i="1"/>
  <c r="S627" i="1"/>
  <c r="S142" i="1"/>
  <c r="S143" i="1"/>
  <c r="S144" i="1"/>
  <c r="S145" i="1"/>
  <c r="S146" i="1"/>
  <c r="S147" i="1"/>
  <c r="S148" i="1"/>
  <c r="S149" i="1"/>
  <c r="S150" i="1"/>
  <c r="S151" i="1"/>
  <c r="S8" i="1"/>
  <c r="S762" i="1"/>
  <c r="S154" i="1"/>
  <c r="S955" i="1"/>
  <c r="S899" i="1"/>
  <c r="S768" i="1"/>
  <c r="S158" i="1"/>
  <c r="S159" i="1"/>
  <c r="S160" i="1"/>
  <c r="S161" i="1"/>
  <c r="S162" i="1"/>
  <c r="S200" i="1"/>
  <c r="S164" i="1"/>
  <c r="S165" i="1"/>
  <c r="S166" i="1"/>
  <c r="S167" i="1"/>
  <c r="S168" i="1"/>
  <c r="S169" i="1"/>
  <c r="S741" i="1"/>
  <c r="S171" i="1"/>
  <c r="S944" i="1"/>
  <c r="S177" i="1"/>
  <c r="S63" i="1"/>
  <c r="S175" i="1"/>
  <c r="S176" i="1"/>
  <c r="S928" i="1"/>
  <c r="S683" i="1"/>
  <c r="S179" i="1"/>
  <c r="S305" i="1"/>
  <c r="S181" i="1"/>
  <c r="S182" i="1"/>
  <c r="S393" i="1"/>
  <c r="S184" i="1"/>
  <c r="S183" i="1"/>
  <c r="S186" i="1"/>
  <c r="S65" i="1"/>
  <c r="S598" i="1"/>
  <c r="S189" i="1"/>
  <c r="S379" i="1"/>
  <c r="S191" i="1"/>
  <c r="S136" i="1"/>
  <c r="S384" i="1"/>
  <c r="S526" i="1"/>
  <c r="S276" i="1"/>
  <c r="S196" i="1"/>
  <c r="S197" i="1"/>
  <c r="S380" i="1"/>
  <c r="S199" i="1"/>
  <c r="S545" i="1"/>
  <c r="S68" i="1"/>
  <c r="S11" i="1"/>
  <c r="S203" i="1"/>
  <c r="S204" i="1"/>
  <c r="S205" i="1"/>
  <c r="S564" i="1"/>
  <c r="S207" i="1"/>
  <c r="S208" i="1"/>
  <c r="S209" i="1"/>
  <c r="S210" i="1"/>
  <c r="S211" i="1"/>
  <c r="S450" i="1"/>
  <c r="S662" i="1"/>
  <c r="S214" i="1"/>
  <c r="S215" i="1"/>
  <c r="S216" i="1"/>
  <c r="S810" i="1"/>
  <c r="S218" i="1"/>
  <c r="S742" i="1"/>
  <c r="S220" i="1"/>
  <c r="S221" i="1"/>
  <c r="S351" i="1"/>
  <c r="S707" i="1"/>
  <c r="S224" i="1"/>
  <c r="S596" i="1"/>
  <c r="S226" i="1"/>
  <c r="S227" i="1"/>
  <c r="S228" i="1"/>
  <c r="S229" i="1"/>
  <c r="S230" i="1"/>
  <c r="S231" i="1"/>
  <c r="S232" i="1"/>
  <c r="S233" i="1"/>
  <c r="S234" i="1"/>
  <c r="S235" i="1"/>
  <c r="S236" i="1"/>
  <c r="S394" i="1"/>
  <c r="S524" i="1"/>
  <c r="S239" i="1"/>
  <c r="S240" i="1"/>
  <c r="S117" i="1"/>
  <c r="S242" i="1"/>
  <c r="S243" i="1"/>
  <c r="S244" i="1"/>
  <c r="S245" i="1"/>
  <c r="S246" i="1"/>
  <c r="S247" i="1"/>
  <c r="S248" i="1"/>
  <c r="S249" i="1"/>
  <c r="S250" i="1"/>
  <c r="S251" i="1"/>
  <c r="S13" i="1"/>
  <c r="S297" i="1"/>
  <c r="S254" i="1"/>
  <c r="S713" i="1"/>
  <c r="S256" i="1"/>
  <c r="S257" i="1"/>
  <c r="S156" i="1"/>
  <c r="S259" i="1"/>
  <c r="S260" i="1"/>
  <c r="S261" i="1"/>
  <c r="S262" i="1"/>
  <c r="S584" i="1"/>
  <c r="S264" i="1"/>
  <c r="S265" i="1"/>
  <c r="S266" i="1"/>
  <c r="S267" i="1"/>
  <c r="S675" i="1"/>
  <c r="S269" i="1"/>
  <c r="S270" i="1"/>
  <c r="S271" i="1"/>
  <c r="S272" i="1"/>
  <c r="S273" i="1"/>
  <c r="S274" i="1"/>
  <c r="S275" i="1"/>
  <c r="S92" i="1"/>
  <c r="S277" i="1"/>
  <c r="S201" i="1"/>
  <c r="S279" i="1"/>
  <c r="S280" i="1"/>
  <c r="S281" i="1"/>
  <c r="S282" i="1"/>
  <c r="S860" i="1"/>
  <c r="S284" i="1"/>
  <c r="S373" i="1"/>
  <c r="S487" i="1"/>
  <c r="S287" i="1"/>
  <c r="S288" i="1"/>
  <c r="S289" i="1"/>
  <c r="S206" i="1"/>
  <c r="S291" i="1"/>
  <c r="S878" i="1"/>
  <c r="S293" i="1"/>
  <c r="S319" i="1"/>
  <c r="S295" i="1"/>
  <c r="S296" i="1"/>
  <c r="S962" i="1"/>
  <c r="S225" i="1"/>
  <c r="S308" i="1"/>
  <c r="S300" i="1"/>
  <c r="S140" i="1"/>
  <c r="S14" i="1"/>
  <c r="S303" i="1"/>
  <c r="S566" i="1"/>
  <c r="S125" i="1"/>
  <c r="S306" i="1"/>
  <c r="S307" i="1"/>
  <c r="S258" i="1"/>
  <c r="S309" i="1"/>
  <c r="S695" i="1"/>
  <c r="S311" i="1"/>
  <c r="S344" i="1"/>
  <c r="S313" i="1"/>
  <c r="S314" i="1"/>
  <c r="S315" i="1"/>
  <c r="S316" i="1"/>
  <c r="S464" i="1"/>
  <c r="S474" i="1"/>
  <c r="S278" i="1"/>
  <c r="S213" i="1"/>
  <c r="S321" i="1"/>
  <c r="S589" i="1"/>
  <c r="S886" i="1"/>
  <c r="S324" i="1"/>
  <c r="S417" i="1"/>
  <c r="S326" i="1"/>
  <c r="S263" i="1"/>
  <c r="S310" i="1"/>
  <c r="S93" i="1"/>
  <c r="S330" i="1"/>
  <c r="S331" i="1"/>
  <c r="S332" i="1"/>
  <c r="S333" i="1"/>
  <c r="S334" i="1"/>
  <c r="S335" i="1"/>
  <c r="S336" i="1"/>
  <c r="S337" i="1"/>
  <c r="S554" i="1"/>
  <c r="S339" i="1"/>
  <c r="S340" i="1"/>
  <c r="S341" i="1"/>
  <c r="S520" i="1"/>
  <c r="S682" i="1"/>
  <c r="S530" i="1"/>
  <c r="S419" i="1"/>
  <c r="S987" i="1"/>
  <c r="S816" i="1"/>
  <c r="S369" i="1"/>
  <c r="S349" i="1"/>
  <c r="S998" i="1"/>
  <c r="S923" i="1"/>
  <c r="S16" i="1"/>
  <c r="S353" i="1"/>
  <c r="S111" i="1"/>
  <c r="S355" i="1"/>
  <c r="S356" i="1"/>
  <c r="S357" i="1"/>
  <c r="S443" i="1"/>
  <c r="S359" i="1"/>
  <c r="S483" i="1"/>
  <c r="S361" i="1"/>
  <c r="S362" i="1"/>
  <c r="S363" i="1"/>
  <c r="S364" i="1"/>
  <c r="S365" i="1"/>
  <c r="S366" i="1"/>
  <c r="S367" i="1"/>
  <c r="S368" i="1"/>
  <c r="S500" i="1"/>
  <c r="S370" i="1"/>
  <c r="S371" i="1"/>
  <c r="S372" i="1"/>
  <c r="S949" i="1"/>
  <c r="S374" i="1"/>
  <c r="S375" i="1"/>
  <c r="S871" i="1"/>
  <c r="S100" i="1"/>
  <c r="S378" i="1"/>
  <c r="S532" i="1"/>
  <c r="S909" i="1"/>
  <c r="S312" i="1"/>
  <c r="S382" i="1"/>
  <c r="S383" i="1"/>
  <c r="S426" i="1"/>
  <c r="S385" i="1"/>
  <c r="S386" i="1"/>
  <c r="S387" i="1"/>
  <c r="S747" i="1"/>
  <c r="S670" i="1"/>
  <c r="S390" i="1"/>
  <c r="S391" i="1"/>
  <c r="S392" i="1"/>
  <c r="S541" i="1"/>
  <c r="S658" i="1"/>
  <c r="S395" i="1"/>
  <c r="S396" i="1"/>
  <c r="S397" i="1"/>
  <c r="S398" i="1"/>
  <c r="S399" i="1"/>
  <c r="S400" i="1"/>
  <c r="S647" i="1"/>
  <c r="S17" i="1"/>
  <c r="S403" i="1"/>
  <c r="S320" i="1"/>
  <c r="S975" i="1"/>
  <c r="S406" i="1"/>
  <c r="S517" i="1"/>
  <c r="S408" i="1"/>
  <c r="S409" i="1"/>
  <c r="S410" i="1"/>
  <c r="S752" i="1"/>
  <c r="S412" i="1"/>
  <c r="S413" i="1"/>
  <c r="S414" i="1"/>
  <c r="S415" i="1"/>
  <c r="S946" i="1"/>
  <c r="S679" i="1"/>
  <c r="S745" i="1"/>
  <c r="S66" i="1"/>
  <c r="S845" i="1"/>
  <c r="S421" i="1"/>
  <c r="S422" i="1"/>
  <c r="S452" i="1"/>
  <c r="S424" i="1"/>
  <c r="S791" i="1"/>
  <c r="S185" i="1"/>
  <c r="S427" i="1"/>
  <c r="S428" i="1"/>
  <c r="S429" i="1"/>
  <c r="S653" i="1"/>
  <c r="S431" i="1"/>
  <c r="S376" i="1"/>
  <c r="S433" i="1"/>
  <c r="S338" i="1"/>
  <c r="S704" i="1"/>
  <c r="S436" i="1"/>
  <c r="S437" i="1"/>
  <c r="S438" i="1"/>
  <c r="S439" i="1"/>
  <c r="S440" i="1"/>
  <c r="S441" i="1"/>
  <c r="S442" i="1"/>
  <c r="S292" i="1"/>
  <c r="S444" i="1"/>
  <c r="S445" i="1"/>
  <c r="S446" i="1"/>
  <c r="S447" i="1"/>
  <c r="S286" i="1"/>
  <c r="S449" i="1"/>
  <c r="S602" i="1"/>
  <c r="S451" i="1"/>
  <c r="S21" i="1"/>
  <c r="S453" i="1"/>
  <c r="S174" i="1"/>
  <c r="S929" i="1"/>
  <c r="S152" i="1"/>
  <c r="S457" i="1"/>
  <c r="S458" i="1"/>
  <c r="S180" i="1"/>
  <c r="S460" i="1"/>
  <c r="S253" i="1"/>
  <c r="S462" i="1"/>
  <c r="S463" i="1"/>
  <c r="S947" i="1"/>
  <c r="S465" i="1"/>
  <c r="S466" i="1"/>
  <c r="S467" i="1"/>
  <c r="S468" i="1"/>
  <c r="S469" i="1"/>
  <c r="S153" i="1"/>
  <c r="S471" i="1"/>
  <c r="S472" i="1"/>
  <c r="S473" i="1"/>
  <c r="S802" i="1"/>
  <c r="S475" i="1"/>
  <c r="S476" i="1"/>
  <c r="S477" i="1"/>
  <c r="S958" i="1"/>
  <c r="S388" i="1"/>
  <c r="S480" i="1"/>
  <c r="S481" i="1"/>
  <c r="S482" i="1"/>
  <c r="S982" i="1"/>
  <c r="S163" i="1"/>
  <c r="S624" i="1"/>
  <c r="S486" i="1"/>
  <c r="S621" i="1"/>
  <c r="S193" i="1"/>
  <c r="S489" i="1"/>
  <c r="S490" i="1"/>
  <c r="S491" i="1"/>
  <c r="S492" i="1"/>
  <c r="S493" i="1"/>
  <c r="S494" i="1"/>
  <c r="S495" i="1"/>
  <c r="S496" i="1"/>
  <c r="S497" i="1"/>
  <c r="S933" i="1"/>
  <c r="S488" i="1"/>
  <c r="S972" i="1"/>
  <c r="S852" i="1"/>
  <c r="S23" i="1"/>
  <c r="S798" i="1"/>
  <c r="S504" i="1"/>
  <c r="S505" i="1"/>
  <c r="S325" i="1"/>
  <c r="S620" i="1"/>
  <c r="S508" i="1"/>
  <c r="S81" i="1"/>
  <c r="S510" i="1"/>
  <c r="S877" i="1"/>
  <c r="S512" i="1"/>
  <c r="S793" i="1"/>
  <c r="S514" i="1"/>
  <c r="S515" i="1"/>
  <c r="S516" i="1"/>
  <c r="S401" i="1"/>
  <c r="S734" i="1"/>
  <c r="S519" i="1"/>
  <c r="S407" i="1"/>
  <c r="S521" i="1"/>
  <c r="S522" i="1"/>
  <c r="S523" i="1"/>
  <c r="S536" i="1"/>
  <c r="S525" i="1"/>
  <c r="S642" i="1"/>
  <c r="S85" i="1"/>
  <c r="S528" i="1"/>
  <c r="S952" i="1"/>
  <c r="S420" i="1"/>
  <c r="S187" i="1"/>
  <c r="S663" i="1"/>
  <c r="S533" i="1"/>
  <c r="S534" i="1"/>
  <c r="S535" i="1"/>
  <c r="S601" i="1"/>
  <c r="S537" i="1"/>
  <c r="S538" i="1"/>
  <c r="S539" i="1"/>
  <c r="S797" i="1"/>
  <c r="S498" i="1"/>
  <c r="S542" i="1"/>
  <c r="S906" i="1"/>
  <c r="S568" i="1"/>
  <c r="S591" i="1"/>
  <c r="S546" i="1"/>
  <c r="S941" i="1"/>
  <c r="S548" i="1"/>
  <c r="S549" i="1"/>
  <c r="S550" i="1"/>
  <c r="S551" i="1"/>
  <c r="S552" i="1"/>
  <c r="S916" i="1"/>
  <c r="S423" i="1"/>
  <c r="S888" i="1"/>
  <c r="S556" i="1"/>
  <c r="S557" i="1"/>
  <c r="S558" i="1"/>
  <c r="S559" i="1"/>
  <c r="S560" i="1"/>
  <c r="S561" i="1"/>
  <c r="S562" i="1"/>
  <c r="S563" i="1"/>
  <c r="S501" i="1"/>
  <c r="S565" i="1"/>
  <c r="S879" i="1"/>
  <c r="S567" i="1"/>
  <c r="S448" i="1"/>
  <c r="S569" i="1"/>
  <c r="S570" i="1"/>
  <c r="S571" i="1"/>
  <c r="S572" i="1"/>
  <c r="S128" i="1"/>
  <c r="S574" i="1"/>
  <c r="S575" i="1"/>
  <c r="S576" i="1"/>
  <c r="S583" i="1"/>
  <c r="S484" i="1"/>
  <c r="S579" i="1"/>
  <c r="S640" i="1"/>
  <c r="S581" i="1"/>
  <c r="S582" i="1"/>
  <c r="S222" i="1"/>
  <c r="S402" i="1"/>
  <c r="S585" i="1"/>
  <c r="S586" i="1"/>
  <c r="S587" i="1"/>
  <c r="S588" i="1"/>
  <c r="S454" i="1"/>
  <c r="S821" i="1"/>
  <c r="S352" i="1"/>
  <c r="S298" i="1"/>
  <c r="S593" i="1"/>
  <c r="S811" i="1"/>
  <c r="S595" i="1"/>
  <c r="S813" i="1"/>
  <c r="S597" i="1"/>
  <c r="S354" i="1"/>
  <c r="S599" i="1"/>
  <c r="S600" i="1"/>
  <c r="S771" i="1"/>
  <c r="S29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996" i="1"/>
  <c r="S979" i="1"/>
  <c r="S622" i="1"/>
  <c r="S623" i="1"/>
  <c r="S948" i="1"/>
  <c r="S625" i="1"/>
  <c r="S626" i="1"/>
  <c r="S327" i="1"/>
  <c r="S628" i="1"/>
  <c r="S629" i="1"/>
  <c r="S630" i="1"/>
  <c r="S592" i="1"/>
  <c r="S632" i="1"/>
  <c r="S633" i="1"/>
  <c r="S634" i="1"/>
  <c r="S285" i="1"/>
  <c r="S636" i="1"/>
  <c r="S637" i="1"/>
  <c r="S988" i="1"/>
  <c r="S389" i="1"/>
  <c r="S580" i="1"/>
  <c r="S641" i="1"/>
  <c r="S698" i="1"/>
  <c r="S643" i="1"/>
  <c r="S644" i="1"/>
  <c r="S645" i="1"/>
  <c r="S880" i="1"/>
  <c r="S961" i="1"/>
  <c r="S649" i="1"/>
  <c r="S172" i="1"/>
  <c r="S650" i="1"/>
  <c r="S727" i="1"/>
  <c r="S34" i="1"/>
  <c r="S984" i="1"/>
  <c r="S654" i="1"/>
  <c r="S655" i="1"/>
  <c r="S656" i="1"/>
  <c r="S657" i="1"/>
  <c r="S696" i="1"/>
  <c r="S503" i="1"/>
  <c r="S660" i="1"/>
  <c r="S701" i="1"/>
  <c r="S430" i="1"/>
  <c r="S665" i="1"/>
  <c r="S432" i="1"/>
  <c r="S506" i="1"/>
  <c r="S573" i="1"/>
  <c r="S667" i="1"/>
  <c r="S668" i="1"/>
  <c r="S669" i="1"/>
  <c r="S511" i="1"/>
  <c r="S671" i="1"/>
  <c r="S672" i="1"/>
  <c r="S673" i="1"/>
  <c r="S990" i="1"/>
  <c r="S212" i="1"/>
  <c r="S676" i="1"/>
  <c r="S677" i="1"/>
  <c r="S678" i="1"/>
  <c r="S195" i="1"/>
  <c r="S680" i="1"/>
  <c r="S681" i="1"/>
  <c r="S789" i="1"/>
  <c r="S938" i="1"/>
  <c r="S684" i="1"/>
  <c r="S685" i="1"/>
  <c r="S686" i="1"/>
  <c r="S769" i="1"/>
  <c r="S688" i="1"/>
  <c r="S689" i="1"/>
  <c r="S690" i="1"/>
  <c r="S691" i="1"/>
  <c r="S692" i="1"/>
  <c r="S693" i="1"/>
  <c r="S223" i="1"/>
  <c r="S921" i="1"/>
  <c r="S434" i="1"/>
  <c r="S697" i="1"/>
  <c r="S854" i="1"/>
  <c r="S699" i="1"/>
  <c r="S700" i="1"/>
  <c r="S323" i="1"/>
  <c r="S41" i="1"/>
  <c r="S703" i="1"/>
  <c r="S404" i="1"/>
  <c r="S705" i="1"/>
  <c r="S706" i="1"/>
  <c r="S883" i="1"/>
  <c r="S708" i="1"/>
  <c r="S709" i="1"/>
  <c r="S710" i="1"/>
  <c r="S711" i="1"/>
  <c r="S712" i="1"/>
  <c r="S238" i="1"/>
  <c r="S714" i="1"/>
  <c r="S715" i="1"/>
  <c r="S716" i="1"/>
  <c r="S694" i="1"/>
  <c r="S718" i="1"/>
  <c r="S719" i="1"/>
  <c r="S720" i="1"/>
  <c r="S721" i="1"/>
  <c r="S722" i="1"/>
  <c r="S723" i="1"/>
  <c r="S724" i="1"/>
  <c r="S725" i="1"/>
  <c r="S726" i="1"/>
  <c r="S965" i="1"/>
  <c r="S728" i="1"/>
  <c r="S729" i="1"/>
  <c r="S170" i="1"/>
  <c r="S731" i="1"/>
  <c r="S732" i="1"/>
  <c r="S733" i="1"/>
  <c r="S687" i="1"/>
  <c r="S735" i="1"/>
  <c r="S736" i="1"/>
  <c r="S737" i="1"/>
  <c r="S738" i="1"/>
  <c r="S739" i="1"/>
  <c r="S555" i="1"/>
  <c r="S507" i="1"/>
  <c r="S198" i="1"/>
  <c r="S743" i="1"/>
  <c r="S744" i="1"/>
  <c r="S141" i="1"/>
  <c r="S746" i="1"/>
  <c r="S290" i="1"/>
  <c r="S748" i="1"/>
  <c r="S749" i="1"/>
  <c r="S750" i="1"/>
  <c r="S751" i="1"/>
  <c r="S47" i="1"/>
  <c r="S753" i="1"/>
  <c r="S754" i="1"/>
  <c r="S755" i="1"/>
  <c r="S756" i="1"/>
  <c r="S757" i="1"/>
  <c r="S758" i="1"/>
  <c r="S759" i="1"/>
  <c r="S760" i="1"/>
  <c r="S872" i="1"/>
  <c r="S531" i="1"/>
  <c r="S763" i="1"/>
  <c r="S764" i="1"/>
  <c r="S765" i="1"/>
  <c r="S766" i="1"/>
  <c r="S767" i="1"/>
  <c r="S529" i="1"/>
  <c r="S646" i="1"/>
  <c r="S770" i="1"/>
  <c r="S740" i="1"/>
  <c r="S772" i="1"/>
  <c r="S773" i="1"/>
  <c r="S774" i="1"/>
  <c r="S775" i="1"/>
  <c r="S776" i="1"/>
  <c r="S455" i="1"/>
  <c r="S674" i="1"/>
  <c r="S635" i="1"/>
  <c r="S780" i="1"/>
  <c r="S666" i="1"/>
  <c r="S782" i="1"/>
  <c r="S783" i="1"/>
  <c r="S784" i="1"/>
  <c r="S785" i="1"/>
  <c r="S786" i="1"/>
  <c r="S787" i="1"/>
  <c r="S788" i="1"/>
  <c r="S543" i="1"/>
  <c r="S790" i="1"/>
  <c r="S425" i="1"/>
  <c r="S792" i="1"/>
  <c r="S89" i="1"/>
  <c r="S79" i="1"/>
  <c r="S795" i="1"/>
  <c r="S796" i="1"/>
  <c r="S299" i="1"/>
  <c r="S345" i="1"/>
  <c r="S799" i="1"/>
  <c r="S800" i="1"/>
  <c r="S590" i="1"/>
  <c r="S52" i="1"/>
  <c r="S803" i="1"/>
  <c r="S804" i="1"/>
  <c r="S805" i="1"/>
  <c r="S806" i="1"/>
  <c r="S485" i="1"/>
  <c r="S808" i="1"/>
  <c r="S809" i="1"/>
  <c r="S194" i="1"/>
  <c r="S777" i="1"/>
  <c r="S812" i="1"/>
  <c r="S631" i="1"/>
  <c r="S814" i="1"/>
  <c r="S815" i="1"/>
  <c r="S118" i="1"/>
  <c r="S817" i="1"/>
  <c r="S818" i="1"/>
  <c r="S819" i="1"/>
  <c r="S820" i="1"/>
  <c r="S418" i="1"/>
  <c r="S822" i="1"/>
  <c r="S823" i="1"/>
  <c r="S824" i="1"/>
  <c r="S825" i="1"/>
  <c r="S826" i="1"/>
  <c r="S827" i="1"/>
  <c r="S828" i="1"/>
  <c r="S829" i="1"/>
  <c r="S301" i="1"/>
  <c r="S478" i="1"/>
  <c r="S717" i="1"/>
  <c r="S833" i="1"/>
  <c r="S834" i="1"/>
  <c r="S835" i="1"/>
  <c r="S836" i="1"/>
  <c r="S594" i="1"/>
  <c r="S377" i="1"/>
  <c r="S839" i="1"/>
  <c r="S840" i="1"/>
  <c r="S841" i="1"/>
  <c r="S842" i="1"/>
  <c r="S843" i="1"/>
  <c r="S844" i="1"/>
  <c r="S411" i="1"/>
  <c r="S846" i="1"/>
  <c r="S847" i="1"/>
  <c r="S848" i="1"/>
  <c r="S849" i="1"/>
  <c r="S850" i="1"/>
  <c r="S851" i="1"/>
  <c r="S53" i="1"/>
  <c r="S853" i="1"/>
  <c r="S178" i="1"/>
  <c r="S855" i="1"/>
  <c r="S856" i="1"/>
  <c r="S857" i="1"/>
  <c r="S858" i="1"/>
  <c r="S859" i="1"/>
  <c r="S155" i="1"/>
  <c r="S322" i="1"/>
  <c r="S862" i="1"/>
  <c r="S863" i="1"/>
  <c r="S864" i="1"/>
  <c r="S865" i="1"/>
  <c r="S866" i="1"/>
  <c r="S867" i="1"/>
  <c r="S868" i="1"/>
  <c r="S869" i="1"/>
  <c r="S870" i="1"/>
  <c r="S837" i="1"/>
  <c r="S342" i="1"/>
  <c r="S873" i="1"/>
  <c r="S874" i="1"/>
  <c r="S875" i="1"/>
  <c r="S876" i="1"/>
  <c r="S358" i="1"/>
  <c r="S381" i="1"/>
  <c r="S838" i="1"/>
  <c r="S102" i="1"/>
  <c r="S881" i="1"/>
  <c r="S882" i="1"/>
  <c r="S578" i="1"/>
  <c r="S884" i="1"/>
  <c r="S885" i="1"/>
  <c r="S897" i="1"/>
  <c r="S887" i="1"/>
  <c r="S794" i="1"/>
  <c r="S346" i="1"/>
  <c r="S890" i="1"/>
  <c r="S891" i="1"/>
  <c r="S892" i="1"/>
  <c r="S893" i="1"/>
  <c r="S894" i="1"/>
  <c r="S895" i="1"/>
  <c r="S896" i="1"/>
  <c r="S831" i="1"/>
  <c r="S898" i="1"/>
  <c r="S416" i="1"/>
  <c r="S915" i="1"/>
  <c r="S901" i="1"/>
  <c r="S54" i="1"/>
  <c r="S903" i="1"/>
  <c r="S904" i="1"/>
  <c r="S905" i="1"/>
  <c r="S268" i="1"/>
  <c r="S907" i="1"/>
  <c r="S908" i="1"/>
  <c r="S435" i="1"/>
  <c r="S910" i="1"/>
  <c r="S911" i="1"/>
  <c r="S912" i="1"/>
  <c r="S913" i="1"/>
  <c r="S914" i="1"/>
  <c r="S553" i="1"/>
  <c r="S255" i="1"/>
  <c r="S917" i="1"/>
  <c r="S137" i="1"/>
  <c r="S919" i="1"/>
  <c r="S920" i="1"/>
  <c r="S518" i="1"/>
  <c r="S922" i="1"/>
  <c r="S832" i="1"/>
  <c r="S924" i="1"/>
  <c r="S925" i="1"/>
  <c r="S926" i="1"/>
  <c r="S927" i="1"/>
  <c r="S405" i="1"/>
  <c r="S317" i="1"/>
  <c r="S930" i="1"/>
  <c r="S931" i="1"/>
  <c r="S932" i="1"/>
  <c r="S360" i="1"/>
  <c r="S934" i="1"/>
  <c r="S935" i="1"/>
  <c r="S936" i="1"/>
  <c r="S937" i="1"/>
  <c r="S661" i="1"/>
  <c r="S939" i="1"/>
  <c r="S940" i="1"/>
  <c r="S347" i="1"/>
  <c r="S942" i="1"/>
  <c r="S527" i="1"/>
  <c r="S479" i="1"/>
  <c r="S945" i="1"/>
  <c r="S509" i="1"/>
  <c r="S900" i="1"/>
  <c r="S801" i="1"/>
  <c r="S129" i="1"/>
  <c r="S950" i="1"/>
  <c r="S951" i="1"/>
  <c r="S56" i="1"/>
  <c r="S953" i="1"/>
  <c r="S954" i="1"/>
  <c r="S124" i="1"/>
  <c r="S956" i="1"/>
  <c r="S957" i="1"/>
  <c r="S943" i="1"/>
  <c r="S959" i="1"/>
  <c r="S960" i="1"/>
  <c r="S781" i="1"/>
  <c r="S202" i="1"/>
  <c r="S963" i="1"/>
  <c r="S964" i="1"/>
  <c r="S217" i="1"/>
  <c r="S966" i="1"/>
  <c r="S967" i="1"/>
  <c r="S968" i="1"/>
  <c r="S969" i="1"/>
  <c r="S970" i="1"/>
  <c r="S971" i="1"/>
  <c r="S639" i="1"/>
  <c r="S188" i="1"/>
  <c r="S974" i="1"/>
  <c r="S702" i="1"/>
  <c r="S976" i="1"/>
  <c r="S977" i="1"/>
  <c r="S978" i="1"/>
  <c r="S294" i="1"/>
  <c r="S980" i="1"/>
  <c r="S981" i="1"/>
  <c r="S973" i="1"/>
  <c r="S983" i="1"/>
  <c r="S318" i="1"/>
  <c r="S985" i="1"/>
  <c r="S986" i="1"/>
  <c r="S889" i="1"/>
  <c r="S348" i="1"/>
  <c r="S989" i="1"/>
  <c r="S456" i="1"/>
  <c r="S991" i="1"/>
  <c r="S350" i="1"/>
  <c r="S993" i="1"/>
  <c r="S994" i="1"/>
  <c r="S995" i="1"/>
  <c r="S778" i="1"/>
  <c r="S997" i="1"/>
  <c r="S283" i="1"/>
  <c r="S999" i="1"/>
  <c r="S547" i="1"/>
  <c r="S1001" i="1"/>
  <c r="S3" i="1"/>
  <c r="S2" i="1"/>
  <c r="H3" i="1"/>
  <c r="H4" i="1"/>
  <c r="H157" i="1"/>
  <c r="H328" i="1"/>
  <c r="H7" i="1"/>
  <c r="H190" i="1"/>
  <c r="H9" i="1"/>
  <c r="H10" i="1"/>
  <c r="H237" i="1"/>
  <c r="H12" i="1"/>
  <c r="H241" i="1"/>
  <c r="H252" i="1"/>
  <c r="H15" i="1"/>
  <c r="H513" i="1"/>
  <c r="H577" i="1"/>
  <c r="H18" i="1"/>
  <c r="H19" i="1"/>
  <c r="H20" i="1"/>
  <c r="H544" i="1"/>
  <c r="H22" i="1"/>
  <c r="H638" i="1"/>
  <c r="H24" i="1"/>
  <c r="H25" i="1"/>
  <c r="H26" i="1"/>
  <c r="H27" i="1"/>
  <c r="H28" i="1"/>
  <c r="H78" i="1"/>
  <c r="H30" i="1"/>
  <c r="H31" i="1"/>
  <c r="H32" i="1"/>
  <c r="H33" i="1"/>
  <c r="H652" i="1"/>
  <c r="H35" i="1"/>
  <c r="H36" i="1"/>
  <c r="H37" i="1"/>
  <c r="H38" i="1"/>
  <c r="H39" i="1"/>
  <c r="H40" i="1"/>
  <c r="H499" i="1"/>
  <c r="H42" i="1"/>
  <c r="H43" i="1"/>
  <c r="H44" i="1"/>
  <c r="H45" i="1"/>
  <c r="H46" i="1"/>
  <c r="H459" i="1"/>
  <c r="H48" i="1"/>
  <c r="H49" i="1"/>
  <c r="H50" i="1"/>
  <c r="H51" i="1"/>
  <c r="H5" i="1"/>
  <c r="H830" i="1"/>
  <c r="H302" i="1"/>
  <c r="H55" i="1"/>
  <c r="H219" i="1"/>
  <c r="H57" i="1"/>
  <c r="H58" i="1"/>
  <c r="H59" i="1"/>
  <c r="H60" i="1"/>
  <c r="H61" i="1"/>
  <c r="H62" i="1"/>
  <c r="H1000" i="1"/>
  <c r="H64" i="1"/>
  <c r="H173" i="1"/>
  <c r="H105" i="1"/>
  <c r="H67" i="1"/>
  <c r="H112" i="1"/>
  <c r="H69" i="1"/>
  <c r="H70" i="1"/>
  <c r="H71" i="1"/>
  <c r="H72" i="1"/>
  <c r="H73" i="1"/>
  <c r="H74" i="1"/>
  <c r="H75" i="1"/>
  <c r="H76" i="1"/>
  <c r="H77" i="1"/>
  <c r="H730" i="1"/>
  <c r="H461" i="1"/>
  <c r="H80" i="1"/>
  <c r="H540" i="1"/>
  <c r="H82" i="1"/>
  <c r="H83" i="1"/>
  <c r="H84" i="1"/>
  <c r="H664" i="1"/>
  <c r="H86" i="1"/>
  <c r="H87" i="1"/>
  <c r="H88" i="1"/>
  <c r="H992" i="1"/>
  <c r="H90" i="1"/>
  <c r="H91" i="1"/>
  <c r="H343" i="1"/>
  <c r="H807" i="1"/>
  <c r="H94" i="1"/>
  <c r="H95" i="1"/>
  <c r="H96" i="1"/>
  <c r="H97" i="1"/>
  <c r="H98" i="1"/>
  <c r="H99" i="1"/>
  <c r="H648" i="1"/>
  <c r="H101" i="1"/>
  <c r="H6" i="1"/>
  <c r="H103" i="1"/>
  <c r="H104" i="1"/>
  <c r="H502" i="1"/>
  <c r="H106" i="1"/>
  <c r="H107" i="1"/>
  <c r="H108" i="1"/>
  <c r="H109" i="1"/>
  <c r="H110" i="1"/>
  <c r="H192" i="1"/>
  <c r="H779" i="1"/>
  <c r="H113" i="1"/>
  <c r="H114" i="1"/>
  <c r="H115" i="1"/>
  <c r="H116" i="1"/>
  <c r="H861" i="1"/>
  <c r="H304" i="1"/>
  <c r="H119" i="1"/>
  <c r="H120" i="1"/>
  <c r="H121" i="1"/>
  <c r="H122" i="1"/>
  <c r="H123" i="1"/>
  <c r="H761" i="1"/>
  <c r="H902" i="1"/>
  <c r="H126" i="1"/>
  <c r="H127" i="1"/>
  <c r="H918" i="1"/>
  <c r="H659" i="1"/>
  <c r="H130" i="1"/>
  <c r="H131" i="1"/>
  <c r="H132" i="1"/>
  <c r="H133" i="1"/>
  <c r="H134" i="1"/>
  <c r="H135" i="1"/>
  <c r="H651" i="1"/>
  <c r="H329" i="1"/>
  <c r="H138" i="1"/>
  <c r="H139" i="1"/>
  <c r="H470" i="1"/>
  <c r="H627" i="1"/>
  <c r="H142" i="1"/>
  <c r="H143" i="1"/>
  <c r="H144" i="1"/>
  <c r="H145" i="1"/>
  <c r="H146" i="1"/>
  <c r="H147" i="1"/>
  <c r="H148" i="1"/>
  <c r="H149" i="1"/>
  <c r="H150" i="1"/>
  <c r="H151" i="1"/>
  <c r="H8" i="1"/>
  <c r="H762" i="1"/>
  <c r="H154" i="1"/>
  <c r="H955" i="1"/>
  <c r="H899" i="1"/>
  <c r="H768" i="1"/>
  <c r="H158" i="1"/>
  <c r="H159" i="1"/>
  <c r="H160" i="1"/>
  <c r="H161" i="1"/>
  <c r="H162" i="1"/>
  <c r="H200" i="1"/>
  <c r="H164" i="1"/>
  <c r="H165" i="1"/>
  <c r="H166" i="1"/>
  <c r="H167" i="1"/>
  <c r="H168" i="1"/>
  <c r="H169" i="1"/>
  <c r="H741" i="1"/>
  <c r="H171" i="1"/>
  <c r="H944" i="1"/>
  <c r="H177" i="1"/>
  <c r="H63" i="1"/>
  <c r="H175" i="1"/>
  <c r="H176" i="1"/>
  <c r="H928" i="1"/>
  <c r="H683" i="1"/>
  <c r="H179" i="1"/>
  <c r="H305" i="1"/>
  <c r="H181" i="1"/>
  <c r="H182" i="1"/>
  <c r="H393" i="1"/>
  <c r="H184" i="1"/>
  <c r="H183" i="1"/>
  <c r="H186" i="1"/>
  <c r="H65" i="1"/>
  <c r="H598" i="1"/>
  <c r="H189" i="1"/>
  <c r="H379" i="1"/>
  <c r="H191" i="1"/>
  <c r="H136" i="1"/>
  <c r="H384" i="1"/>
  <c r="H526" i="1"/>
  <c r="H276" i="1"/>
  <c r="H196" i="1"/>
  <c r="H197" i="1"/>
  <c r="H380" i="1"/>
  <c r="H199" i="1"/>
  <c r="H545" i="1"/>
  <c r="H68" i="1"/>
  <c r="H11" i="1"/>
  <c r="H203" i="1"/>
  <c r="H204" i="1"/>
  <c r="H205" i="1"/>
  <c r="H564" i="1"/>
  <c r="H207" i="1"/>
  <c r="H208" i="1"/>
  <c r="H209" i="1"/>
  <c r="H210" i="1"/>
  <c r="H211" i="1"/>
  <c r="H450" i="1"/>
  <c r="H662" i="1"/>
  <c r="H214" i="1"/>
  <c r="H215" i="1"/>
  <c r="H216" i="1"/>
  <c r="H810" i="1"/>
  <c r="H218" i="1"/>
  <c r="H742" i="1"/>
  <c r="H220" i="1"/>
  <c r="H221" i="1"/>
  <c r="H351" i="1"/>
  <c r="H707" i="1"/>
  <c r="H224" i="1"/>
  <c r="H596" i="1"/>
  <c r="H226" i="1"/>
  <c r="H227" i="1"/>
  <c r="H228" i="1"/>
  <c r="H229" i="1"/>
  <c r="H230" i="1"/>
  <c r="H231" i="1"/>
  <c r="H232" i="1"/>
  <c r="H233" i="1"/>
  <c r="H234" i="1"/>
  <c r="H235" i="1"/>
  <c r="H236" i="1"/>
  <c r="H394" i="1"/>
  <c r="H524" i="1"/>
  <c r="H239" i="1"/>
  <c r="H240" i="1"/>
  <c r="H117" i="1"/>
  <c r="H242" i="1"/>
  <c r="H243" i="1"/>
  <c r="H244" i="1"/>
  <c r="H245" i="1"/>
  <c r="H246" i="1"/>
  <c r="H247" i="1"/>
  <c r="H248" i="1"/>
  <c r="H249" i="1"/>
  <c r="H250" i="1"/>
  <c r="H251" i="1"/>
  <c r="H13" i="1"/>
  <c r="H297" i="1"/>
  <c r="H254" i="1"/>
  <c r="H713" i="1"/>
  <c r="H256" i="1"/>
  <c r="H257" i="1"/>
  <c r="H156" i="1"/>
  <c r="H259" i="1"/>
  <c r="H260" i="1"/>
  <c r="H261" i="1"/>
  <c r="H262" i="1"/>
  <c r="H584" i="1"/>
  <c r="H264" i="1"/>
  <c r="H265" i="1"/>
  <c r="H266" i="1"/>
  <c r="H267" i="1"/>
  <c r="H675" i="1"/>
  <c r="H269" i="1"/>
  <c r="H270" i="1"/>
  <c r="H271" i="1"/>
  <c r="H272" i="1"/>
  <c r="H273" i="1"/>
  <c r="H274" i="1"/>
  <c r="H275" i="1"/>
  <c r="H92" i="1"/>
  <c r="H277" i="1"/>
  <c r="H201" i="1"/>
  <c r="H279" i="1"/>
  <c r="H280" i="1"/>
  <c r="H281" i="1"/>
  <c r="H282" i="1"/>
  <c r="H860" i="1"/>
  <c r="H284" i="1"/>
  <c r="H373" i="1"/>
  <c r="H487" i="1"/>
  <c r="H287" i="1"/>
  <c r="H288" i="1"/>
  <c r="H289" i="1"/>
  <c r="H206" i="1"/>
  <c r="H291" i="1"/>
  <c r="H878" i="1"/>
  <c r="H293" i="1"/>
  <c r="H319" i="1"/>
  <c r="H295" i="1"/>
  <c r="H296" i="1"/>
  <c r="H962" i="1"/>
  <c r="H225" i="1"/>
  <c r="H308" i="1"/>
  <c r="H300" i="1"/>
  <c r="H140" i="1"/>
  <c r="H14" i="1"/>
  <c r="H303" i="1"/>
  <c r="H566" i="1"/>
  <c r="H125" i="1"/>
  <c r="H306" i="1"/>
  <c r="H307" i="1"/>
  <c r="H258" i="1"/>
  <c r="H309" i="1"/>
  <c r="H695" i="1"/>
  <c r="H311" i="1"/>
  <c r="H344" i="1"/>
  <c r="H313" i="1"/>
  <c r="H314" i="1"/>
  <c r="H315" i="1"/>
  <c r="H316" i="1"/>
  <c r="H464" i="1"/>
  <c r="H474" i="1"/>
  <c r="H278" i="1"/>
  <c r="H213" i="1"/>
  <c r="H321" i="1"/>
  <c r="H589" i="1"/>
  <c r="H886" i="1"/>
  <c r="H324" i="1"/>
  <c r="H417" i="1"/>
  <c r="H326" i="1"/>
  <c r="H263" i="1"/>
  <c r="H310" i="1"/>
  <c r="H93" i="1"/>
  <c r="H330" i="1"/>
  <c r="H331" i="1"/>
  <c r="H332" i="1"/>
  <c r="H333" i="1"/>
  <c r="H334" i="1"/>
  <c r="H335" i="1"/>
  <c r="H336" i="1"/>
  <c r="H337" i="1"/>
  <c r="H554" i="1"/>
  <c r="H339" i="1"/>
  <c r="H340" i="1"/>
  <c r="H341" i="1"/>
  <c r="H520" i="1"/>
  <c r="H682" i="1"/>
  <c r="H530" i="1"/>
  <c r="H419" i="1"/>
  <c r="H987" i="1"/>
  <c r="H816" i="1"/>
  <c r="H369" i="1"/>
  <c r="H349" i="1"/>
  <c r="H998" i="1"/>
  <c r="H923" i="1"/>
  <c r="H16" i="1"/>
  <c r="H353" i="1"/>
  <c r="H111" i="1"/>
  <c r="H355" i="1"/>
  <c r="H356" i="1"/>
  <c r="H357" i="1"/>
  <c r="H443" i="1"/>
  <c r="H359" i="1"/>
  <c r="H483" i="1"/>
  <c r="H361" i="1"/>
  <c r="H362" i="1"/>
  <c r="H363" i="1"/>
  <c r="H364" i="1"/>
  <c r="H365" i="1"/>
  <c r="H366" i="1"/>
  <c r="H367" i="1"/>
  <c r="H368" i="1"/>
  <c r="H500" i="1"/>
  <c r="H370" i="1"/>
  <c r="H371" i="1"/>
  <c r="H372" i="1"/>
  <c r="H949" i="1"/>
  <c r="H374" i="1"/>
  <c r="H375" i="1"/>
  <c r="H871" i="1"/>
  <c r="H100" i="1"/>
  <c r="H378" i="1"/>
  <c r="H532" i="1"/>
  <c r="H909" i="1"/>
  <c r="H312" i="1"/>
  <c r="H382" i="1"/>
  <c r="H383" i="1"/>
  <c r="H426" i="1"/>
  <c r="H385" i="1"/>
  <c r="H386" i="1"/>
  <c r="H387" i="1"/>
  <c r="H747" i="1"/>
  <c r="H670" i="1"/>
  <c r="H390" i="1"/>
  <c r="H391" i="1"/>
  <c r="H392" i="1"/>
  <c r="H541" i="1"/>
  <c r="H658" i="1"/>
  <c r="H395" i="1"/>
  <c r="H396" i="1"/>
  <c r="H397" i="1"/>
  <c r="H398" i="1"/>
  <c r="H399" i="1"/>
  <c r="H400" i="1"/>
  <c r="H647" i="1"/>
  <c r="H17" i="1"/>
  <c r="H403" i="1"/>
  <c r="H320" i="1"/>
  <c r="H975" i="1"/>
  <c r="H406" i="1"/>
  <c r="H517" i="1"/>
  <c r="H408" i="1"/>
  <c r="H409" i="1"/>
  <c r="H410" i="1"/>
  <c r="H752" i="1"/>
  <c r="H412" i="1"/>
  <c r="H413" i="1"/>
  <c r="H414" i="1"/>
  <c r="H415" i="1"/>
  <c r="H946" i="1"/>
  <c r="H679" i="1"/>
  <c r="H745" i="1"/>
  <c r="H66" i="1"/>
  <c r="H845" i="1"/>
  <c r="H421" i="1"/>
  <c r="H422" i="1"/>
  <c r="H452" i="1"/>
  <c r="H424" i="1"/>
  <c r="H791" i="1"/>
  <c r="H185" i="1"/>
  <c r="H427" i="1"/>
  <c r="H428" i="1"/>
  <c r="H429" i="1"/>
  <c r="H653" i="1"/>
  <c r="H431" i="1"/>
  <c r="H376" i="1"/>
  <c r="H433" i="1"/>
  <c r="H338" i="1"/>
  <c r="H704" i="1"/>
  <c r="H436" i="1"/>
  <c r="H437" i="1"/>
  <c r="H438" i="1"/>
  <c r="H439" i="1"/>
  <c r="H440" i="1"/>
  <c r="H441" i="1"/>
  <c r="H442" i="1"/>
  <c r="H292" i="1"/>
  <c r="H444" i="1"/>
  <c r="H445" i="1"/>
  <c r="H446" i="1"/>
  <c r="H447" i="1"/>
  <c r="H286" i="1"/>
  <c r="H449" i="1"/>
  <c r="H602" i="1"/>
  <c r="H451" i="1"/>
  <c r="H21" i="1"/>
  <c r="H453" i="1"/>
  <c r="H174" i="1"/>
  <c r="H929" i="1"/>
  <c r="H152" i="1"/>
  <c r="H457" i="1"/>
  <c r="H458" i="1"/>
  <c r="H180" i="1"/>
  <c r="H460" i="1"/>
  <c r="H253" i="1"/>
  <c r="H462" i="1"/>
  <c r="H463" i="1"/>
  <c r="H947" i="1"/>
  <c r="H465" i="1"/>
  <c r="H466" i="1"/>
  <c r="H467" i="1"/>
  <c r="H468" i="1"/>
  <c r="H469" i="1"/>
  <c r="H153" i="1"/>
  <c r="H471" i="1"/>
  <c r="H472" i="1"/>
  <c r="H473" i="1"/>
  <c r="H802" i="1"/>
  <c r="H475" i="1"/>
  <c r="H476" i="1"/>
  <c r="H477" i="1"/>
  <c r="H958" i="1"/>
  <c r="H388" i="1"/>
  <c r="H480" i="1"/>
  <c r="H481" i="1"/>
  <c r="H482" i="1"/>
  <c r="H982" i="1"/>
  <c r="H163" i="1"/>
  <c r="H624" i="1"/>
  <c r="H486" i="1"/>
  <c r="H621" i="1"/>
  <c r="H193" i="1"/>
  <c r="H489" i="1"/>
  <c r="H490" i="1"/>
  <c r="H491" i="1"/>
  <c r="H492" i="1"/>
  <c r="H493" i="1"/>
  <c r="H494" i="1"/>
  <c r="H495" i="1"/>
  <c r="H496" i="1"/>
  <c r="H497" i="1"/>
  <c r="H933" i="1"/>
  <c r="H488" i="1"/>
  <c r="H972" i="1"/>
  <c r="H852" i="1"/>
  <c r="H798" i="1"/>
  <c r="H504" i="1"/>
  <c r="H505" i="1"/>
  <c r="H325" i="1"/>
  <c r="H620" i="1"/>
  <c r="H508" i="1"/>
  <c r="H81" i="1"/>
  <c r="H510" i="1"/>
  <c r="H877" i="1"/>
  <c r="H512" i="1"/>
  <c r="H793" i="1"/>
  <c r="H514" i="1"/>
  <c r="H515" i="1"/>
  <c r="H516" i="1"/>
  <c r="H401" i="1"/>
  <c r="H734" i="1"/>
  <c r="H519" i="1"/>
  <c r="H407" i="1"/>
  <c r="H521" i="1"/>
  <c r="H522" i="1"/>
  <c r="H523" i="1"/>
  <c r="H536" i="1"/>
  <c r="H525" i="1"/>
  <c r="H642" i="1"/>
  <c r="H85" i="1"/>
  <c r="H528" i="1"/>
  <c r="H952" i="1"/>
  <c r="H420" i="1"/>
  <c r="H187" i="1"/>
  <c r="H663" i="1"/>
  <c r="H533" i="1"/>
  <c r="H534" i="1"/>
  <c r="H535" i="1"/>
  <c r="H601" i="1"/>
  <c r="H537" i="1"/>
  <c r="H538" i="1"/>
  <c r="H539" i="1"/>
  <c r="H797" i="1"/>
  <c r="H498" i="1"/>
  <c r="H542" i="1"/>
  <c r="H906" i="1"/>
  <c r="H568" i="1"/>
  <c r="H591" i="1"/>
  <c r="H546" i="1"/>
  <c r="H941" i="1"/>
  <c r="H548" i="1"/>
  <c r="H549" i="1"/>
  <c r="H550" i="1"/>
  <c r="H551" i="1"/>
  <c r="H552" i="1"/>
  <c r="H916" i="1"/>
  <c r="H423" i="1"/>
  <c r="H888" i="1"/>
  <c r="H556" i="1"/>
  <c r="H557" i="1"/>
  <c r="H558" i="1"/>
  <c r="H559" i="1"/>
  <c r="H560" i="1"/>
  <c r="H561" i="1"/>
  <c r="H562" i="1"/>
  <c r="H563" i="1"/>
  <c r="H501" i="1"/>
  <c r="H565" i="1"/>
  <c r="H879" i="1"/>
  <c r="H567" i="1"/>
  <c r="H448" i="1"/>
  <c r="H569" i="1"/>
  <c r="H570" i="1"/>
  <c r="H571" i="1"/>
  <c r="H572" i="1"/>
  <c r="H128" i="1"/>
  <c r="H574" i="1"/>
  <c r="H575" i="1"/>
  <c r="H576" i="1"/>
  <c r="H583" i="1"/>
  <c r="H484" i="1"/>
  <c r="H579" i="1"/>
  <c r="H640" i="1"/>
  <c r="H581" i="1"/>
  <c r="H582" i="1"/>
  <c r="H222" i="1"/>
  <c r="H402" i="1"/>
  <c r="H585" i="1"/>
  <c r="H586" i="1"/>
  <c r="H587" i="1"/>
  <c r="H588" i="1"/>
  <c r="H454" i="1"/>
  <c r="H821" i="1"/>
  <c r="H352" i="1"/>
  <c r="H298" i="1"/>
  <c r="H593" i="1"/>
  <c r="H811" i="1"/>
  <c r="H595" i="1"/>
  <c r="H813" i="1"/>
  <c r="H597" i="1"/>
  <c r="H354" i="1"/>
  <c r="H599" i="1"/>
  <c r="H600" i="1"/>
  <c r="H771" i="1"/>
  <c r="H29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996" i="1"/>
  <c r="H979" i="1"/>
  <c r="H622" i="1"/>
  <c r="H623" i="1"/>
  <c r="H948" i="1"/>
  <c r="H625" i="1"/>
  <c r="H626" i="1"/>
  <c r="H327" i="1"/>
  <c r="H628" i="1"/>
  <c r="H629" i="1"/>
  <c r="H630" i="1"/>
  <c r="H592" i="1"/>
  <c r="H632" i="1"/>
  <c r="H633" i="1"/>
  <c r="H634" i="1"/>
  <c r="H285" i="1"/>
  <c r="H636" i="1"/>
  <c r="H637" i="1"/>
  <c r="H988" i="1"/>
  <c r="H389" i="1"/>
  <c r="H580" i="1"/>
  <c r="H641" i="1"/>
  <c r="H698" i="1"/>
  <c r="H643" i="1"/>
  <c r="H644" i="1"/>
  <c r="H645" i="1"/>
  <c r="H880" i="1"/>
  <c r="H961" i="1"/>
  <c r="H649" i="1"/>
  <c r="H172" i="1"/>
  <c r="H650" i="1"/>
  <c r="H727" i="1"/>
  <c r="H34" i="1"/>
  <c r="H984" i="1"/>
  <c r="H654" i="1"/>
  <c r="H655" i="1"/>
  <c r="H656" i="1"/>
  <c r="H657" i="1"/>
  <c r="H696" i="1"/>
  <c r="H503" i="1"/>
  <c r="H660" i="1"/>
  <c r="H701" i="1"/>
  <c r="H430" i="1"/>
  <c r="H665" i="1"/>
  <c r="H432" i="1"/>
  <c r="H506" i="1"/>
  <c r="H573" i="1"/>
  <c r="H667" i="1"/>
  <c r="H668" i="1"/>
  <c r="H669" i="1"/>
  <c r="H511" i="1"/>
  <c r="H671" i="1"/>
  <c r="H672" i="1"/>
  <c r="H673" i="1"/>
  <c r="H990" i="1"/>
  <c r="H212" i="1"/>
  <c r="H676" i="1"/>
  <c r="H677" i="1"/>
  <c r="H678" i="1"/>
  <c r="H195" i="1"/>
  <c r="H680" i="1"/>
  <c r="H681" i="1"/>
  <c r="H789" i="1"/>
  <c r="H938" i="1"/>
  <c r="H684" i="1"/>
  <c r="H685" i="1"/>
  <c r="H686" i="1"/>
  <c r="H769" i="1"/>
  <c r="H688" i="1"/>
  <c r="H689" i="1"/>
  <c r="H690" i="1"/>
  <c r="H691" i="1"/>
  <c r="H692" i="1"/>
  <c r="H693" i="1"/>
  <c r="H223" i="1"/>
  <c r="H921" i="1"/>
  <c r="H434" i="1"/>
  <c r="H697" i="1"/>
  <c r="H854" i="1"/>
  <c r="H699" i="1"/>
  <c r="H700" i="1"/>
  <c r="H323" i="1"/>
  <c r="H41" i="1"/>
  <c r="H703" i="1"/>
  <c r="H404" i="1"/>
  <c r="H705" i="1"/>
  <c r="H706" i="1"/>
  <c r="H883" i="1"/>
  <c r="H708" i="1"/>
  <c r="H709" i="1"/>
  <c r="H710" i="1"/>
  <c r="H711" i="1"/>
  <c r="H712" i="1"/>
  <c r="H238" i="1"/>
  <c r="H714" i="1"/>
  <c r="H715" i="1"/>
  <c r="H716" i="1"/>
  <c r="H694" i="1"/>
  <c r="H718" i="1"/>
  <c r="H719" i="1"/>
  <c r="H720" i="1"/>
  <c r="H721" i="1"/>
  <c r="H722" i="1"/>
  <c r="H723" i="1"/>
  <c r="H724" i="1"/>
  <c r="H725" i="1"/>
  <c r="H726" i="1"/>
  <c r="H965" i="1"/>
  <c r="H728" i="1"/>
  <c r="H729" i="1"/>
  <c r="H170" i="1"/>
  <c r="H731" i="1"/>
  <c r="H732" i="1"/>
  <c r="H733" i="1"/>
  <c r="H687" i="1"/>
  <c r="H735" i="1"/>
  <c r="H736" i="1"/>
  <c r="H737" i="1"/>
  <c r="H738" i="1"/>
  <c r="H739" i="1"/>
  <c r="H555" i="1"/>
  <c r="H507" i="1"/>
  <c r="H198" i="1"/>
  <c r="H743" i="1"/>
  <c r="H744" i="1"/>
  <c r="H141" i="1"/>
  <c r="H746" i="1"/>
  <c r="H290" i="1"/>
  <c r="H748" i="1"/>
  <c r="H749" i="1"/>
  <c r="H750" i="1"/>
  <c r="H751" i="1"/>
  <c r="H47" i="1"/>
  <c r="H753" i="1"/>
  <c r="H754" i="1"/>
  <c r="H755" i="1"/>
  <c r="H756" i="1"/>
  <c r="H757" i="1"/>
  <c r="H758" i="1"/>
  <c r="H759" i="1"/>
  <c r="H760" i="1"/>
  <c r="H872" i="1"/>
  <c r="H531" i="1"/>
  <c r="H763" i="1"/>
  <c r="H764" i="1"/>
  <c r="H765" i="1"/>
  <c r="H766" i="1"/>
  <c r="H767" i="1"/>
  <c r="H529" i="1"/>
  <c r="H646" i="1"/>
  <c r="H770" i="1"/>
  <c r="H740" i="1"/>
  <c r="H772" i="1"/>
  <c r="H773" i="1"/>
  <c r="H774" i="1"/>
  <c r="H775" i="1"/>
  <c r="H776" i="1"/>
  <c r="H455" i="1"/>
  <c r="H674" i="1"/>
  <c r="H635" i="1"/>
  <c r="H780" i="1"/>
  <c r="H666" i="1"/>
  <c r="H782" i="1"/>
  <c r="H783" i="1"/>
  <c r="H784" i="1"/>
  <c r="H785" i="1"/>
  <c r="H786" i="1"/>
  <c r="H787" i="1"/>
  <c r="H788" i="1"/>
  <c r="H543" i="1"/>
  <c r="H790" i="1"/>
  <c r="H425" i="1"/>
  <c r="H792" i="1"/>
  <c r="H89" i="1"/>
  <c r="H79" i="1"/>
  <c r="H795" i="1"/>
  <c r="H796" i="1"/>
  <c r="H299" i="1"/>
  <c r="H345" i="1"/>
  <c r="H799" i="1"/>
  <c r="H800" i="1"/>
  <c r="H590" i="1"/>
  <c r="H52" i="1"/>
  <c r="H803" i="1"/>
  <c r="H804" i="1"/>
  <c r="H805" i="1"/>
  <c r="H806" i="1"/>
  <c r="H485" i="1"/>
  <c r="H808" i="1"/>
  <c r="H809" i="1"/>
  <c r="H194" i="1"/>
  <c r="H777" i="1"/>
  <c r="H812" i="1"/>
  <c r="H631" i="1"/>
  <c r="H814" i="1"/>
  <c r="H815" i="1"/>
  <c r="H118" i="1"/>
  <c r="H817" i="1"/>
  <c r="H818" i="1"/>
  <c r="H819" i="1"/>
  <c r="H820" i="1"/>
  <c r="H418" i="1"/>
  <c r="H822" i="1"/>
  <c r="H823" i="1"/>
  <c r="H824" i="1"/>
  <c r="H825" i="1"/>
  <c r="H826" i="1"/>
  <c r="H827" i="1"/>
  <c r="H828" i="1"/>
  <c r="H829" i="1"/>
  <c r="H301" i="1"/>
  <c r="H478" i="1"/>
  <c r="H717" i="1"/>
  <c r="H833" i="1"/>
  <c r="H834" i="1"/>
  <c r="H835" i="1"/>
  <c r="H836" i="1"/>
  <c r="H594" i="1"/>
  <c r="H377" i="1"/>
  <c r="H839" i="1"/>
  <c r="H840" i="1"/>
  <c r="H841" i="1"/>
  <c r="H842" i="1"/>
  <c r="H843" i="1"/>
  <c r="H844" i="1"/>
  <c r="H411" i="1"/>
  <c r="H846" i="1"/>
  <c r="H847" i="1"/>
  <c r="H848" i="1"/>
  <c r="H849" i="1"/>
  <c r="H850" i="1"/>
  <c r="H851" i="1"/>
  <c r="H53" i="1"/>
  <c r="H853" i="1"/>
  <c r="H178" i="1"/>
  <c r="H855" i="1"/>
  <c r="H856" i="1"/>
  <c r="H857" i="1"/>
  <c r="H858" i="1"/>
  <c r="H859" i="1"/>
  <c r="H155" i="1"/>
  <c r="H322" i="1"/>
  <c r="H862" i="1"/>
  <c r="H863" i="1"/>
  <c r="H864" i="1"/>
  <c r="H865" i="1"/>
  <c r="H866" i="1"/>
  <c r="H867" i="1"/>
  <c r="H868" i="1"/>
  <c r="H869" i="1"/>
  <c r="H870" i="1"/>
  <c r="H837" i="1"/>
  <c r="H342" i="1"/>
  <c r="H873" i="1"/>
  <c r="H874" i="1"/>
  <c r="H875" i="1"/>
  <c r="H876" i="1"/>
  <c r="H358" i="1"/>
  <c r="H381" i="1"/>
  <c r="H838" i="1"/>
  <c r="H102" i="1"/>
  <c r="H881" i="1"/>
  <c r="H882" i="1"/>
  <c r="H578" i="1"/>
  <c r="H884" i="1"/>
  <c r="H885" i="1"/>
  <c r="H897" i="1"/>
  <c r="H887" i="1"/>
  <c r="H794" i="1"/>
  <c r="H346" i="1"/>
  <c r="H890" i="1"/>
  <c r="H891" i="1"/>
  <c r="H892" i="1"/>
  <c r="H893" i="1"/>
  <c r="H894" i="1"/>
  <c r="H895" i="1"/>
  <c r="H896" i="1"/>
  <c r="H831" i="1"/>
  <c r="H898" i="1"/>
  <c r="H416" i="1"/>
  <c r="H915" i="1"/>
  <c r="H901" i="1"/>
  <c r="H54" i="1"/>
  <c r="H903" i="1"/>
  <c r="H904" i="1"/>
  <c r="H905" i="1"/>
  <c r="H268" i="1"/>
  <c r="H907" i="1"/>
  <c r="H908" i="1"/>
  <c r="H435" i="1"/>
  <c r="H910" i="1"/>
  <c r="H911" i="1"/>
  <c r="H912" i="1"/>
  <c r="H913" i="1"/>
  <c r="H914" i="1"/>
  <c r="H553" i="1"/>
  <c r="H255" i="1"/>
  <c r="H917" i="1"/>
  <c r="H137" i="1"/>
  <c r="H919" i="1"/>
  <c r="H920" i="1"/>
  <c r="H518" i="1"/>
  <c r="H922" i="1"/>
  <c r="H832" i="1"/>
  <c r="H924" i="1"/>
  <c r="H925" i="1"/>
  <c r="H926" i="1"/>
  <c r="H927" i="1"/>
  <c r="H405" i="1"/>
  <c r="H317" i="1"/>
  <c r="H930" i="1"/>
  <c r="H931" i="1"/>
  <c r="H932" i="1"/>
  <c r="H360" i="1"/>
  <c r="H934" i="1"/>
  <c r="H935" i="1"/>
  <c r="H936" i="1"/>
  <c r="H937" i="1"/>
  <c r="H661" i="1"/>
  <c r="H939" i="1"/>
  <c r="H940" i="1"/>
  <c r="H347" i="1"/>
  <c r="H942" i="1"/>
  <c r="H527" i="1"/>
  <c r="H479" i="1"/>
  <c r="H945" i="1"/>
  <c r="H509" i="1"/>
  <c r="H900" i="1"/>
  <c r="H801" i="1"/>
  <c r="H129" i="1"/>
  <c r="H950" i="1"/>
  <c r="H951" i="1"/>
  <c r="H56" i="1"/>
  <c r="H953" i="1"/>
  <c r="H954" i="1"/>
  <c r="H124" i="1"/>
  <c r="H956" i="1"/>
  <c r="H957" i="1"/>
  <c r="H943" i="1"/>
  <c r="H959" i="1"/>
  <c r="H960" i="1"/>
  <c r="H781" i="1"/>
  <c r="H202" i="1"/>
  <c r="H963" i="1"/>
  <c r="H964" i="1"/>
  <c r="H217" i="1"/>
  <c r="H966" i="1"/>
  <c r="H967" i="1"/>
  <c r="H968" i="1"/>
  <c r="H969" i="1"/>
  <c r="H970" i="1"/>
  <c r="H971" i="1"/>
  <c r="H639" i="1"/>
  <c r="H188" i="1"/>
  <c r="H974" i="1"/>
  <c r="H702" i="1"/>
  <c r="H976" i="1"/>
  <c r="H977" i="1"/>
  <c r="H978" i="1"/>
  <c r="H294" i="1"/>
  <c r="H980" i="1"/>
  <c r="H981" i="1"/>
  <c r="H973" i="1"/>
  <c r="H983" i="1"/>
  <c r="H318" i="1"/>
  <c r="H985" i="1"/>
  <c r="H986" i="1"/>
  <c r="H889" i="1"/>
  <c r="H348" i="1"/>
  <c r="H989" i="1"/>
  <c r="H456" i="1"/>
  <c r="H991" i="1"/>
  <c r="H350" i="1"/>
  <c r="H993" i="1"/>
  <c r="H994" i="1"/>
  <c r="H995" i="1"/>
  <c r="H778" i="1"/>
  <c r="H997" i="1"/>
  <c r="H283" i="1"/>
  <c r="H999" i="1"/>
  <c r="H547" i="1"/>
  <c r="H1001" i="1"/>
  <c r="G4" i="1"/>
  <c r="G157" i="1"/>
  <c r="G328" i="1"/>
  <c r="G7" i="1"/>
  <c r="G190" i="1"/>
  <c r="G9" i="1"/>
  <c r="G10" i="1"/>
  <c r="G237" i="1"/>
  <c r="G12" i="1"/>
  <c r="G241" i="1"/>
  <c r="G252" i="1"/>
  <c r="G15" i="1"/>
  <c r="G513" i="1"/>
  <c r="G577" i="1"/>
  <c r="G18" i="1"/>
  <c r="G19" i="1"/>
  <c r="G20" i="1"/>
  <c r="G544" i="1"/>
  <c r="G22" i="1"/>
  <c r="G638" i="1"/>
  <c r="G24" i="1"/>
  <c r="G25" i="1"/>
  <c r="G26" i="1"/>
  <c r="G27" i="1"/>
  <c r="G28" i="1"/>
  <c r="G78" i="1"/>
  <c r="G30" i="1"/>
  <c r="G31" i="1"/>
  <c r="G32" i="1"/>
  <c r="G33" i="1"/>
  <c r="G652" i="1"/>
  <c r="G35" i="1"/>
  <c r="G36" i="1"/>
  <c r="G37" i="1"/>
  <c r="G38" i="1"/>
  <c r="G39" i="1"/>
  <c r="G40" i="1"/>
  <c r="G499" i="1"/>
  <c r="G42" i="1"/>
  <c r="G43" i="1"/>
  <c r="G44" i="1"/>
  <c r="G45" i="1"/>
  <c r="G46" i="1"/>
  <c r="G459" i="1"/>
  <c r="G48" i="1"/>
  <c r="G49" i="1"/>
  <c r="G50" i="1"/>
  <c r="G51" i="1"/>
  <c r="G5" i="1"/>
  <c r="G830" i="1"/>
  <c r="G302" i="1"/>
  <c r="G55" i="1"/>
  <c r="G219" i="1"/>
  <c r="G57" i="1"/>
  <c r="G58" i="1"/>
  <c r="G59" i="1"/>
  <c r="G60" i="1"/>
  <c r="G61" i="1"/>
  <c r="G62" i="1"/>
  <c r="G1000" i="1"/>
  <c r="G64" i="1"/>
  <c r="G173" i="1"/>
  <c r="G105" i="1"/>
  <c r="G67" i="1"/>
  <c r="G112" i="1"/>
  <c r="G69" i="1"/>
  <c r="G70" i="1"/>
  <c r="G71" i="1"/>
  <c r="G72" i="1"/>
  <c r="G73" i="1"/>
  <c r="G74" i="1"/>
  <c r="G75" i="1"/>
  <c r="G76" i="1"/>
  <c r="G77" i="1"/>
  <c r="G730" i="1"/>
  <c r="G461" i="1"/>
  <c r="G80" i="1"/>
  <c r="G540" i="1"/>
  <c r="G82" i="1"/>
  <c r="G83" i="1"/>
  <c r="G84" i="1"/>
  <c r="G664" i="1"/>
  <c r="G86" i="1"/>
  <c r="G87" i="1"/>
  <c r="G88" i="1"/>
  <c r="G992" i="1"/>
  <c r="G90" i="1"/>
  <c r="G91" i="1"/>
  <c r="G343" i="1"/>
  <c r="G807" i="1"/>
  <c r="G94" i="1"/>
  <c r="G95" i="1"/>
  <c r="G96" i="1"/>
  <c r="G97" i="1"/>
  <c r="G98" i="1"/>
  <c r="G99" i="1"/>
  <c r="G648" i="1"/>
  <c r="G101" i="1"/>
  <c r="G6" i="1"/>
  <c r="G103" i="1"/>
  <c r="G104" i="1"/>
  <c r="G502" i="1"/>
  <c r="G106" i="1"/>
  <c r="G107" i="1"/>
  <c r="G108" i="1"/>
  <c r="G109" i="1"/>
  <c r="G110" i="1"/>
  <c r="G192" i="1"/>
  <c r="G779" i="1"/>
  <c r="G113" i="1"/>
  <c r="G114" i="1"/>
  <c r="G115" i="1"/>
  <c r="G116" i="1"/>
  <c r="G861" i="1"/>
  <c r="G304" i="1"/>
  <c r="G119" i="1"/>
  <c r="G120" i="1"/>
  <c r="G121" i="1"/>
  <c r="G122" i="1"/>
  <c r="G123" i="1"/>
  <c r="G761" i="1"/>
  <c r="G902" i="1"/>
  <c r="G126" i="1"/>
  <c r="G127" i="1"/>
  <c r="G918" i="1"/>
  <c r="G659" i="1"/>
  <c r="G130" i="1"/>
  <c r="G131" i="1"/>
  <c r="G132" i="1"/>
  <c r="G133" i="1"/>
  <c r="G134" i="1"/>
  <c r="G135" i="1"/>
  <c r="G651" i="1"/>
  <c r="G329" i="1"/>
  <c r="G138" i="1"/>
  <c r="G139" i="1"/>
  <c r="G470" i="1"/>
  <c r="G627" i="1"/>
  <c r="G142" i="1"/>
  <c r="G143" i="1"/>
  <c r="G144" i="1"/>
  <c r="G145" i="1"/>
  <c r="G146" i="1"/>
  <c r="G147" i="1"/>
  <c r="G148" i="1"/>
  <c r="G149" i="1"/>
  <c r="G150" i="1"/>
  <c r="G151" i="1"/>
  <c r="G8" i="1"/>
  <c r="G762" i="1"/>
  <c r="G154" i="1"/>
  <c r="G955" i="1"/>
  <c r="G899" i="1"/>
  <c r="G768" i="1"/>
  <c r="G158" i="1"/>
  <c r="G159" i="1"/>
  <c r="G160" i="1"/>
  <c r="G161" i="1"/>
  <c r="G162" i="1"/>
  <c r="G200" i="1"/>
  <c r="G164" i="1"/>
  <c r="G165" i="1"/>
  <c r="G166" i="1"/>
  <c r="G167" i="1"/>
  <c r="G168" i="1"/>
  <c r="G169" i="1"/>
  <c r="G741" i="1"/>
  <c r="G171" i="1"/>
  <c r="G944" i="1"/>
  <c r="G177" i="1"/>
  <c r="G63" i="1"/>
  <c r="G175" i="1"/>
  <c r="G176" i="1"/>
  <c r="G928" i="1"/>
  <c r="G683" i="1"/>
  <c r="G179" i="1"/>
  <c r="G305" i="1"/>
  <c r="G181" i="1"/>
  <c r="G182" i="1"/>
  <c r="G393" i="1"/>
  <c r="G184" i="1"/>
  <c r="G183" i="1"/>
  <c r="G186" i="1"/>
  <c r="G65" i="1"/>
  <c r="G598" i="1"/>
  <c r="G189" i="1"/>
  <c r="G379" i="1"/>
  <c r="G191" i="1"/>
  <c r="G136" i="1"/>
  <c r="G384" i="1"/>
  <c r="G526" i="1"/>
  <c r="G276" i="1"/>
  <c r="G196" i="1"/>
  <c r="G197" i="1"/>
  <c r="G380" i="1"/>
  <c r="G199" i="1"/>
  <c r="G545" i="1"/>
  <c r="G68" i="1"/>
  <c r="G11" i="1"/>
  <c r="G203" i="1"/>
  <c r="G204" i="1"/>
  <c r="G205" i="1"/>
  <c r="G564" i="1"/>
  <c r="G207" i="1"/>
  <c r="G208" i="1"/>
  <c r="G209" i="1"/>
  <c r="G210" i="1"/>
  <c r="G211" i="1"/>
  <c r="G450" i="1"/>
  <c r="G662" i="1"/>
  <c r="G214" i="1"/>
  <c r="G215" i="1"/>
  <c r="G216" i="1"/>
  <c r="G810" i="1"/>
  <c r="G218" i="1"/>
  <c r="G742" i="1"/>
  <c r="G220" i="1"/>
  <c r="G221" i="1"/>
  <c r="G351" i="1"/>
  <c r="G707" i="1"/>
  <c r="G224" i="1"/>
  <c r="G596" i="1"/>
  <c r="G226" i="1"/>
  <c r="G227" i="1"/>
  <c r="G228" i="1"/>
  <c r="G229" i="1"/>
  <c r="G230" i="1"/>
  <c r="G231" i="1"/>
  <c r="G232" i="1"/>
  <c r="G233" i="1"/>
  <c r="G234" i="1"/>
  <c r="G235" i="1"/>
  <c r="G236" i="1"/>
  <c r="G394" i="1"/>
  <c r="G524" i="1"/>
  <c r="G239" i="1"/>
  <c r="G240" i="1"/>
  <c r="G117" i="1"/>
  <c r="G242" i="1"/>
  <c r="G243" i="1"/>
  <c r="G244" i="1"/>
  <c r="G245" i="1"/>
  <c r="G246" i="1"/>
  <c r="G247" i="1"/>
  <c r="G248" i="1"/>
  <c r="G249" i="1"/>
  <c r="G250" i="1"/>
  <c r="G251" i="1"/>
  <c r="G13" i="1"/>
  <c r="G297" i="1"/>
  <c r="G254" i="1"/>
  <c r="G713" i="1"/>
  <c r="G256" i="1"/>
  <c r="G257" i="1"/>
  <c r="G156" i="1"/>
  <c r="G259" i="1"/>
  <c r="G260" i="1"/>
  <c r="G261" i="1"/>
  <c r="G262" i="1"/>
  <c r="G584" i="1"/>
  <c r="G264" i="1"/>
  <c r="G265" i="1"/>
  <c r="G266" i="1"/>
  <c r="G267" i="1"/>
  <c r="G675" i="1"/>
  <c r="G269" i="1"/>
  <c r="G270" i="1"/>
  <c r="G271" i="1"/>
  <c r="G272" i="1"/>
  <c r="G273" i="1"/>
  <c r="G274" i="1"/>
  <c r="G275" i="1"/>
  <c r="G92" i="1"/>
  <c r="G277" i="1"/>
  <c r="G201" i="1"/>
  <c r="G279" i="1"/>
  <c r="G280" i="1"/>
  <c r="G281" i="1"/>
  <c r="G282" i="1"/>
  <c r="G860" i="1"/>
  <c r="G284" i="1"/>
  <c r="G373" i="1"/>
  <c r="G487" i="1"/>
  <c r="G287" i="1"/>
  <c r="G288" i="1"/>
  <c r="G289" i="1"/>
  <c r="G206" i="1"/>
  <c r="G291" i="1"/>
  <c r="G878" i="1"/>
  <c r="G293" i="1"/>
  <c r="G319" i="1"/>
  <c r="G295" i="1"/>
  <c r="G296" i="1"/>
  <c r="G962" i="1"/>
  <c r="G225" i="1"/>
  <c r="G308" i="1"/>
  <c r="G300" i="1"/>
  <c r="G140" i="1"/>
  <c r="G14" i="1"/>
  <c r="G303" i="1"/>
  <c r="G566" i="1"/>
  <c r="G125" i="1"/>
  <c r="G306" i="1"/>
  <c r="G307" i="1"/>
  <c r="G258" i="1"/>
  <c r="G309" i="1"/>
  <c r="G695" i="1"/>
  <c r="G311" i="1"/>
  <c r="G344" i="1"/>
  <c r="G313" i="1"/>
  <c r="G314" i="1"/>
  <c r="G315" i="1"/>
  <c r="G316" i="1"/>
  <c r="G464" i="1"/>
  <c r="G474" i="1"/>
  <c r="G278" i="1"/>
  <c r="G213" i="1"/>
  <c r="G321" i="1"/>
  <c r="G589" i="1"/>
  <c r="G886" i="1"/>
  <c r="G324" i="1"/>
  <c r="G417" i="1"/>
  <c r="G326" i="1"/>
  <c r="G263" i="1"/>
  <c r="G310" i="1"/>
  <c r="G93" i="1"/>
  <c r="G330" i="1"/>
  <c r="G331" i="1"/>
  <c r="G332" i="1"/>
  <c r="G333" i="1"/>
  <c r="G334" i="1"/>
  <c r="G335" i="1"/>
  <c r="G336" i="1"/>
  <c r="G337" i="1"/>
  <c r="G554" i="1"/>
  <c r="G339" i="1"/>
  <c r="G340" i="1"/>
  <c r="G341" i="1"/>
  <c r="G520" i="1"/>
  <c r="G682" i="1"/>
  <c r="G530" i="1"/>
  <c r="G419" i="1"/>
  <c r="G987" i="1"/>
  <c r="G816" i="1"/>
  <c r="G369" i="1"/>
  <c r="G349" i="1"/>
  <c r="G998" i="1"/>
  <c r="G923" i="1"/>
  <c r="G16" i="1"/>
  <c r="G353" i="1"/>
  <c r="G111" i="1"/>
  <c r="G355" i="1"/>
  <c r="G356" i="1"/>
  <c r="G357" i="1"/>
  <c r="G443" i="1"/>
  <c r="G359" i="1"/>
  <c r="G483" i="1"/>
  <c r="G361" i="1"/>
  <c r="G362" i="1"/>
  <c r="G363" i="1"/>
  <c r="G364" i="1"/>
  <c r="G365" i="1"/>
  <c r="G366" i="1"/>
  <c r="G367" i="1"/>
  <c r="G368" i="1"/>
  <c r="G500" i="1"/>
  <c r="G370" i="1"/>
  <c r="G371" i="1"/>
  <c r="G372" i="1"/>
  <c r="G949" i="1"/>
  <c r="G374" i="1"/>
  <c r="G375" i="1"/>
  <c r="G871" i="1"/>
  <c r="G100" i="1"/>
  <c r="G378" i="1"/>
  <c r="G532" i="1"/>
  <c r="G909" i="1"/>
  <c r="G312" i="1"/>
  <c r="G382" i="1"/>
  <c r="G383" i="1"/>
  <c r="G426" i="1"/>
  <c r="G385" i="1"/>
  <c r="G386" i="1"/>
  <c r="G387" i="1"/>
  <c r="G747" i="1"/>
  <c r="G670" i="1"/>
  <c r="G390" i="1"/>
  <c r="G391" i="1"/>
  <c r="G392" i="1"/>
  <c r="G541" i="1"/>
  <c r="G658" i="1"/>
  <c r="G395" i="1"/>
  <c r="G396" i="1"/>
  <c r="G397" i="1"/>
  <c r="G398" i="1"/>
  <c r="G399" i="1"/>
  <c r="G400" i="1"/>
  <c r="G647" i="1"/>
  <c r="G17" i="1"/>
  <c r="G403" i="1"/>
  <c r="G320" i="1"/>
  <c r="G975" i="1"/>
  <c r="G406" i="1"/>
  <c r="G517" i="1"/>
  <c r="G408" i="1"/>
  <c r="G409" i="1"/>
  <c r="G410" i="1"/>
  <c r="G752" i="1"/>
  <c r="G412" i="1"/>
  <c r="G413" i="1"/>
  <c r="G414" i="1"/>
  <c r="G415" i="1"/>
  <c r="G946" i="1"/>
  <c r="G679" i="1"/>
  <c r="G745" i="1"/>
  <c r="G66" i="1"/>
  <c r="G845" i="1"/>
  <c r="G421" i="1"/>
  <c r="G422" i="1"/>
  <c r="G452" i="1"/>
  <c r="G424" i="1"/>
  <c r="G791" i="1"/>
  <c r="G185" i="1"/>
  <c r="G427" i="1"/>
  <c r="G428" i="1"/>
  <c r="G429" i="1"/>
  <c r="G653" i="1"/>
  <c r="G431" i="1"/>
  <c r="G376" i="1"/>
  <c r="G433" i="1"/>
  <c r="G338" i="1"/>
  <c r="G704" i="1"/>
  <c r="G436" i="1"/>
  <c r="G437" i="1"/>
  <c r="G438" i="1"/>
  <c r="G439" i="1"/>
  <c r="G440" i="1"/>
  <c r="G441" i="1"/>
  <c r="G442" i="1"/>
  <c r="G292" i="1"/>
  <c r="G444" i="1"/>
  <c r="G445" i="1"/>
  <c r="G446" i="1"/>
  <c r="G447" i="1"/>
  <c r="G286" i="1"/>
  <c r="G449" i="1"/>
  <c r="G602" i="1"/>
  <c r="G451" i="1"/>
  <c r="G21" i="1"/>
  <c r="G453" i="1"/>
  <c r="G174" i="1"/>
  <c r="G929" i="1"/>
  <c r="G152" i="1"/>
  <c r="G457" i="1"/>
  <c r="G458" i="1"/>
  <c r="G180" i="1"/>
  <c r="G460" i="1"/>
  <c r="G253" i="1"/>
  <c r="G462" i="1"/>
  <c r="G463" i="1"/>
  <c r="G947" i="1"/>
  <c r="G465" i="1"/>
  <c r="G466" i="1"/>
  <c r="G467" i="1"/>
  <c r="G468" i="1"/>
  <c r="G469" i="1"/>
  <c r="G153" i="1"/>
  <c r="G471" i="1"/>
  <c r="G472" i="1"/>
  <c r="G473" i="1"/>
  <c r="G802" i="1"/>
  <c r="G475" i="1"/>
  <c r="G476" i="1"/>
  <c r="G477" i="1"/>
  <c r="G958" i="1"/>
  <c r="G388" i="1"/>
  <c r="G480" i="1"/>
  <c r="G481" i="1"/>
  <c r="G482" i="1"/>
  <c r="G982" i="1"/>
  <c r="G163" i="1"/>
  <c r="G624" i="1"/>
  <c r="G486" i="1"/>
  <c r="G621" i="1"/>
  <c r="G193" i="1"/>
  <c r="G489" i="1"/>
  <c r="G490" i="1"/>
  <c r="G491" i="1"/>
  <c r="G492" i="1"/>
  <c r="G493" i="1"/>
  <c r="G494" i="1"/>
  <c r="G495" i="1"/>
  <c r="G496" i="1"/>
  <c r="G497" i="1"/>
  <c r="G933" i="1"/>
  <c r="G488" i="1"/>
  <c r="G972" i="1"/>
  <c r="G852" i="1"/>
  <c r="G23" i="1"/>
  <c r="G798" i="1"/>
  <c r="G504" i="1"/>
  <c r="G505" i="1"/>
  <c r="G325" i="1"/>
  <c r="G620" i="1"/>
  <c r="G508" i="1"/>
  <c r="G81" i="1"/>
  <c r="G510" i="1"/>
  <c r="G877" i="1"/>
  <c r="G512" i="1"/>
  <c r="G793" i="1"/>
  <c r="G514" i="1"/>
  <c r="G515" i="1"/>
  <c r="G516" i="1"/>
  <c r="G401" i="1"/>
  <c r="G734" i="1"/>
  <c r="G519" i="1"/>
  <c r="G407" i="1"/>
  <c r="G521" i="1"/>
  <c r="G522" i="1"/>
  <c r="G523" i="1"/>
  <c r="G536" i="1"/>
  <c r="G525" i="1"/>
  <c r="G642" i="1"/>
  <c r="G85" i="1"/>
  <c r="G528" i="1"/>
  <c r="G952" i="1"/>
  <c r="G420" i="1"/>
  <c r="G187" i="1"/>
  <c r="G663" i="1"/>
  <c r="G533" i="1"/>
  <c r="G534" i="1"/>
  <c r="G535" i="1"/>
  <c r="G601" i="1"/>
  <c r="G537" i="1"/>
  <c r="G538" i="1"/>
  <c r="G539" i="1"/>
  <c r="G797" i="1"/>
  <c r="G498" i="1"/>
  <c r="G542" i="1"/>
  <c r="G906" i="1"/>
  <c r="G568" i="1"/>
  <c r="G591" i="1"/>
  <c r="G546" i="1"/>
  <c r="G941" i="1"/>
  <c r="G548" i="1"/>
  <c r="G549" i="1"/>
  <c r="G550" i="1"/>
  <c r="G551" i="1"/>
  <c r="G552" i="1"/>
  <c r="G916" i="1"/>
  <c r="G423" i="1"/>
  <c r="G888" i="1"/>
  <c r="G556" i="1"/>
  <c r="G557" i="1"/>
  <c r="G558" i="1"/>
  <c r="G559" i="1"/>
  <c r="G560" i="1"/>
  <c r="G561" i="1"/>
  <c r="G562" i="1"/>
  <c r="G563" i="1"/>
  <c r="G501" i="1"/>
  <c r="G565" i="1"/>
  <c r="G879" i="1"/>
  <c r="G567" i="1"/>
  <c r="G448" i="1"/>
  <c r="G569" i="1"/>
  <c r="G570" i="1"/>
  <c r="G571" i="1"/>
  <c r="G572" i="1"/>
  <c r="G128" i="1"/>
  <c r="G574" i="1"/>
  <c r="G575" i="1"/>
  <c r="G576" i="1"/>
  <c r="G583" i="1"/>
  <c r="G484" i="1"/>
  <c r="G579" i="1"/>
  <c r="G640" i="1"/>
  <c r="G581" i="1"/>
  <c r="G582" i="1"/>
  <c r="G222" i="1"/>
  <c r="G402" i="1"/>
  <c r="G585" i="1"/>
  <c r="G586" i="1"/>
  <c r="G587" i="1"/>
  <c r="G588" i="1"/>
  <c r="G454" i="1"/>
  <c r="G821" i="1"/>
  <c r="G352" i="1"/>
  <c r="G298" i="1"/>
  <c r="G593" i="1"/>
  <c r="G811" i="1"/>
  <c r="G595" i="1"/>
  <c r="G813" i="1"/>
  <c r="G597" i="1"/>
  <c r="G354" i="1"/>
  <c r="G599" i="1"/>
  <c r="G600" i="1"/>
  <c r="G771" i="1"/>
  <c r="G29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996" i="1"/>
  <c r="G979" i="1"/>
  <c r="G622" i="1"/>
  <c r="G623" i="1"/>
  <c r="G948" i="1"/>
  <c r="G625" i="1"/>
  <c r="G626" i="1"/>
  <c r="G327" i="1"/>
  <c r="G628" i="1"/>
  <c r="G629" i="1"/>
  <c r="G630" i="1"/>
  <c r="G592" i="1"/>
  <c r="G632" i="1"/>
  <c r="G633" i="1"/>
  <c r="G634" i="1"/>
  <c r="G285" i="1"/>
  <c r="G636" i="1"/>
  <c r="G637" i="1"/>
  <c r="G988" i="1"/>
  <c r="G389" i="1"/>
  <c r="G580" i="1"/>
  <c r="G641" i="1"/>
  <c r="G698" i="1"/>
  <c r="G643" i="1"/>
  <c r="G644" i="1"/>
  <c r="G645" i="1"/>
  <c r="G880" i="1"/>
  <c r="G961" i="1"/>
  <c r="G649" i="1"/>
  <c r="G172" i="1"/>
  <c r="G650" i="1"/>
  <c r="G727" i="1"/>
  <c r="G34" i="1"/>
  <c r="G984" i="1"/>
  <c r="G654" i="1"/>
  <c r="G655" i="1"/>
  <c r="G656" i="1"/>
  <c r="G657" i="1"/>
  <c r="G696" i="1"/>
  <c r="G503" i="1"/>
  <c r="G660" i="1"/>
  <c r="G701" i="1"/>
  <c r="G430" i="1"/>
  <c r="G665" i="1"/>
  <c r="G432" i="1"/>
  <c r="G506" i="1"/>
  <c r="G573" i="1"/>
  <c r="G667" i="1"/>
  <c r="G668" i="1"/>
  <c r="G669" i="1"/>
  <c r="G511" i="1"/>
  <c r="G671" i="1"/>
  <c r="G672" i="1"/>
  <c r="G673" i="1"/>
  <c r="G990" i="1"/>
  <c r="G212" i="1"/>
  <c r="G676" i="1"/>
  <c r="G677" i="1"/>
  <c r="G678" i="1"/>
  <c r="G195" i="1"/>
  <c r="G680" i="1"/>
  <c r="G681" i="1"/>
  <c r="G789" i="1"/>
  <c r="G938" i="1"/>
  <c r="G684" i="1"/>
  <c r="G685" i="1"/>
  <c r="G686" i="1"/>
  <c r="G769" i="1"/>
  <c r="G688" i="1"/>
  <c r="G689" i="1"/>
  <c r="G690" i="1"/>
  <c r="G691" i="1"/>
  <c r="G692" i="1"/>
  <c r="G693" i="1"/>
  <c r="G223" i="1"/>
  <c r="G921" i="1"/>
  <c r="G434" i="1"/>
  <c r="G697" i="1"/>
  <c r="G854" i="1"/>
  <c r="G699" i="1"/>
  <c r="G700" i="1"/>
  <c r="G323" i="1"/>
  <c r="G41" i="1"/>
  <c r="G703" i="1"/>
  <c r="G404" i="1"/>
  <c r="G705" i="1"/>
  <c r="G706" i="1"/>
  <c r="G883" i="1"/>
  <c r="G708" i="1"/>
  <c r="G709" i="1"/>
  <c r="G710" i="1"/>
  <c r="G711" i="1"/>
  <c r="G712" i="1"/>
  <c r="G238" i="1"/>
  <c r="G714" i="1"/>
  <c r="G715" i="1"/>
  <c r="G716" i="1"/>
  <c r="G694" i="1"/>
  <c r="G718" i="1"/>
  <c r="G719" i="1"/>
  <c r="G720" i="1"/>
  <c r="G721" i="1"/>
  <c r="G722" i="1"/>
  <c r="G723" i="1"/>
  <c r="G724" i="1"/>
  <c r="G725" i="1"/>
  <c r="G726" i="1"/>
  <c r="G965" i="1"/>
  <c r="G728" i="1"/>
  <c r="G729" i="1"/>
  <c r="G170" i="1"/>
  <c r="G731" i="1"/>
  <c r="G732" i="1"/>
  <c r="G733" i="1"/>
  <c r="G687" i="1"/>
  <c r="G735" i="1"/>
  <c r="G736" i="1"/>
  <c r="G737" i="1"/>
  <c r="G738" i="1"/>
  <c r="G739" i="1"/>
  <c r="G555" i="1"/>
  <c r="G507" i="1"/>
  <c r="G198" i="1"/>
  <c r="G743" i="1"/>
  <c r="G744" i="1"/>
  <c r="G141" i="1"/>
  <c r="G746" i="1"/>
  <c r="G290" i="1"/>
  <c r="G748" i="1"/>
  <c r="G749" i="1"/>
  <c r="G750" i="1"/>
  <c r="G751" i="1"/>
  <c r="G47" i="1"/>
  <c r="G753" i="1"/>
  <c r="G754" i="1"/>
  <c r="G755" i="1"/>
  <c r="G756" i="1"/>
  <c r="G757" i="1"/>
  <c r="G758" i="1"/>
  <c r="G759" i="1"/>
  <c r="G760" i="1"/>
  <c r="G872" i="1"/>
  <c r="G531" i="1"/>
  <c r="G763" i="1"/>
  <c r="G764" i="1"/>
  <c r="G765" i="1"/>
  <c r="G766" i="1"/>
  <c r="G767" i="1"/>
  <c r="G529" i="1"/>
  <c r="G646" i="1"/>
  <c r="G770" i="1"/>
  <c r="G740" i="1"/>
  <c r="G772" i="1"/>
  <c r="G773" i="1"/>
  <c r="G774" i="1"/>
  <c r="G775" i="1"/>
  <c r="G776" i="1"/>
  <c r="G455" i="1"/>
  <c r="G674" i="1"/>
  <c r="G635" i="1"/>
  <c r="G780" i="1"/>
  <c r="G666" i="1"/>
  <c r="G782" i="1"/>
  <c r="G783" i="1"/>
  <c r="G784" i="1"/>
  <c r="G785" i="1"/>
  <c r="G786" i="1"/>
  <c r="G787" i="1"/>
  <c r="G788" i="1"/>
  <c r="G543" i="1"/>
  <c r="G790" i="1"/>
  <c r="G425" i="1"/>
  <c r="G792" i="1"/>
  <c r="G89" i="1"/>
  <c r="G79" i="1"/>
  <c r="G795" i="1"/>
  <c r="G796" i="1"/>
  <c r="G299" i="1"/>
  <c r="G345" i="1"/>
  <c r="G799" i="1"/>
  <c r="G800" i="1"/>
  <c r="G590" i="1"/>
  <c r="G52" i="1"/>
  <c r="G803" i="1"/>
  <c r="G804" i="1"/>
  <c r="G805" i="1"/>
  <c r="G806" i="1"/>
  <c r="G485" i="1"/>
  <c r="G808" i="1"/>
  <c r="G809" i="1"/>
  <c r="G194" i="1"/>
  <c r="G777" i="1"/>
  <c r="G812" i="1"/>
  <c r="G631" i="1"/>
  <c r="G814" i="1"/>
  <c r="G815" i="1"/>
  <c r="G118" i="1"/>
  <c r="G817" i="1"/>
  <c r="G818" i="1"/>
  <c r="G819" i="1"/>
  <c r="G820" i="1"/>
  <c r="G418" i="1"/>
  <c r="G822" i="1"/>
  <c r="G823" i="1"/>
  <c r="G824" i="1"/>
  <c r="G825" i="1"/>
  <c r="G826" i="1"/>
  <c r="G827" i="1"/>
  <c r="G828" i="1"/>
  <c r="G829" i="1"/>
  <c r="G301" i="1"/>
  <c r="G478" i="1"/>
  <c r="G717" i="1"/>
  <c r="G833" i="1"/>
  <c r="G834" i="1"/>
  <c r="G835" i="1"/>
  <c r="G836" i="1"/>
  <c r="G594" i="1"/>
  <c r="G377" i="1"/>
  <c r="G839" i="1"/>
  <c r="G840" i="1"/>
  <c r="G841" i="1"/>
  <c r="G842" i="1"/>
  <c r="G843" i="1"/>
  <c r="G844" i="1"/>
  <c r="G411" i="1"/>
  <c r="G846" i="1"/>
  <c r="G847" i="1"/>
  <c r="G848" i="1"/>
  <c r="G849" i="1"/>
  <c r="G850" i="1"/>
  <c r="G851" i="1"/>
  <c r="G53" i="1"/>
  <c r="G853" i="1"/>
  <c r="G178" i="1"/>
  <c r="G855" i="1"/>
  <c r="G856" i="1"/>
  <c r="G857" i="1"/>
  <c r="G858" i="1"/>
  <c r="G859" i="1"/>
  <c r="G155" i="1"/>
  <c r="G322" i="1"/>
  <c r="G862" i="1"/>
  <c r="G863" i="1"/>
  <c r="G864" i="1"/>
  <c r="G865" i="1"/>
  <c r="G866" i="1"/>
  <c r="G867" i="1"/>
  <c r="G868" i="1"/>
  <c r="G869" i="1"/>
  <c r="G870" i="1"/>
  <c r="G837" i="1"/>
  <c r="G342" i="1"/>
  <c r="G873" i="1"/>
  <c r="G874" i="1"/>
  <c r="G875" i="1"/>
  <c r="G876" i="1"/>
  <c r="G358" i="1"/>
  <c r="G381" i="1"/>
  <c r="G838" i="1"/>
  <c r="G102" i="1"/>
  <c r="G881" i="1"/>
  <c r="G882" i="1"/>
  <c r="G578" i="1"/>
  <c r="G884" i="1"/>
  <c r="G885" i="1"/>
  <c r="G897" i="1"/>
  <c r="G887" i="1"/>
  <c r="G794" i="1"/>
  <c r="G346" i="1"/>
  <c r="G890" i="1"/>
  <c r="G891" i="1"/>
  <c r="G892" i="1"/>
  <c r="G893" i="1"/>
  <c r="G894" i="1"/>
  <c r="G895" i="1"/>
  <c r="G896" i="1"/>
  <c r="G831" i="1"/>
  <c r="G898" i="1"/>
  <c r="G416" i="1"/>
  <c r="G915" i="1"/>
  <c r="G901" i="1"/>
  <c r="G54" i="1"/>
  <c r="G903" i="1"/>
  <c r="G904" i="1"/>
  <c r="G905" i="1"/>
  <c r="G268" i="1"/>
  <c r="G907" i="1"/>
  <c r="G908" i="1"/>
  <c r="G435" i="1"/>
  <c r="G910" i="1"/>
  <c r="G911" i="1"/>
  <c r="G912" i="1"/>
  <c r="G913" i="1"/>
  <c r="G914" i="1"/>
  <c r="G553" i="1"/>
  <c r="G255" i="1"/>
  <c r="G917" i="1"/>
  <c r="G137" i="1"/>
  <c r="G919" i="1"/>
  <c r="G920" i="1"/>
  <c r="G518" i="1"/>
  <c r="G922" i="1"/>
  <c r="G832" i="1"/>
  <c r="G924" i="1"/>
  <c r="G925" i="1"/>
  <c r="G926" i="1"/>
  <c r="G927" i="1"/>
  <c r="G405" i="1"/>
  <c r="G317" i="1"/>
  <c r="G930" i="1"/>
  <c r="G931" i="1"/>
  <c r="G932" i="1"/>
  <c r="G360" i="1"/>
  <c r="G934" i="1"/>
  <c r="G935" i="1"/>
  <c r="G936" i="1"/>
  <c r="G937" i="1"/>
  <c r="G661" i="1"/>
  <c r="G939" i="1"/>
  <c r="G940" i="1"/>
  <c r="G347" i="1"/>
  <c r="G942" i="1"/>
  <c r="G527" i="1"/>
  <c r="G479" i="1"/>
  <c r="G945" i="1"/>
  <c r="G509" i="1"/>
  <c r="G900" i="1"/>
  <c r="G801" i="1"/>
  <c r="G129" i="1"/>
  <c r="G950" i="1"/>
  <c r="G951" i="1"/>
  <c r="G56" i="1"/>
  <c r="G953" i="1"/>
  <c r="G954" i="1"/>
  <c r="G124" i="1"/>
  <c r="G956" i="1"/>
  <c r="G957" i="1"/>
  <c r="G943" i="1"/>
  <c r="G959" i="1"/>
  <c r="G960" i="1"/>
  <c r="G781" i="1"/>
  <c r="G202" i="1"/>
  <c r="G963" i="1"/>
  <c r="G964" i="1"/>
  <c r="G217" i="1"/>
  <c r="G966" i="1"/>
  <c r="G967" i="1"/>
  <c r="G968" i="1"/>
  <c r="G969" i="1"/>
  <c r="G970" i="1"/>
  <c r="G971" i="1"/>
  <c r="G639" i="1"/>
  <c r="G188" i="1"/>
  <c r="G974" i="1"/>
  <c r="G702" i="1"/>
  <c r="G976" i="1"/>
  <c r="G977" i="1"/>
  <c r="G978" i="1"/>
  <c r="G294" i="1"/>
  <c r="G980" i="1"/>
  <c r="G981" i="1"/>
  <c r="G973" i="1"/>
  <c r="G983" i="1"/>
  <c r="G318" i="1"/>
  <c r="G985" i="1"/>
  <c r="G986" i="1"/>
  <c r="G889" i="1"/>
  <c r="G348" i="1"/>
  <c r="G989" i="1"/>
  <c r="G456" i="1"/>
  <c r="G991" i="1"/>
  <c r="G350" i="1"/>
  <c r="G993" i="1"/>
  <c r="G994" i="1"/>
  <c r="G995" i="1"/>
  <c r="G778" i="1"/>
  <c r="G997" i="1"/>
  <c r="G283" i="1"/>
  <c r="G999" i="1"/>
  <c r="G547" i="1"/>
  <c r="G1001" i="1"/>
  <c r="G2" i="1"/>
  <c r="G3" i="1"/>
  <c r="E11" i="11" l="1"/>
  <c r="G11" i="11" s="1"/>
  <c r="E12" i="11"/>
  <c r="G12" i="11" s="1"/>
  <c r="E9" i="11"/>
  <c r="G9" i="11" s="1"/>
  <c r="E6" i="11"/>
  <c r="F6" i="11" s="1"/>
  <c r="E5" i="11"/>
  <c r="F5" i="11" s="1"/>
  <c r="E13" i="11"/>
  <c r="H13" i="11" s="1"/>
  <c r="E7" i="11"/>
  <c r="G7" i="11" s="1"/>
  <c r="E10" i="11"/>
  <c r="G10" i="11" s="1"/>
  <c r="E2" i="11"/>
  <c r="H2" i="11" s="1"/>
  <c r="E4" i="11"/>
  <c r="G4" i="11" s="1"/>
  <c r="E3" i="11"/>
  <c r="G3" i="11" s="1"/>
  <c r="E8" i="11"/>
  <c r="F11" i="11" l="1"/>
  <c r="F12" i="11"/>
  <c r="H4" i="11"/>
  <c r="F13" i="11"/>
  <c r="G5" i="11"/>
  <c r="H6" i="11"/>
  <c r="G6" i="11"/>
  <c r="H3" i="11"/>
  <c r="H12" i="11"/>
  <c r="F4" i="11"/>
  <c r="H11" i="11"/>
  <c r="F7" i="11"/>
  <c r="H5" i="11"/>
  <c r="H10" i="11"/>
  <c r="G13" i="11"/>
  <c r="H9" i="11"/>
  <c r="H7" i="11"/>
  <c r="F9" i="11"/>
  <c r="G2" i="11"/>
  <c r="F10" i="11"/>
  <c r="F2" i="11"/>
  <c r="F3" i="11"/>
  <c r="H8" i="11"/>
  <c r="F8" i="11"/>
  <c r="G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B38B0A-B023-4E98-9109-1FB59DBFB78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0C47F46-D000-43C3-9113-DFFB06C8039F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Ended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<sst xmlns="http://schemas.openxmlformats.org/spreadsheetml/2006/main" count="7063" uniqueCount="2118">
  <si>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</si>
  <si>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</si>
  <si>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</si>
  <si>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</si>
  <si>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</si>
  <si>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</si>
  <si>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</si>
  <si>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</si>
  <si>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</si>
  <si>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</si>
  <si>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</si>
  <si>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</si>
  <si>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</si>
  <si>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</si>
  <si>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</si>
  <si>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</si>
  <si>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</si>
  <si>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</si>
  <si>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</si>
  <si>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</si>
  <si>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</si>
  <si>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</si>
  <si>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</si>
  <si>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</si>
  <si>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</si>
  <si>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</si>
  <si>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</si>
  <si>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</si>
  <si>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</si>
  <si>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</si>
  <si>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</si>
  <si>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</si>
  <si>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</si>
  <si>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</si>
  <si>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</si>
  <si>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</si>
  <si>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</si>
  <si>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</si>
  <si>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</si>
  <si>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</si>
  <si>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</si>
  <si>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</si>
  <si>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</si>
  <si>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</si>
  <si>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</si>
  <si>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</si>
  <si>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</si>
  <si>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</si>
  <si>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</si>
  <si>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</si>
  <si>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</si>
  <si>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</si>
  <si>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</si>
  <si>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</si>
  <si>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</si>
  <si>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</si>
  <si>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</si>
  <si>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</si>
  <si>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</si>
  <si>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</si>
  <si>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</si>
  <si>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</si>
  <si>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</si>
  <si>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</si>
  <si>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</si>
  <si>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</si>
  <si>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</si>
  <si>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</si>
  <si>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</si>
  <si>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</si>
  <si>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</si>
  <si>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</si>
  <si>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</si>
  <si>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</si>
  <si>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</si>
  <si>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</si>
  <si>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</si>
  <si>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</si>
  <si>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</si>
  <si>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</si>
  <si>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</si>
  <si>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</si>
  <si>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</si>
  <si>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</si>
  <si>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</si>
  <si>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</si>
  <si>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</si>
  <si>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</si>
  <si>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</si>
  <si>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</si>
  <si>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</si>
  <si>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</si>
  <si>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</si>
  <si>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</si>
  <si>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</si>
  <si>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</si>
  <si>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</si>
  <si>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</si>
  <si>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</si>
  <si>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</si>
  <si>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</si>
  <si>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</si>
  <si>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</si>
  <si>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</si>
  <si>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</si>
  <si>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</si>
  <si>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</si>
  <si>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</si>
  <si>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</si>
  <si>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</si>
  <si>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</si>
  <si>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</si>
  <si>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</si>
  <si>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</si>
  <si>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</si>
  <si>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</si>
  <si>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</si>
  <si>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</si>
  <si>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</si>
  <si>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</si>
  <si>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</si>
  <si>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</si>
  <si>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</si>
  <si>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</si>
  <si>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</si>
  <si>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</si>
  <si>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</si>
  <si>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</si>
  <si>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</si>
  <si>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</si>
  <si>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</si>
  <si>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</si>
  <si>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</si>
  <si>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</si>
  <si>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</si>
  <si>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</si>
  <si>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</si>
  <si>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</si>
  <si>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</si>
  <si>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</si>
  <si>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</si>
  <si>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</si>
  <si>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</si>
  <si>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</si>
  <si>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</si>
  <si>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</si>
  <si>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</si>
  <si>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</si>
  <si>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</si>
  <si>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</si>
  <si>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</si>
  <si>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</si>
  <si>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</si>
  <si>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</si>
  <si>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</si>
  <si>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</si>
  <si>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</si>
  <si>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</si>
  <si>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</si>
  <si>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</si>
  <si>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</si>
  <si>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</si>
  <si>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</si>
  <si>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</si>
  <si>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</si>
  <si>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</si>
  <si>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</si>
  <si>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</si>
  <si>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</si>
  <si>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</si>
  <si>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</si>
  <si>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</si>
  <si>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</si>
  <si>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</si>
  <si>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</si>
  <si>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</si>
  <si>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</si>
  <si>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</si>
  <si>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</si>
  <si>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</si>
  <si>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</si>
  <si>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</si>
  <si>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</si>
  <si>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</si>
  <si>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</si>
  <si>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</si>
  <si>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</si>
  <si>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</si>
  <si>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</si>
  <si>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</si>
  <si>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</si>
  <si>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</si>
  <si>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</si>
  <si>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</si>
  <si>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</si>
  <si>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</si>
  <si>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</si>
  <si>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</si>
  <si>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</si>
  <si>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</si>
  <si>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</si>
  <si>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</si>
  <si>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</si>
  <si>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</si>
  <si>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</si>
  <si>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</si>
  <si>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</si>
  <si>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</si>
  <si>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</si>
  <si>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</si>
  <si>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</si>
  <si>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</si>
  <si>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</si>
  <si>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</si>
  <si>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</si>
  <si>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</si>
  <si>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</si>
  <si>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</si>
  <si>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</si>
  <si>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</si>
  <si>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</si>
  <si>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</si>
  <si>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</si>
  <si>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</si>
  <si>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</si>
  <si>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</si>
  <si>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</si>
  <si>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</si>
  <si>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</si>
  <si>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</si>
  <si>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</si>
  <si>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</si>
  <si>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</si>
  <si>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</si>
  <si>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</si>
  <si>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</si>
  <si>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</si>
  <si>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</si>
  <si>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</si>
  <si>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</si>
  <si>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</si>
  <si>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</si>
  <si>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</si>
  <si>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</si>
  <si>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</si>
  <si>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</si>
  <si>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</si>
  <si>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</si>
  <si>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</si>
  <si>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</si>
  <si>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</si>
  <si>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</si>
  <si>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</si>
  <si>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</si>
  <si>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</si>
  <si>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</si>
  <si>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</si>
  <si>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</si>
  <si>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</si>
  <si>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</si>
  <si>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</si>
  <si>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</si>
  <si>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</si>
  <si>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</si>
  <si>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</si>
  <si>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</si>
  <si>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</si>
  <si>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</si>
  <si>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</si>
  <si>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</si>
  <si>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</si>
  <si>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</si>
  <si>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</si>
  <si>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</si>
  <si>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</si>
  <si>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</si>
  <si>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</si>
  <si>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</si>
  <si>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</si>
  <si>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</si>
  <si>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</si>
  <si>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</si>
  <si>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</si>
  <si>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</si>
  <si>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</si>
  <si>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</si>
  <si>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</si>
  <si>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</si>
  <si>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</si>
  <si>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</si>
  <si>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</si>
  <si>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</si>
  <si>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</si>
  <si>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</si>
  <si>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</si>
  <si>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</si>
  <si>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</si>
  <si>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</si>
  <si>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</si>
  <si>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</si>
  <si>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</si>
  <si>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</si>
  <si>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</si>
  <si>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</si>
  <si>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</si>
  <si>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</si>
  <si>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</si>
  <si>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</si>
  <si>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</si>
  <si>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</si>
  <si>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</si>
  <si>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</si>
  <si>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</si>
  <si>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</si>
  <si>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</si>
  <si>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</si>
  <si>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</si>
  <si>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</si>
  <si>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</si>
  <si>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</si>
  <si>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</si>
  <si>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</si>
  <si>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</si>
  <si>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</si>
  <si>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</si>
  <si>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</si>
  <si>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</si>
  <si>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</si>
  <si>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</si>
  <si>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</si>
  <si>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</si>
  <si>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</si>
  <si>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</si>
  <si>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</si>
  <si>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</si>
  <si>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</si>
  <si>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</si>
  <si>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</si>
  <si>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</si>
  <si>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</si>
  <si>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</si>
  <si>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</si>
  <si>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</si>
  <si>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</si>
  <si>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</si>
  <si>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</si>
  <si>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</si>
  <si>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</si>
  <si>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</si>
  <si>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</si>
  <si>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</si>
  <si>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</si>
  <si>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</si>
  <si>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</si>
  <si>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</si>
  <si>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</si>
  <si>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</si>
  <si>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</si>
  <si>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</si>
  <si>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</si>
  <si>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</si>
  <si>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</si>
  <si>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</si>
  <si>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</si>
  <si>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</si>
  <si>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</si>
  <si>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</si>
  <si>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</si>
  <si>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</si>
  <si>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</si>
  <si>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</si>
  <si>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</si>
  <si>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</si>
  <si>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</si>
  <si>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</si>
  <si>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</si>
  <si>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</si>
  <si>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</si>
  <si>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</si>
  <si>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</si>
  <si>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</si>
  <si>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</si>
  <si>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</si>
  <si>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</si>
  <si>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</si>
  <si>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</si>
  <si>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</si>
  <si>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</si>
  <si>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</si>
  <si>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</si>
  <si>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</si>
  <si>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</si>
  <si>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</si>
  <si>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</si>
  <si>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</si>
  <si>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</si>
  <si>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</si>
  <si>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</si>
  <si>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</si>
  <si>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</si>
  <si>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</si>
  <si>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</si>
  <si>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</si>
  <si>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</si>
  <si>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</si>
  <si>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</si>
  <si>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</si>
  <si>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</si>
  <si>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</si>
  <si>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</si>
  <si>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</si>
  <si>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</si>
  <si>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</si>
  <si>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</si>
  <si>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</si>
  <si>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</si>
  <si>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</si>
  <si>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</si>
  <si>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</si>
  <si>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</si>
  <si>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</si>
  <si>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</si>
  <si>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</si>
  <si>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</si>
  <si>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</si>
  <si>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</si>
  <si>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</si>
  <si>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</si>
  <si>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</si>
  <si>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</si>
  <si>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</si>
  <si>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</si>
  <si>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</si>
  <si>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</si>
  <si>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</si>
  <si>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</si>
  <si>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</si>
  <si>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</si>
  <si>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</si>
  <si>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</si>
  <si>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</si>
  <si>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</si>
  <si>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</si>
  <si>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</si>
  <si>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</si>
  <si>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</si>
  <si>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</si>
  <si>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</si>
  <si>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</si>
  <si>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</si>
  <si>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</si>
  <si>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</si>
  <si>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</si>
  <si>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</si>
  <si>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</si>
  <si>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</si>
  <si>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</si>
  <si>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</si>
  <si>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</si>
  <si>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</si>
  <si>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</si>
  <si>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</si>
  <si>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</si>
  <si>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</si>
  <si>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</si>
  <si>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</si>
  <si>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</si>
  <si>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</si>
  <si>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</si>
  <si>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</si>
  <si>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</si>
  <si>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</si>
  <si>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</si>
  <si>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</si>
  <si>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</si>
  <si>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</si>
  <si>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</si>
  <si>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</si>
  <si>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</si>
  <si>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</si>
  <si>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</si>
  <si>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</si>
  <si>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</si>
  <si>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</si>
  <si>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</si>
  <si>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</si>
  <si>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</si>
  <si>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</si>
  <si>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</si>
  <si>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</si>
  <si>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</si>
  <si>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</si>
  <si>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</si>
  <si>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</si>
  <si>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</si>
  <si>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</si>
  <si>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</si>
  <si>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</si>
  <si>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</si>
  <si>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</si>
  <si>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</si>
  <si>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</si>
  <si>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</si>
  <si>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</si>
  <si>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</si>
  <si>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</si>
  <si>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</si>
  <si>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</si>
  <si>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</si>
  <si>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</si>
  <si>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</si>
  <si>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</si>
  <si>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</si>
  <si>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</si>
  <si>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</si>
  <si>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</si>
  <si>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</si>
  <si>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</si>
  <si>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</si>
  <si>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</si>
  <si>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</si>
  <si>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</si>
  <si>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</si>
  <si>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</si>
  <si>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</si>
  <si>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</si>
  <si>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</si>
  <si>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</si>
  <si>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</si>
  <si>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</si>
  <si>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</si>
  <si>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</si>
  <si>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</si>
  <si>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</si>
  <si>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</si>
  <si>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</si>
  <si>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</si>
  <si>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</si>
  <si>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</si>
  <si>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</si>
  <si>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</si>
  <si>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</si>
  <si>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</si>
  <si>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</si>
  <si>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</si>
  <si>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</si>
  <si>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</si>
  <si>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</si>
  <si>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</si>
  <si>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</si>
  <si>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</si>
  <si>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</si>
  <si>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</si>
  <si>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</si>
  <si>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</si>
  <si>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</si>
  <si>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</si>
  <si>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</si>
  <si>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</si>
  <si>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</si>
  <si>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</si>
  <si>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</si>
  <si>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</si>
  <si>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</si>
  <si>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</si>
  <si>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</si>
  <si>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</si>
  <si>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</si>
  <si>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</si>
  <si>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</si>
  <si>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</si>
  <si>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</si>
  <si>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</si>
  <si>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</si>
  <si>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</si>
  <si>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</si>
  <si>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</si>
  <si>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</si>
  <si>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</si>
  <si>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</si>
  <si>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</si>
  <si>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</si>
  <si>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</si>
  <si>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</si>
  <si>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</si>
  <si>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</si>
  <si>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</si>
  <si>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</si>
  <si>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</si>
  <si>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</si>
  <si>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</si>
  <si>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</si>
  <si>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</si>
  <si>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</si>
  <si>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</si>
  <si>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</si>
  <si>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</si>
  <si>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</si>
  <si>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</si>
  <si>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</si>
  <si>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</si>
  <si>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</si>
  <si>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</si>
  <si>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</si>
  <si>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</si>
  <si>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</si>
  <si>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</si>
  <si>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</si>
  <si>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</si>
  <si>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</si>
  <si>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</si>
  <si>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</si>
  <si>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</si>
  <si>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</si>
  <si>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</si>
  <si>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</si>
  <si>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</si>
  <si>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</si>
  <si>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</si>
  <si>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</si>
  <si>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</si>
  <si>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</si>
  <si>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</si>
  <si>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</si>
  <si>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</si>
  <si>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</si>
  <si>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</si>
  <si>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</si>
  <si>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</si>
  <si>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</si>
  <si>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</si>
  <si>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</si>
  <si>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</si>
  <si>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</si>
  <si>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</si>
  <si>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</si>
  <si>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</si>
  <si>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</si>
  <si>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</si>
  <si>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</si>
  <si>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</si>
  <si>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</si>
  <si>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</si>
  <si>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</si>
  <si>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</si>
  <si>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</si>
  <si>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</si>
  <si>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</si>
  <si>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</si>
  <si>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</si>
  <si>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</si>
  <si>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</si>
  <si>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</si>
  <si>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</si>
  <si>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</si>
  <si>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</si>
  <si>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</si>
  <si>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</si>
  <si>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</si>
  <si>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</si>
  <si>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</si>
  <si>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</si>
  <si>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</si>
  <si>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</si>
  <si>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</si>
  <si>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</si>
  <si>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</si>
  <si>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</si>
  <si>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</si>
  <si>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</si>
  <si>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</si>
  <si>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</si>
  <si>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</si>
  <si>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</si>
  <si>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</si>
  <si>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</si>
  <si>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</si>
  <si>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</si>
  <si>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</si>
  <si>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</si>
  <si>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</si>
  <si>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</si>
  <si>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</si>
  <si>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</si>
  <si>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</si>
  <si>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</si>
  <si>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</si>
  <si>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</si>
  <si>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</si>
  <si>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</si>
  <si>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</si>
  <si>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</si>
  <si>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</si>
  <si>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</si>
  <si>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</si>
  <si>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</si>
  <si>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</si>
  <si>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</si>
  <si>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</si>
  <si>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</si>
  <si>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</si>
  <si>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</si>
  <si>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</si>
  <si>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</si>
  <si>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</si>
  <si>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</si>
  <si>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</si>
  <si>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</si>
  <si>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</si>
  <si>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</si>
  <si>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</si>
  <si>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</si>
  <si>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</si>
  <si>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</si>
  <si>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</si>
  <si>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</si>
  <si>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</si>
  <si>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</si>
  <si>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</si>
  <si>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</si>
  <si>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</si>
  <si>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</si>
  <si>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</si>
  <si>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</si>
  <si>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</si>
  <si>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</si>
  <si>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</si>
  <si>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</si>
  <si>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</si>
  <si>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</si>
  <si>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</si>
  <si>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</si>
  <si>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</si>
  <si>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</si>
  <si>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</si>
  <si>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</si>
  <si>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</si>
  <si>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</si>
  <si>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</si>
  <si>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</si>
  <si>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</si>
  <si>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</si>
  <si>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</si>
  <si>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</si>
  <si>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</si>
  <si>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</si>
  <si>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</si>
  <si>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</si>
  <si>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</si>
  <si>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</si>
  <si>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</si>
  <si>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</si>
  <si>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</si>
  <si>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</si>
  <si>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</si>
  <si>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</si>
  <si>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</si>
  <si>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</si>
  <si>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</si>
  <si>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</si>
  <si>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</si>
  <si>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</si>
  <si>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</si>
  <si>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</si>
  <si>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</si>
  <si>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</si>
  <si>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</si>
  <si>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</si>
  <si>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</si>
  <si>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</si>
  <si>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</si>
  <si>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</si>
  <si>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</si>
  <si>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</si>
  <si>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</si>
  <si>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</si>
  <si>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</si>
  <si>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</si>
  <si>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</si>
  <si>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</si>
  <si>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</si>
  <si>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</si>
  <si>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</si>
  <si>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</si>
  <si>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</si>
  <si>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</si>
  <si>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</si>
  <si>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</si>
  <si>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</si>
  <si>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</si>
  <si>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</si>
  <si>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</si>
  <si>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</si>
  <si>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</si>
  <si>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</si>
  <si>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</si>
  <si>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</si>
  <si>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</si>
  <si>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</si>
  <si>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</si>
  <si>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</si>
  <si>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</si>
  <si>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</si>
  <si>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</si>
  <si>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</si>
  <si>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</si>
  <si>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</si>
  <si>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</si>
  <si>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</si>
  <si>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</si>
  <si>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</si>
  <si>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</si>
  <si>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</si>
  <si>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</si>
  <si>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</si>
  <si>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</si>
  <si>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</si>
  <si>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</si>
  <si>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</si>
  <si>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</si>
  <si>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</si>
  <si>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</si>
  <si>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</si>
  <si>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</si>
  <si>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</si>
  <si>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</si>
  <si>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</si>
  <si>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</si>
  <si>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</si>
  <si>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</si>
  <si>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</si>
  <si>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</si>
  <si>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</si>
  <si>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</si>
  <si>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</si>
  <si>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</si>
  <si>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</si>
  <si>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</si>
  <si>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</si>
  <si>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</si>
  <si>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</si>
  <si>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</si>
  <si>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</si>
  <si>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</si>
  <si>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</si>
  <si>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</si>
  <si>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</si>
  <si>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</si>
  <si>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</si>
  <si>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</si>
  <si>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</si>
  <si>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</si>
  <si>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</si>
  <si>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</si>
  <si>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</si>
  <si>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</si>
  <si>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</si>
  <si>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</si>
  <si>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</si>
  <si>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</si>
  <si>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</si>
  <si>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</si>
  <si>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</si>
  <si>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</si>
  <si>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</si>
  <si>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</si>
  <si>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</si>
  <si>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</si>
  <si>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</si>
  <si>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</si>
  <si>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</si>
  <si>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</si>
  <si>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</si>
  <si>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</si>
  <si>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</si>
  <si>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</si>
  <si>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</si>
  <si>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</si>
  <si>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</si>
  <si>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</si>
  <si>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</si>
  <si>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</si>
  <si>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</si>
  <si>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</si>
  <si>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</si>
  <si>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</si>
  <si>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</si>
  <si>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</si>
  <si>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</si>
  <si>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</si>
  <si>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</si>
  <si>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</si>
  <si>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</si>
  <si>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</si>
  <si>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</si>
  <si>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</si>
  <si>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</si>
  <si>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</si>
  <si>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</si>
  <si>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</si>
  <si>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</si>
  <si>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</si>
  <si>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</si>
  <si>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</si>
  <si>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</si>
  <si>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</si>
  <si>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</si>
  <si>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</si>
  <si>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</si>
  <si>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</si>
  <si>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</si>
  <si>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</si>
  <si>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</si>
  <si>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</si>
  <si>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</si>
  <si>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</si>
  <si>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</si>
  <si>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</si>
  <si>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</si>
  <si>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</si>
  <si>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</si>
  <si>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</si>
  <si>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</si>
  <si>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</si>
  <si>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</si>
  <si>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</si>
  <si>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</si>
  <si>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</si>
  <si>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</si>
  <si>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</si>
  <si>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</si>
  <si>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</si>
  <si>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</si>
  <si>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</si>
  <si>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</si>
  <si>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</si>
  <si>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</si>
  <si>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</si>
  <si>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</si>
  <si>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</si>
  <si>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</si>
  <si>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</si>
  <si>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</si>
  <si>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</si>
  <si>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</si>
  <si>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</si>
  <si>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</si>
  <si>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</si>
  <si>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</si>
  <si>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</si>
  <si>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</si>
  <si>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</si>
  <si>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</si>
  <si>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</si>
  <si>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</si>
  <si>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</si>
  <si>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</si>
  <si>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</si>
  <si>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</si>
  <si>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</si>
  <si>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</si>
  <si>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</si>
  <si>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</si>
  <si>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</si>
  <si>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</si>
  <si>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</si>
  <si>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</si>
  <si>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</si>
  <si>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</si>
  <si>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</si>
  <si>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</si>
  <si>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</si>
  <si>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</si>
  <si>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</si>
  <si>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</si>
  <si>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</si>
  <si>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</si>
  <si>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</si>
  <si>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</si>
  <si>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</si>
  <si>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</si>
  <si>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</si>
  <si>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</si>
  <si>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</si>
  <si>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</si>
  <si>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</si>
  <si>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</si>
  <si>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</si>
  <si>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</si>
  <si>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</si>
  <si>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</si>
  <si>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</si>
  <si>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</si>
  <si>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</si>
  <si>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</si>
  <si>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</si>
  <si>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</si>
  <si>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</si>
  <si>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</si>
  <si>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</si>
  <si>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</si>
  <si>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</si>
  <si>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</si>
  <si>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</si>
  <si>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</si>
  <si>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</si>
  <si>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</si>
  <si>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</si>
  <si>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</si>
  <si>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</si>
  <si>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</si>
  <si>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</si>
  <si>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</si>
  <si>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</si>
  <si>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</si>
  <si>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</si>
  <si>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</si>
  <si>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</si>
  <si>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</si>
  <si>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</si>
  <si>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</si>
  <si>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</si>
  <si>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</si>
  <si>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</si>
  <si>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</si>
  <si>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</si>
  <si>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</si>
  <si>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</si>
  <si>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</si>
  <si>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</si>
  <si>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</si>
  <si>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</si>
  <si>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</si>
  <si>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</si>
  <si>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</si>
  <si>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</si>
  <si>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</si>
  <si>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</si>
  <si>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</si>
  <si>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</si>
  <si>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</si>
  <si>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</si>
  <si>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</si>
  <si>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</si>
  <si>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</si>
  <si>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</si>
  <si>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</si>
  <si>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</si>
  <si>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</si>
  <si>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</si>
  <si>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</si>
  <si>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</si>
  <si>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</si>
  <si>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</si>
  <si>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</si>
  <si>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</si>
  <si>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</si>
  <si>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</si>
  <si>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</si>
  <si>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</si>
  <si>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</si>
  <si>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</si>
  <si>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</si>
  <si>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</si>
  <si>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</si>
  <si>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</si>
  <si>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</si>
  <si>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</si>
  <si>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</si>
  <si>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</si>
  <si>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</si>
  <si>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</si>
  <si>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</si>
  <si>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</si>
  <si>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</si>
  <si>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</si>
  <si>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</si>
  <si>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</si>
  <si>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</si>
  <si>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</si>
  <si>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</si>
  <si>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</si>
  <si>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</si>
  <si>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</si>
  <si>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</si>
  <si>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</si>
  <si>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</si>
  <si>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</si>
  <si>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</si>
  <si>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</si>
  <si>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</si>
  <si>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</si>
  <si>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</si>
  <si>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</si>
  <si>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</si>
  <si>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</si>
  <si>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</si>
  <si>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</si>
  <si>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</si>
  <si>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</si>
  <si>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</si>
  <si>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</si>
  <si>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</si>
  <si>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</si>
  <si>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</si>
  <si>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</si>
  <si>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</si>
  <si>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</si>
  <si>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</si>
  <si>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</si>
  <si>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</si>
  <si>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</si>
  <si>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</si>
  <si>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</si>
  <si>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</si>
  <si>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</si>
  <si>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</si>
  <si>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</si>
  <si>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</si>
  <si>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</si>
  <si>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</si>
  <si>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</si>
  <si>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</si>
  <si>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</si>
  <si>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</si>
  <si>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</si>
  <si>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</si>
  <si>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</si>
  <si>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</si>
  <si>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</si>
  <si>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</si>
  <si>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</si>
  <si>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</si>
  <si>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</si>
  <si>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</si>
  <si>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</si>
  <si>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</si>
  <si>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</si>
  <si>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</si>
  <si>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</si>
  <si>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</si>
  <si>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</si>
  <si>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</si>
  <si>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</si>
  <si>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</si>
  <si>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</si>
  <si>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</si>
  <si>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</si>
  <si>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</si>
  <si>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</si>
  <si>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</si>
  <si>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</si>
  <si>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</si>
  <si>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</si>
  <si>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</si>
  <si>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</si>
  <si>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</si>
  <si>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</si>
  <si>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</si>
  <si>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</si>
  <si>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</si>
  <si>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</si>
  <si>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</si>
  <si>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</si>
  <si>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</si>
  <si>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</si>
  <si>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</si>
  <si>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</si>
  <si>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</si>
  <si>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</si>
  <si>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</si>
  <si>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</si>
  <si>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</si>
  <si>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</si>
  <si>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</si>
  <si>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</si>
  <si>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</si>
  <si>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</si>
  <si>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</si>
  <si>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</si>
  <si>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</si>
  <si>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</si>
  <si>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</si>
  <si>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</si>
  <si>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</si>
  <si>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</si>
  <si>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</si>
  <si>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</si>
  <si>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</si>
  <si>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</si>
  <si>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</si>
  <si>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</si>
  <si>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</si>
  <si>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</si>
  <si>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</si>
  <si>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</si>
  <si>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</si>
  <si>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</si>
  <si>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</si>
  <si>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</si>
  <si>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</si>
  <si>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</si>
  <si>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</si>
  <si>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</si>
  <si>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</si>
  <si>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</si>
  <si>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</si>
  <si>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</si>
  <si>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</si>
  <si>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</si>
  <si>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</si>
  <si>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</si>
  <si>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</si>
  <si>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</si>
  <si>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</si>
  <si>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</si>
  <si>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</si>
  <si>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</si>
  <si>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</si>
  <si>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</si>
  <si>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</si>
  <si>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</si>
  <si>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</si>
  <si>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</si>
  <si>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</si>
  <si>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</si>
  <si>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</si>
  <si>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</si>
  <si>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</si>
  <si>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</si>
  <si>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</si>
  <si>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</si>
  <si>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</si>
  <si>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</si>
  <si>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</si>
  <si>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</si>
  <si>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</si>
  <si>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</si>
  <si>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</si>
  <si>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</si>
  <si>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</si>
  <si>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</si>
  <si>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</si>
  <si>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</si>
  <si>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</si>
  <si>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</si>
  <si>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</si>
  <si>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</si>
  <si>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</si>
  <si>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</si>
  <si>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</si>
  <si>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</si>
  <si>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</si>
  <si>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</si>
  <si>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</si>
  <si>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</si>
  <si>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</si>
  <si>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</si>
  <si>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</si>
  <si>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</si>
  <si>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</si>
  <si>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</si>
  <si>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</si>
  <si>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</si>
  <si>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</si>
  <si>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</si>
  <si>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</si>
  <si>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</si>
  <si>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</si>
  <si>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</si>
  <si>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</si>
  <si>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</si>
  <si>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</si>
  <si>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</si>
  <si>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</si>
  <si>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</si>
  <si>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</si>
  <si>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</si>
  <si>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</si>
  <si>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</si>
  <si>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</si>
  <si>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</si>
  <si>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</si>
  <si>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</si>
  <si>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</si>
  <si>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</si>
  <si>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</si>
  <si>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</si>
  <si>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</si>
  <si>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</si>
  <si>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</si>
  <si>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</si>
  <si>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</si>
  <si>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</si>
  <si>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</si>
  <si>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</si>
  <si>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</si>
  <si>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</si>
  <si>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</si>
  <si>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</si>
  <si>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</si>
  <si>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</si>
  <si>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</si>
  <si>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</si>
  <si>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</si>
  <si>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</si>
  <si>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</si>
  <si>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</si>
  <si>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</si>
  <si>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</si>
  <si>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</si>
  <si>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</si>
  <si>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</si>
  <si>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</si>
  <si>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</si>
  <si>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</si>
  <si>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</si>
  <si>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</si>
  <si>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</si>
  <si>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</si>
  <si>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</si>
  <si>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</si>
  <si>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</si>
  <si>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</si>
  <si>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</si>
  <si>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</si>
  <si>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</si>
  <si>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</si>
  <si>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</si>
  <si>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</si>
  <si>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</si>
  <si>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</si>
  <si>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</si>
  <si>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</si>
  <si>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</si>
  <si>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</si>
  <si>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</si>
  <si>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</si>
  <si>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</si>
  <si>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</si>
  <si>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</si>
  <si>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</si>
  <si>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</si>
  <si>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</si>
  <si>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</si>
  <si>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</si>
  <si>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</si>
  <si>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</si>
  <si>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</si>
  <si>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</si>
  <si>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</si>
  <si>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</si>
  <si>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</si>
  <si>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</si>
  <si>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</si>
  <si>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</si>
  <si>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</si>
  <si>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</si>
  <si>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</si>
  <si>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</si>
  <si>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</si>
  <si>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</si>
  <si>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</si>
  <si>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</si>
  <si>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</si>
  <si>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</si>
  <si>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</si>
  <si>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</si>
  <si>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</si>
  <si>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</si>
  <si>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</si>
  <si>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</si>
  <si>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</si>
  <si>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</si>
  <si>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</si>
  <si>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</si>
  <si>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</si>
  <si>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</si>
  <si>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</si>
  <si>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</si>
  <si>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</si>
  <si>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</si>
  <si>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</si>
  <si>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</si>
  <si>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</si>
  <si>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</si>
  <si>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</si>
  <si>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</si>
  <si>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</si>
  <si>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</si>
  <si>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</si>
  <si>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</si>
  <si>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</si>
  <si>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</si>
  <si>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</si>
  <si>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</si>
  <si>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</si>
  <si>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</si>
  <si>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</si>
  <si>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</si>
  <si>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</si>
  <si>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</si>
  <si>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</si>
  <si>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</si>
  <si>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</si>
  <si>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</si>
  <si>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</si>
  <si>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</si>
  <si>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</si>
  <si>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</si>
  <si>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</si>
  <si>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</si>
  <si>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</si>
  <si>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</si>
  <si>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</si>
  <si>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</si>
  <si>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</si>
  <si>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</si>
  <si>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</si>
  <si>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</si>
  <si>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</si>
  <si>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</si>
  <si>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</si>
  <si>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</si>
  <si>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</si>
  <si>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</si>
  <si>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</si>
  <si>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</si>
  <si>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</si>
  <si>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</si>
  <si>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</si>
  <si>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</si>
  <si>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</si>
  <si>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</si>
  <si>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</si>
  <si>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</si>
  <si>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</si>
  <si>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</si>
  <si>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</si>
  <si>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</si>
  <si>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</si>
  <si>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</si>
  <si>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</si>
  <si>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</si>
  <si>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</si>
  <si>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</si>
  <si>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</si>
  <si>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</si>
  <si>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</si>
  <si>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</si>
  <si>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</si>
  <si>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</si>
  <si>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</si>
  <si>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</si>
  <si>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</si>
  <si>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</si>
  <si>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</si>
  <si>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</si>
  <si>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</si>
  <si>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</si>
  <si>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</si>
  <si>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</si>
  <si>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</si>
  <si>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</si>
  <si>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</si>
  <si>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</si>
  <si>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</si>
  <si>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</si>
  <si>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</si>
  <si>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</si>
  <si>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</si>
  <si>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</si>
  <si>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</si>
  <si>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</si>
  <si>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</si>
  <si>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</si>
  <si>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</si>
  <si>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</si>
  <si>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</si>
  <si>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</si>
  <si>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</si>
  <si>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</si>
  <si>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</si>
  <si>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</si>
  <si>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</si>
  <si>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</si>
  <si>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</si>
  <si>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</si>
  <si>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</si>
  <si>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</si>
  <si>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</si>
  <si>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</si>
  <si>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</si>
  <si>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</si>
  <si>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</si>
  <si>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</si>
  <si>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</si>
  <si>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</si>
  <si>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</si>
  <si>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</si>
  <si>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</si>
  <si>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</si>
  <si>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</si>
  <si>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</si>
  <si>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</si>
  <si>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</si>
  <si>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</si>
  <si>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</si>
  <si>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</si>
  <si>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</si>
  <si>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</si>
  <si>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</si>
  <si>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</si>
  <si>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</si>
  <si>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</si>
  <si>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</si>
  <si>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</si>
  <si>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</si>
  <si>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</si>
  <si>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</si>
  <si>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</si>
  <si>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</si>
  <si>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</si>
  <si>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</si>
  <si>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</si>
  <si>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</si>
  <si>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</si>
  <si>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</si>
  <si>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</si>
  <si>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</si>
  <si>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</si>
  <si>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</si>
  <si>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</si>
  <si>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</si>
  <si>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</si>
  <si>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</si>
  <si>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</si>
  <si>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</si>
  <si>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</si>
  <si>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</si>
  <si>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</si>
  <si>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</si>
  <si>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</si>
  <si>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</si>
  <si>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</si>
  <si>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</si>
  <si>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</si>
  <si>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</si>
  <si>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</si>
  <si>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</si>
  <si>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</si>
  <si>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</si>
  <si>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</si>
  <si>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</si>
  <si>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</si>
  <si>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</si>
  <si>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</si>
  <si>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</si>
  <si>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</si>
  <si>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</si>
  <si>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</si>
  <si>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</si>
  <si>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</si>
  <si>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</si>
  <si>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</si>
  <si>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</si>
  <si>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</si>
  <si>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</si>
  <si>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</si>
  <si>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</si>
  <si>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</si>
  <si>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</si>
  <si>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</si>
  <si>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</si>
  <si>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</si>
  <si>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</si>
  <si>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</si>
  <si>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</si>
  <si>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</si>
  <si>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</si>
  <si>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</si>
  <si>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</si>
  <si>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</si>
  <si>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</si>
  <si>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</si>
  <si>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</si>
  <si>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</si>
  <si>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</si>
  <si>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</si>
  <si>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</si>
  <si>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</si>
  <si>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</si>
  <si>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</si>
  <si>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</si>
  <si>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</si>
  <si>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</si>
  <si>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</si>
  <si>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</si>
  <si>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</si>
  <si>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</si>
  <si>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</si>
  <si>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</si>
  <si>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</si>
  <si>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</si>
  <si>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</si>
  <si>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</si>
  <si>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</si>
  <si>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</si>
  <si>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</si>
  <si>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</si>
  <si>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</si>
  <si>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</si>
  <si>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</si>
  <si>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</si>
  <si>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</si>
  <si>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</si>
  <si>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</si>
  <si>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</si>
  <si>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</si>
  <si>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</si>
  <si>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</si>
  <si>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</si>
  <si>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</si>
  <si>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</si>
  <si>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</si>
  <si>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</si>
  <si>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</si>
  <si>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</si>
  <si>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</si>
  <si>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</si>
  <si>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</si>
  <si>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</si>
  <si>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</si>
  <si>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</si>
  <si>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</si>
  <si>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</si>
  <si>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</si>
  <si>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</si>
  <si>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</si>
  <si>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</si>
  <si>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</si>
  <si>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</si>
  <si>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</si>
  <si>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</si>
  <si>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</si>
  <si>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</si>
  <si>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</si>
  <si>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</si>
  <si>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</si>
  <si>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</si>
  <si>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</si>
  <si>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</si>
  <si>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</si>
  <si>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</si>
  <si>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</si>
  <si>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</si>
  <si>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</si>
  <si>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</si>
  <si>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</si>
  <si>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</si>
  <si>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</si>
  <si>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</si>
  <si>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</si>
  <si>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</si>
  <si>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</si>
  <si>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</si>
  <si>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</si>
  <si>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</si>
  <si>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</si>
  <si>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</si>
  <si>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</si>
  <si>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</si>
  <si>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</si>
  <si>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</si>
  <si>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</si>
  <si>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</si>
  <si>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</si>
  <si>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</si>
  <si>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</si>
  <si>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</si>
  <si>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</si>
  <si>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</si>
  <si>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</si>
  <si>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</si>
  <si>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</si>
  <si>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</si>
  <si>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</si>
  <si>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</si>
  <si>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</si>
  <si>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</si>
  <si>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</si>
  <si>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</si>
  <si>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</si>
  <si>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</si>
  <si>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</si>
  <si>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</si>
  <si>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</si>
  <si>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</si>
  <si>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</si>
  <si>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</si>
  <si>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</si>
  <si>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</si>
  <si>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</si>
  <si>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</si>
  <si>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</si>
  <si>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</si>
  <si>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</si>
  <si>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</si>
  <si>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</si>
  <si>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</si>
  <si>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</si>
  <si>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</si>
  <si>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</si>
  <si>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</si>
  <si>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</si>
  <si>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</si>
  <si>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</si>
  <si>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</si>
  <si>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</si>
  <si>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</si>
  <si>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</si>
  <si>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</si>
  <si>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</si>
  <si>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</si>
  <si>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</si>
  <si>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</si>
  <si>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</si>
  <si>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</si>
  <si>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</si>
  <si>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</si>
  <si>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</si>
  <si>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</si>
  <si>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</si>
  <si>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</si>
  <si>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</si>
  <si>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</si>
  <si>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</si>
  <si>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</si>
  <si>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</si>
  <si>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</si>
  <si>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</si>
  <si>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</si>
  <si>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</si>
  <si>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</si>
  <si>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</si>
  <si>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</si>
  <si>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</si>
  <si>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</si>
  <si>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</si>
  <si>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</si>
  <si>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</si>
  <si>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</si>
  <si>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</si>
  <si>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</si>
  <si>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</si>
  <si>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</si>
  <si>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</si>
  <si>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</si>
  <si>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</si>
  <si>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</si>
  <si>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</si>
  <si>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</si>
  <si>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</si>
  <si>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</si>
  <si>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</si>
  <si>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</si>
  <si>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</si>
  <si>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</si>
  <si>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</si>
  <si>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</si>
  <si>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</si>
  <si>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</si>
  <si>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</si>
  <si>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</si>
  <si>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</si>
  <si>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</si>
  <si>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</si>
  <si>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</si>
  <si>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</si>
  <si>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</si>
  <si>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</si>
  <si>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</si>
  <si>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</si>
  <si>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</si>
  <si>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</si>
  <si>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</si>
  <si>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</si>
  <si>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</si>
  <si>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</si>
  <si>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</si>
  <si>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</si>
  <si>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</si>
  <si>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</si>
  <si>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</si>
  <si>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</si>
  <si>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</si>
  <si>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</si>
  <si>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</si>
  <si>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</si>
  <si>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</si>
  <si>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</si>
  <si>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</si>
  <si>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</si>
  <si>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</si>
  <si>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</si>
  <si>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</si>
  <si>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</si>
  <si>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</si>
  <si>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</si>
  <si>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</si>
  <si>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</si>
  <si>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</si>
  <si>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</si>
  <si>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</si>
  <si>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</si>
  <si>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</si>
  <si>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</si>
  <si>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</si>
  <si>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</si>
  <si>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</si>
  <si>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</si>
  <si>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</si>
  <si>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</si>
  <si>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</si>
  <si>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</si>
  <si>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</si>
  <si>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</si>
  <si>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</si>
  <si>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</si>
  <si>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</si>
  <si>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</si>
  <si>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</si>
  <si>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</si>
  <si>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</si>
  <si>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</si>
  <si>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</si>
  <si>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</si>
  <si>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</si>
  <si>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</si>
  <si>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</si>
  <si>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</si>
  <si>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</si>
  <si>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</si>
  <si>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</si>
  <si>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</si>
  <si>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</si>
  <si>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</si>
  <si>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</si>
  <si>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</si>
  <si>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</si>
  <si>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</si>
  <si>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</si>
  <si>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</si>
  <si>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</si>
  <si>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</si>
  <si>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</si>
  <si>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</si>
  <si>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</si>
  <si>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</si>
  <si>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</si>
  <si>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</si>
  <si>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</si>
  <si>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</si>
  <si>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</si>
  <si>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</si>
  <si>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</si>
  <si>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</si>
  <si>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</si>
  <si>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</si>
  <si>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</si>
  <si>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</si>
  <si>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</si>
  <si>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</si>
  <si>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</si>
  <si>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</si>
  <si>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</si>
  <si>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</si>
  <si>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</si>
  <si>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</si>
  <si>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</si>
  <si>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</si>
  <si>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</si>
  <si>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</si>
  <si>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</si>
  <si>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</si>
  <si>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</si>
  <si>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</si>
  <si>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</si>
  <si>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</si>
  <si>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</si>
  <si>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</si>
  <si>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</si>
  <si>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</si>
  <si>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</si>
  <si>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</si>
  <si>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</si>
  <si>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</si>
  <si>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</si>
  <si>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</si>
  <si>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</si>
  <si>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</si>
  <si>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</si>
  <si>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</si>
  <si>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</si>
  <si>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</si>
  <si>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</si>
  <si>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</si>
  <si>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</si>
  <si>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</si>
  <si>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</si>
  <si>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</si>
  <si>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</si>
  <si>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</si>
  <si>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</si>
  <si>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</si>
  <si>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</si>
  <si>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</si>
  <si>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</si>
  <si>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</si>
  <si>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</si>
  <si>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</si>
  <si>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</si>
  <si>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</si>
  <si>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</si>
  <si>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</si>
  <si>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</si>
  <si>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</si>
  <si>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</si>
  <si>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</si>
  <si>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</si>
  <si>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</si>
  <si>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</si>
  <si>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</si>
  <si>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</si>
  <si>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</si>
  <si>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</si>
  <si>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</si>
  <si>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</si>
  <si>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</si>
  <si>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</si>
  <si>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</si>
  <si>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</si>
  <si>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</si>
  <si>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</si>
  <si>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</si>
  <si>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</si>
  <si>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</si>
  <si>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</si>
  <si>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</si>
  <si>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</si>
  <si>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</si>
  <si>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</si>
  <si>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</si>
  <si>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</si>
  <si>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</si>
  <si>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</si>
  <si>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</si>
  <si>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</si>
  <si>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</si>
  <si>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</si>
  <si>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</si>
  <si>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</si>
  <si>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</si>
  <si>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</si>
  <si>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</si>
  <si>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</si>
  <si>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</si>
  <si>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</si>
  <si>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</si>
  <si>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</si>
  <si>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</si>
  <si>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</si>
  <si>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</si>
  <si>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</si>
  <si>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</si>
  <si>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</si>
  <si>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</si>
  <si>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</si>
  <si>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</si>
  <si>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</si>
  <si>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</si>
  <si>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</si>
  <si>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</si>
  <si>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</si>
  <si>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</si>
  <si>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</si>
  <si>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</si>
  <si>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</si>
  <si>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</si>
  <si>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</si>
  <si>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</si>
  <si>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</si>
  <si>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</si>
  <si>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</si>
  <si>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</si>
  <si>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</si>
  <si>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</si>
  <si>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</si>
  <si>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</si>
  <si>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</si>
  <si>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</si>
  <si>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</si>
  <si>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</si>
  <si>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</si>
  <si>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</si>
  <si>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</si>
  <si>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</si>
  <si>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</si>
  <si>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</si>
  <si>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</si>
  <si>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</si>
  <si>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</si>
  <si>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</si>
  <si>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</si>
  <si>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</si>
  <si>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</si>
  <si>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</si>
  <si>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</si>
  <si>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</si>
  <si>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</si>
  <si>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</si>
  <si>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</si>
  <si>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</si>
  <si>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</si>
  <si>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</si>
  <si>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</si>
  <si>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</si>
  <si>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</si>
  <si>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</si>
  <si>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</si>
  <si>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</si>
  <si>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Category</t>
  </si>
  <si>
    <t>Sub-Category</t>
  </si>
  <si>
    <t>Count of outcome</t>
  </si>
  <si>
    <t>Count of Category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</si>
  <si>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</si>
  <si>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</si>
  <si>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</si>
  <si>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</si>
  <si>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</si>
  <si>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</si>
  <si>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</si>
  <si>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</si>
  <si>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</si>
  <si>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</si>
  <si>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</si>
  <si>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</si>
  <si>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</si>
  <si>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</si>
  <si>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</si>
  <si>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</si>
  <si>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</si>
  <si>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</si>
  <si>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</si>
  <si>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</si>
  <si>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</si>
  <si>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</si>
  <si>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</si>
  <si>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</si>
  <si>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</si>
  <si>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</si>
  <si>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</si>
  <si>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</si>
  <si>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</si>
  <si>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</si>
  <si>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</si>
  <si>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</si>
  <si>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</si>
  <si>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</si>
  <si>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</si>
  <si>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</si>
  <si>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</si>
  <si>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</si>
  <si>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</si>
  <si>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</si>
  <si>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</si>
  <si>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</si>
  <si>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</si>
  <si>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</si>
  <si>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</si>
  <si>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</si>
  <si>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</si>
  <si>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</si>
  <si>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</si>
  <si>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</si>
  <si>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</si>
  <si>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</si>
  <si>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Ended (Year)</t>
  </si>
  <si>
    <t>Goal</t>
  </si>
  <si>
    <t>Number Successful</t>
  </si>
  <si>
    <t>Number Failed</t>
  </si>
  <si>
    <t>Number Canceled</t>
  </si>
  <si>
    <t>Total Projects</t>
  </si>
  <si>
    <t>Percentace Failed</t>
  </si>
  <si>
    <t>Percentage Canceled</t>
  </si>
  <si>
    <t>Percentage Successful</t>
  </si>
  <si>
    <t>Less than 1,000</t>
  </si>
  <si>
    <t>1,000 to 4,999</t>
  </si>
  <si>
    <t>5,000 to 9,999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</si>
  <si>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</si>
  <si>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</si>
  <si>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</si>
  <si>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</si>
  <si>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</si>
  <si>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</si>
  <si>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Greater than or equal to 50,000</t>
  </si>
  <si>
    <t>10,000 to 14,999</t>
  </si>
  <si>
    <t>45,000 to 49,999</t>
  </si>
  <si>
    <t>Outcome</t>
  </si>
  <si>
    <t>Backers</t>
  </si>
  <si>
    <t>Successful</t>
  </si>
  <si>
    <t>Mean</t>
  </si>
  <si>
    <t>Max</t>
  </si>
  <si>
    <t>Failed</t>
  </si>
  <si>
    <t>Min</t>
  </si>
  <si>
    <t>Variance</t>
  </si>
  <si>
    <t>Standard Dev</t>
  </si>
  <si>
    <t xml:space="preserve">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</si>
</sst>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NumberFormat="1"/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7-4BE8-B424-4715330A89D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7-4BE8-B424-4715330A89D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7-4BE8-B424-4715330A89D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7-4BE8-B424-4715330A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101503"/>
        <c:axId val="2120099103"/>
      </c:barChart>
      <c:catAx>
        <c:axId val="21201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99103"/>
        <c:crosses val="autoZero"/>
        <c:auto val="1"/>
        <c:lblAlgn val="ctr"/>
        <c:lblOffset val="100"/>
        <c:noMultiLvlLbl val="0"/>
      </c:catAx>
      <c:valAx>
        <c:axId val="21200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E-4B11-A887-0422706ABF32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E-4B11-A887-0422706ABF32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E-4B11-A887-0422706ABF32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E-4B11-A887-0422706A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162159"/>
        <c:axId val="2112160719"/>
      </c:barChart>
      <c:catAx>
        <c:axId val="21121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60719"/>
        <c:crosses val="autoZero"/>
        <c:auto val="1"/>
        <c:lblAlgn val="ctr"/>
        <c:lblOffset val="100"/>
        <c:noMultiLvlLbl val="0"/>
      </c:catAx>
      <c:valAx>
        <c:axId val="2112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[CrowdfundingBook.xlsx]Date!PivotTable6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Date!$B$5:$B$6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Date!$B$7:$B$19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E-4AEB-9113-B515315DD58B}"/>
            </c:ext>
          </c:extLst>
        </c:ser>
        <c:ser>
          <c:idx val="1"/>
          <c:order val="1"/>
          <c:tx>
            <c:strRef>
              <c:f>Date!$C$5:$C$6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Date!$C$7:$C$19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E-4AEB-9113-B515315DD58B}"/>
            </c:ext>
          </c:extLst>
        </c:ser>
        <c:ser>
          <c:idx val="2"/>
          <c:order val="2"/>
          <c:tx>
            <c:strRef>
              <c:f>Date!$D$5:$D$6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Date!$D$7:$D$19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E-4AEB-9113-B515315DD58B}"/>
            </c:ext>
          </c:extLst>
        </c:ser>
        <c:ser>
          <c:idx val="3"/>
          <c:order val="3"/>
          <c:tx>
            <c:strRef>
              <c:f>Date!$E$5:$E$6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Date!$E$7:$E$19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E-4AEB-9113-B515315DD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94255"/>
        <c:axId val="1386994735"/>
      </c:lineChart>
      <c:catAx>
        <c:axId val="13869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94735"/>
        <c:crosses val="autoZero"/>
        <c:auto val="1"/>
        <c:lblAlgn val="ctr"/>
        <c:lblOffset val="100"/>
        <c:noMultiLvlLbl val="0"/>
      </c:catAx>
      <c:valAx>
        <c:axId val="13869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Outcomes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Goal_Analysis!$F$2:$F$13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DD-45E7-8F32-396C9BE3320D}"/>
            </c:ext>
          </c:extLst>
        </c:ser>
        <c:ser>
          <c:idx val="5"/>
          <c:order val="1"/>
          <c:tx>
            <c:strRef>
              <c:f>Goal_Analysis!$G$1</c:f>
              <c:strCache>
                <c:ptCount val="1"/>
                <c:pt idx="0">
                  <c:v>Percentace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Goal_Analysis!$G$2:$G$13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DD-45E7-8F32-396C9BE3320D}"/>
            </c:ext>
          </c:extLst>
        </c:ser>
        <c:ser>
          <c:idx val="6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DD-45E7-8F32-396C9BE3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71599"/>
        <c:axId val="294973519"/>
      </c:lineChart>
      <c:catAx>
        <c:axId val="29497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73519"/>
        <c:crosses val="autoZero"/>
        <c:auto val="1"/>
        <c:lblAlgn val="ctr"/>
        <c:lblOffset val="100"/>
        <c:noMultiLvlLbl val="0"/>
      </c:catAx>
      <c:valAx>
        <c:axId val="2949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199071</xdr:colOff>
      <xdr:row>1</xdr:row>
      <xdr:rowOff>144780</xdr:rowOff>
    </xdr:from>
    <xdr:to>
      <xdr:col>15</xdr:col>
      <xdr:colOff>55244</xdr:colOff>
      <xdr:row>17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E27E8-3481-76DF-D48A-B824238A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197167</xdr:colOff>
      <xdr:row>4</xdr:row>
      <xdr:rowOff>28575</xdr:rowOff>
    </xdr:from>
    <xdr:to>
      <xdr:col>17</xdr:col>
      <xdr:colOff>9525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2B1CE-6478-AFB0-5E24-EA92FFE7A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29526</xdr:colOff>
      <xdr:row>3</xdr:row>
      <xdr:rowOff>188595</xdr:rowOff>
    </xdr:from>
    <xdr:to>
      <xdr:col>15</xdr:col>
      <xdr:colOff>133349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5A5AC-5C5C-2EC0-C3A1-E8045400B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734376</xdr:colOff>
      <xdr:row>14</xdr:row>
      <xdr:rowOff>1904</xdr:rowOff>
    </xdr:from>
    <xdr:to>
      <xdr:col>7</xdr:col>
      <xdr:colOff>929640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3C3D0-C4E4-912B-2C48-AEA9CE97E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myat" refreshedDate="45102.663453356479" createdVersion="8" refreshedVersion="8" minRefreshableVersion="3" recordCount="1000" xr:uid="{00B17125-9340-46C2-BD2C-F6DA518E0CB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age Funded" numFmtId="2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yle myat" refreshedDate="45108.565172569448" backgroundQuery="1" createdVersion="8" refreshedVersion="8" minRefreshableVersion="3" recordCount="0" supportSubquery="1" supportAdvancedDrill="1" xr:uid="{E414E46A-F250-45AD-8F49-6828A9473651}">
  <cacheSource type="external" connectionId="1"/>
  <cacheFields count="6"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Date Ended].[Date Ended]" caption="Date Ended" numFmtId="0" hierarchy="14" level="1">
      <sharedItems containsSemiMixedTypes="0" containsNonDate="0" containsDate="1" containsString="0" minDate="2010-01-09T06:00:00" maxDate="2020-01-30T06:00:00" count="77">
        <d v="2010-01-09T06:00:00"/>
        <d v="2010-01-30T06:00:00"/>
        <d v="2011-01-03T06:00:00"/>
        <d v="2011-01-04T06:00:00"/>
        <d v="2011-01-08T06:00:00"/>
        <d v="2011-01-10T06:00:00"/>
        <d v="2011-01-13T06:00:00"/>
        <d v="2011-01-14T06:00:00"/>
        <d v="2011-01-15T06:00:00"/>
        <d v="2011-01-16T06:00:00"/>
        <d v="2011-01-22T06:00:00"/>
        <d v="2011-01-23T06:00:00"/>
        <d v="2011-01-26T06:00:00"/>
        <d v="2011-01-28T06:00:00"/>
        <d v="2012-01-06T06:00:00"/>
        <d v="2012-01-16T06:00:00"/>
        <d v="2012-01-23T06:00:00"/>
        <d v="2012-01-25T06:00:00"/>
        <d v="2012-01-30T06:00:00"/>
        <d v="2014-01-01T06:00:00"/>
        <d v="2014-01-04T06:00:00"/>
        <d v="2014-01-06T06:00:00"/>
        <d v="2014-01-07T06:00:00"/>
        <d v="2014-01-11T06:00:00"/>
        <d v="2014-01-13T06:00:00"/>
        <d v="2014-01-14T06:00:00"/>
        <d v="2014-01-16T06:00:00"/>
        <d v="2014-01-23T06:00:00"/>
        <d v="2014-01-25T06:00:00"/>
        <d v="2015-01-01T06:00:00"/>
        <d v="2015-01-03T06:00:00"/>
        <d v="2015-01-05T06:00:00"/>
        <d v="2015-01-09T06:00:00"/>
        <d v="2015-01-17T06:00:00"/>
        <d v="2015-01-22T06:00:00"/>
        <d v="2015-01-23T06:00:00"/>
        <d v="2015-01-25T06:00:00"/>
        <d v="2015-01-26T06:00:00"/>
        <d v="2015-01-28T06:00:00"/>
        <d v="2015-01-29T06:00:00"/>
        <d v="2015-01-31T06:00:00"/>
        <d v="2016-01-01T06:00:00"/>
        <d v="2016-01-07T06:00:00"/>
        <d v="2016-01-10T06:00:00"/>
        <d v="2016-01-11T06:00:00"/>
        <d v="2016-01-12T06:00:00"/>
        <d v="2016-01-21T06:00:00"/>
        <d v="2016-01-25T06:00:00"/>
        <d v="2016-01-26T06:00:00"/>
        <d v="2017-01-06T06:00:00"/>
        <d v="2017-01-11T06:00:00"/>
        <d v="2017-01-19T06:00:00"/>
        <d v="2017-01-25T06:00:00"/>
        <d v="2017-01-29T06:00:00"/>
        <d v="2018-01-02T06:00:00"/>
        <d v="2018-01-03T06:00:00"/>
        <d v="2018-01-04T06:00:00"/>
        <d v="2018-01-08T06:00:00"/>
        <d v="2018-01-10T06:00:00"/>
        <d v="2018-01-12T06:00:00"/>
        <d v="2018-01-17T06:00:00"/>
        <d v="2018-01-22T06:00:00"/>
        <d v="2018-01-26T06:00:00"/>
        <d v="2018-01-27T06:00:00"/>
        <d v="2018-01-28T06:00:00"/>
        <d v="2019-01-03T06:00:00"/>
        <d v="2019-01-07T06:00:00"/>
        <d v="2019-01-13T06:00:00"/>
        <d v="2019-01-14T06:00:00"/>
        <d v="2019-01-16T06:00:00"/>
        <d v="2019-01-21T06:00:00"/>
        <d v="2019-01-22T06:00:00"/>
        <d v="2019-01-24T06:00:00"/>
        <d v="2019-01-26T06:00:00"/>
        <d v="2020-01-14T06:00:00"/>
        <d v="2020-01-22T06:00:00"/>
        <d v="2020-01-30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Ended].&amp;[2010-01-09T06:00:00]"/>
            <x15:cachedUniqueName index="1" name="[Range].[Date Ended].&amp;[2010-01-30T06:00:00]"/>
            <x15:cachedUniqueName index="2" name="[Range].[Date Ended].&amp;[2011-01-03T06:00:00]"/>
            <x15:cachedUniqueName index="3" name="[Range].[Date Ended].&amp;[2011-01-04T06:00:00]"/>
            <x15:cachedUniqueName index="4" name="[Range].[Date Ended].&amp;[2011-01-08T06:00:00]"/>
            <x15:cachedUniqueName index="5" name="[Range].[Date Ended].&amp;[2011-01-10T06:00:00]"/>
            <x15:cachedUniqueName index="6" name="[Range].[Date Ended].&amp;[2011-01-13T06:00:00]"/>
            <x15:cachedUniqueName index="7" name="[Range].[Date Ended].&amp;[2011-01-14T06:00:00]"/>
            <x15:cachedUniqueName index="8" name="[Range].[Date Ended].&amp;[2011-01-15T06:00:00]"/>
            <x15:cachedUniqueName index="9" name="[Range].[Date Ended].&amp;[2011-01-16T06:00:00]"/>
            <x15:cachedUniqueName index="10" name="[Range].[Date Ended].&amp;[2011-01-22T06:00:00]"/>
            <x15:cachedUniqueName index="11" name="[Range].[Date Ended].&amp;[2011-01-23T06:00:00]"/>
            <x15:cachedUniqueName index="12" name="[Range].[Date Ended].&amp;[2011-01-26T06:00:00]"/>
            <x15:cachedUniqueName index="13" name="[Range].[Date Ended].&amp;[2011-01-28T06:00:00]"/>
            <x15:cachedUniqueName index="14" name="[Range].[Date Ended].&amp;[2012-01-06T06:00:00]"/>
            <x15:cachedUniqueName index="15" name="[Range].[Date Ended].&amp;[2012-01-16T06:00:00]"/>
            <x15:cachedUniqueName index="16" name="[Range].[Date Ended].&amp;[2012-01-23T06:00:00]"/>
            <x15:cachedUniqueName index="17" name="[Range].[Date Ended].&amp;[2012-01-25T06:00:00]"/>
            <x15:cachedUniqueName index="18" name="[Range].[Date Ended].&amp;[2012-01-30T06:00:00]"/>
            <x15:cachedUniqueName index="19" name="[Range].[Date Ended].&amp;[2014-01-01T06:00:00]"/>
            <x15:cachedUniqueName index="20" name="[Range].[Date Ended].&amp;[2014-01-04T06:00:00]"/>
            <x15:cachedUniqueName index="21" name="[Range].[Date Ended].&amp;[2014-01-06T06:00:00]"/>
            <x15:cachedUniqueName index="22" name="[Range].[Date Ended].&amp;[2014-01-07T06:00:00]"/>
            <x15:cachedUniqueName index="23" name="[Range].[Date Ended].&amp;[2014-01-11T06:00:00]"/>
            <x15:cachedUniqueName index="24" name="[Range].[Date Ended].&amp;[2014-01-13T06:00:00]"/>
            <x15:cachedUniqueName index="25" name="[Range].[Date Ended].&amp;[2014-01-14T06:00:00]"/>
            <x15:cachedUniqueName index="26" name="[Range].[Date Ended].&amp;[2014-01-16T06:00:00]"/>
            <x15:cachedUniqueName index="27" name="[Range].[Date Ended].&amp;[2014-01-23T06:00:00]"/>
            <x15:cachedUniqueName index="28" name="[Range].[Date Ended].&amp;[2014-01-25T06:00:00]"/>
            <x15:cachedUniqueName index="29" name="[Range].[Date Ended].&amp;[2015-01-01T06:00:00]"/>
            <x15:cachedUniqueName index="30" name="[Range].[Date Ended].&amp;[2015-01-03T06:00:00]"/>
            <x15:cachedUniqueName index="31" name="[Range].[Date Ended].&amp;[2015-01-05T06:00:00]"/>
            <x15:cachedUniqueName index="32" name="[Range].[Date Ended].&amp;[2015-01-09T06:00:00]"/>
            <x15:cachedUniqueName index="33" name="[Range].[Date Ended].&amp;[2015-01-17T06:00:00]"/>
            <x15:cachedUniqueName index="34" name="[Range].[Date Ended].&amp;[2015-01-22T06:00:00]"/>
            <x15:cachedUniqueName index="35" name="[Range].[Date Ended].&amp;[2015-01-23T06:00:00]"/>
            <x15:cachedUniqueName index="36" name="[Range].[Date Ended].&amp;[2015-01-25T06:00:00]"/>
            <x15:cachedUniqueName index="37" name="[Range].[Date Ended].&amp;[2015-01-26T06:00:00]"/>
            <x15:cachedUniqueName index="38" name="[Range].[Date Ended].&amp;[2015-01-28T06:00:00]"/>
            <x15:cachedUniqueName index="39" name="[Range].[Date Ended].&amp;[2015-01-29T06:00:00]"/>
            <x15:cachedUniqueName index="40" name="[Range].[Date Ended].&amp;[2015-01-31T06:00:00]"/>
            <x15:cachedUniqueName index="41" name="[Range].[Date Ended].&amp;[2016-01-01T06:00:00]"/>
            <x15:cachedUniqueName index="42" name="[Range].[Date Ended].&amp;[2016-01-07T06:00:00]"/>
            <x15:cachedUniqueName index="43" name="[Range].[Date Ended].&amp;[2016-01-10T06:00:00]"/>
            <x15:cachedUniqueName index="44" name="[Range].[Date Ended].&amp;[2016-01-11T06:00:00]"/>
            <x15:cachedUniqueName index="45" name="[Range].[Date Ended].&amp;[2016-01-12T06:00:00]"/>
            <x15:cachedUniqueName index="46" name="[Range].[Date Ended].&amp;[2016-01-21T06:00:00]"/>
            <x15:cachedUniqueName index="47" name="[Range].[Date Ended].&amp;[2016-01-25T06:00:00]"/>
            <x15:cachedUniqueName index="48" name="[Range].[Date Ended].&amp;[2016-01-26T06:00:00]"/>
            <x15:cachedUniqueName index="49" name="[Range].[Date Ended].&amp;[2017-01-06T06:00:00]"/>
            <x15:cachedUniqueName index="50" name="[Range].[Date Ended].&amp;[2017-01-11T06:00:00]"/>
            <x15:cachedUniqueName index="51" name="[Range].[Date Ended].&amp;[2017-01-19T06:00:00]"/>
            <x15:cachedUniqueName index="52" name="[Range].[Date Ended].&amp;[2017-01-25T06:00:00]"/>
            <x15:cachedUniqueName index="53" name="[Range].[Date Ended].&amp;[2017-01-29T06:00:00]"/>
            <x15:cachedUniqueName index="54" name="[Range].[Date Ended].&amp;[2018-01-02T06:00:00]"/>
            <x15:cachedUniqueName index="55" name="[Range].[Date Ended].&amp;[2018-01-03T06:00:00]"/>
            <x15:cachedUniqueName index="56" name="[Range].[Date Ended].&amp;[2018-01-04T06:00:00]"/>
            <x15:cachedUniqueName index="57" name="[Range].[Date Ended].&amp;[2018-01-08T06:00:00]"/>
            <x15:cachedUniqueName index="58" name="[Range].[Date Ended].&amp;[2018-01-10T06:00:00]"/>
            <x15:cachedUniqueName index="59" name="[Range].[Date Ended].&amp;[2018-01-12T06:00:00]"/>
            <x15:cachedUniqueName index="60" name="[Range].[Date Ended].&amp;[2018-01-17T06:00:00]"/>
            <x15:cachedUniqueName index="61" name="[Range].[Date Ended].&amp;[2018-01-22T06:00:00]"/>
            <x15:cachedUniqueName index="62" name="[Range].[Date Ended].&amp;[2018-01-26T06:00:00]"/>
            <x15:cachedUniqueName index="63" name="[Range].[Date Ended].&amp;[2018-01-27T06:00:00]"/>
            <x15:cachedUniqueName index="64" name="[Range].[Date Ended].&amp;[2018-01-28T06:00:00]"/>
            <x15:cachedUniqueName index="65" name="[Range].[Date Ended].&amp;[2019-01-03T06:00:00]"/>
            <x15:cachedUniqueName index="66" name="[Range].[Date Ended].&amp;[2019-01-07T06:00:00]"/>
            <x15:cachedUniqueName index="67" name="[Range].[Date Ended].&amp;[2019-01-13T06:00:00]"/>
            <x15:cachedUniqueName index="68" name="[Range].[Date Ended].&amp;[2019-01-14T06:00:00]"/>
            <x15:cachedUniqueName index="69" name="[Range].[Date Ended].&amp;[2019-01-16T06:00:00]"/>
            <x15:cachedUniqueName index="70" name="[Range].[Date Ended].&amp;[2019-01-21T06:00:00]"/>
            <x15:cachedUniqueName index="71" name="[Range].[Date Ended].&amp;[2019-01-22T06:00:00]"/>
            <x15:cachedUniqueName index="72" name="[Range].[Date Ended].&amp;[2019-01-24T06:00:00]"/>
            <x15:cachedUniqueName index="73" name="[Range].[Date Ended].&amp;[2019-01-26T06:00:00]"/>
            <x15:cachedUniqueName index="74" name="[Range].[Date Ended].&amp;[2020-01-14T06:00:00]"/>
            <x15:cachedUniqueName index="75" name="[Range].[Date Ended].&amp;[2020-01-22T06:00:00]"/>
            <x15:cachedUniqueName index="76" name="[Range].[Date Ended].&amp;[2020-01-30T06:00:00]"/>
          </x15:cachedUniqueNames>
        </ext>
      </extLst>
    </cacheField>
    <cacheField name="[Range].[Date Ended (Month)].[Date Ended (Month)]" caption="Date Ended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Ended (Year)].[Date Ended (Year)]" caption="Date Ended (Year)" numFmtId="0" hierarchy="23" level="1">
      <sharedItems containsSemiMixedTypes="0" containsNonDate="0" containsString="0"/>
    </cacheField>
    <cacheField name="[Measures].[Count of outcome]" caption="Count of outcome" numFmtId="0" hierarchy="30" level="32767"/>
    <cacheField name="[Range].[Category].[Category]" caption="Category" numFmtId="0" hierarchy="18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]" caption="Date Created" attribute="1" time="1" defaultMemberUniqueName="[Range].[Date Created].[All]" allUniqueName="[Range].[Date Created].[All]" dimensionUniqueName="[Range]" displayFolder="" count="0" memberValueDatatype="7" unbalanced="0"/>
    <cacheHierarchy uniqueName="[Range].[Date Ended]" caption="Date Ended" attribute="1" time="1" defaultMemberUniqueName="[Range].[Date Ended].[All]" allUniqueName="[Range].[Date Ended].[All]" dimensionUniqueName="[Range]" displayFolder="" count="2" memberValueDatatype="7" unbalanced="0">
      <fieldsUsage count="2">
        <fieldUsage x="-1"/>
        <fieldUsage x="1"/>
      </fieldsUsage>
    </cacheHierarchy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(Year)]" caption="Date Created (Year)" attribute="1" defaultMemberUniqueName="[Range].[Date Created (Year)].[All]" allUniqueName="[Range].[Date Created (Year)].[All]" dimensionUniqueName="[Range]" displayFolder="" count="2" memberValueDatatype="130" unbalanced="0"/>
    <cacheHierarchy uniqueName="[Range].[Date Created (Quarter)]" caption="Date Created (Quarter)" attribute="1" defaultMemberUniqueName="[Range].[Date Created (Quarter)].[All]" allUniqueName="[Range].[Date Created (Quarter)].[All]" dimensionUniqueName="[Range]" displayFolder="" count="0" memberValueDatatype="130" unbalanced="0"/>
    <cacheHierarchy uniqueName="[Range].[Date Created (Month)]" caption="Date Created (Month)" attribute="1" defaultMemberUniqueName="[Range].[Date Created (Month)].[All]" allUniqueName="[Range].[Date Created (Month)].[All]" dimensionUniqueName="[Range]" displayFolder="" count="0" memberValueDatatype="130" unbalanced="0"/>
    <cacheHierarchy uniqueName="[Range].[Date Ended (Year)]" caption="Date Ended (Year)" attribute="1" defaultMemberUniqueName="[Range].[Date Ended (Year)].[All]" allUniqueName="[Range].[Date Ended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Ended (Quarter)]" caption="Date Ended (Quarter)" attribute="1" defaultMemberUniqueName="[Range].[Date Ended (Quarter)].[All]" allUniqueName="[Range].[Date Ended (Quarter)].[All]" dimensionUniqueName="[Range]" displayFolder="" count="0" memberValueDatatype="130" unbalanced="0"/>
    <cacheHierarchy uniqueName="[Range].[Date Ended (Month)]" caption="Date Ended (Month)" attribute="1" defaultMemberUniqueName="[Range].[Date Ended (Month)].[All]" allUniqueName="[Range].[Date Ended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(Month Index)]" caption="Date Created (Month Index)" attribute="1" defaultMemberUniqueName="[Range].[Date Created (Month Index)].[All]" allUniqueName="[Range].[Date Created (Month Index)].[All]" dimensionUniqueName="[Range]" displayFolder="" count="0" memberValueDatatype="20" unbalanced="0" hidden="1"/>
    <cacheHierarchy uniqueName="[Range].[Date Ended (Month Index)]" caption="Date Ended (Month Index)" attribute="1" defaultMemberUniqueName="[Range].[Date Ended (Month Index)].[All]" allUniqueName="[Range].[Date Ended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n v="0"/>
    <x v="0"/>
    <s v="CAD"/>
    <x v="0"/>
    <n v="1450159200"/>
    <b v="0"/>
    <b v="0"/>
    <s v="food/food trucks"/>
    <x v="0"/>
    <x v="0"/>
  </r>
  <r>
    <n v="1"/>
    <x v="1"/>
    <s v="Managed bottom-line architecture"/>
    <n v="1400"/>
    <n v="14560"/>
    <x v="1"/>
    <n v="1040"/>
    <n v="92.151898734177209"/>
    <n v="158"/>
    <x v="1"/>
    <s v="USD"/>
    <x v="1"/>
    <n v="1408597200"/>
    <b v="0"/>
    <b v="1"/>
    <s v="music/rock"/>
    <x v="1"/>
    <x v="1"/>
  </r>
  <r>
    <n v="2"/>
    <x v="2"/>
    <s v="Function-based leadingedge pricing structure"/>
    <n v="108400"/>
    <n v="142523"/>
    <x v="1"/>
    <n v="131.4787822878229"/>
    <n v="100.01614035087719"/>
    <n v="1425"/>
    <x v="2"/>
    <s v="AUD"/>
    <x v="2"/>
    <n v="1384840800"/>
    <b v="0"/>
    <b v="0"/>
    <s v="technology/web"/>
    <x v="2"/>
    <x v="2"/>
  </r>
  <r>
    <n v="3"/>
    <x v="3"/>
    <s v="Vision-oriented fresh-thinking conglomeration"/>
    <n v="4200"/>
    <n v="2477"/>
    <x v="0"/>
    <n v="58.976190476190467"/>
    <n v="103.20833333333333"/>
    <n v="24"/>
    <x v="1"/>
    <s v="USD"/>
    <x v="3"/>
    <n v="1568955600"/>
    <b v="0"/>
    <b v="0"/>
    <s v="music/rock"/>
    <x v="1"/>
    <x v="1"/>
  </r>
  <r>
    <n v="4"/>
    <x v="4"/>
    <s v="Proactive foreground core"/>
    <n v="7600"/>
    <n v="5265"/>
    <x v="0"/>
    <n v="69.276315789473685"/>
    <n v="99.339622641509436"/>
    <n v="53"/>
    <x v="1"/>
    <s v="USD"/>
    <x v="4"/>
    <n v="1548309600"/>
    <b v="0"/>
    <b v="0"/>
    <s v="theater/plays"/>
    <x v="3"/>
    <x v="3"/>
  </r>
  <r>
    <n v="5"/>
    <x v="5"/>
    <s v="Open-source optimizing database"/>
    <n v="7600"/>
    <n v="13195"/>
    <x v="1"/>
    <n v="173.61842105263159"/>
    <n v="75.833333333333329"/>
    <n v="174"/>
    <x v="3"/>
    <s v="DKK"/>
    <x v="5"/>
    <n v="1347080400"/>
    <b v="0"/>
    <b v="0"/>
    <s v="theater/plays"/>
    <x v="3"/>
    <x v="3"/>
  </r>
  <r>
    <n v="6"/>
    <x v="6"/>
    <s v="Operative upward-trending algorithm"/>
    <n v="5200"/>
    <n v="1090"/>
    <x v="0"/>
    <n v="20.961538461538463"/>
    <n v="60.555555555555557"/>
    <n v="18"/>
    <x v="4"/>
    <s v="GBP"/>
    <x v="6"/>
    <n v="1505365200"/>
    <b v="0"/>
    <b v="0"/>
    <s v="film &amp; video/documentary"/>
    <x v="4"/>
    <x v="4"/>
  </r>
  <r>
    <n v="7"/>
    <x v="7"/>
    <s v="Centralized cohesive challenge"/>
    <n v="4500"/>
    <n v="14741"/>
    <x v="1"/>
    <n v="327.57777777777778"/>
    <n v="64.93832599118943"/>
    <n v="227"/>
    <x v="3"/>
    <s v="DKK"/>
    <x v="7"/>
    <n v="1439614800"/>
    <b v="0"/>
    <b v="0"/>
    <s v="theater/plays"/>
    <x v="3"/>
    <x v="3"/>
  </r>
  <r>
    <n v="8"/>
    <x v="8"/>
    <s v="Exclusive attitude-oriented intranet"/>
    <n v="110100"/>
    <n v="21946"/>
    <x v="2"/>
    <n v="19.932788374205266"/>
    <n v="30.997175141242938"/>
    <n v="708"/>
    <x v="3"/>
    <s v="DKK"/>
    <x v="8"/>
    <n v="1281502800"/>
    <b v="0"/>
    <b v="0"/>
    <s v="theater/plays"/>
    <x v="3"/>
    <x v="3"/>
  </r>
  <r>
    <n v="9"/>
    <x v="9"/>
    <s v="Open-source fresh-thinking model"/>
    <n v="6200"/>
    <n v="3208"/>
    <x v="0"/>
    <n v="51.741935483870968"/>
    <n v="72.909090909090907"/>
    <n v="44"/>
    <x v="1"/>
    <s v="USD"/>
    <x v="9"/>
    <n v="1383804000"/>
    <b v="0"/>
    <b v="0"/>
    <s v="music/electric music"/>
    <x v="1"/>
    <x v="5"/>
  </r>
  <r>
    <n v="10"/>
    <x v="10"/>
    <s v="Monitored empowering installation"/>
    <n v="5200"/>
    <n v="13838"/>
    <x v="1"/>
    <n v="266.11538461538464"/>
    <n v="62.9"/>
    <n v="220"/>
    <x v="1"/>
    <s v="USD"/>
    <x v="10"/>
    <n v="1285909200"/>
    <b v="0"/>
    <b v="0"/>
    <s v="film &amp; video/drama"/>
    <x v="4"/>
    <x v="6"/>
  </r>
  <r>
    <n v="11"/>
    <x v="11"/>
    <s v="Grass-roots zero administration system engine"/>
    <n v="6300"/>
    <n v="3030"/>
    <x v="0"/>
    <n v="48.095238095238095"/>
    <n v="112.22222222222223"/>
    <n v="27"/>
    <x v="1"/>
    <s v="USD"/>
    <x v="11"/>
    <n v="1285563600"/>
    <b v="0"/>
    <b v="1"/>
    <s v="theater/plays"/>
    <x v="3"/>
    <x v="3"/>
  </r>
  <r>
    <n v="12"/>
    <x v="12"/>
    <s v="Assimilated hybrid intranet"/>
    <n v="6300"/>
    <n v="5629"/>
    <x v="0"/>
    <n v="89.349206349206341"/>
    <n v="102.34545454545454"/>
    <n v="55"/>
    <x v="1"/>
    <s v="USD"/>
    <x v="12"/>
    <n v="1572411600"/>
    <b v="0"/>
    <b v="0"/>
    <s v="film &amp; video/drama"/>
    <x v="4"/>
    <x v="6"/>
  </r>
  <r>
    <n v="13"/>
    <x v="13"/>
    <s v="Multi-tiered directional open architecture"/>
    <n v="4200"/>
    <n v="10295"/>
    <x v="1"/>
    <n v="245.11904761904765"/>
    <n v="105.05102040816327"/>
    <n v="98"/>
    <x v="1"/>
    <s v="USD"/>
    <x v="13"/>
    <n v="1466658000"/>
    <b v="0"/>
    <b v="0"/>
    <s v="music/indie rock"/>
    <x v="1"/>
    <x v="7"/>
  </r>
  <r>
    <n v="14"/>
    <x v="14"/>
    <s v="Cloned directional synergy"/>
    <n v="28200"/>
    <n v="18829"/>
    <x v="0"/>
    <n v="66.769503546099301"/>
    <n v="94.144999999999996"/>
    <n v="200"/>
    <x v="1"/>
    <s v="USD"/>
    <x v="14"/>
    <n v="1333342800"/>
    <b v="0"/>
    <b v="0"/>
    <s v="music/indie rock"/>
    <x v="1"/>
    <x v="7"/>
  </r>
  <r>
    <n v="15"/>
    <x v="15"/>
    <s v="Extended eco-centric pricing structure"/>
    <n v="81200"/>
    <n v="38414"/>
    <x v="0"/>
    <n v="47.307881773399011"/>
    <n v="84.986725663716811"/>
    <n v="452"/>
    <x v="1"/>
    <s v="USD"/>
    <x v="15"/>
    <n v="1576303200"/>
    <b v="0"/>
    <b v="0"/>
    <s v="technology/wearables"/>
    <x v="2"/>
    <x v="8"/>
  </r>
  <r>
    <n v="16"/>
    <x v="16"/>
    <s v="Cross-platform systemic adapter"/>
    <n v="1700"/>
    <n v="11041"/>
    <x v="1"/>
    <n v="649.47058823529414"/>
    <n v="110.41"/>
    <n v="100"/>
    <x v="1"/>
    <s v="USD"/>
    <x v="16"/>
    <n v="1392271200"/>
    <b v="0"/>
    <b v="0"/>
    <s v="publishing/nonfiction"/>
    <x v="5"/>
    <x v="9"/>
  </r>
  <r>
    <n v="17"/>
    <x v="17"/>
    <s v="Seamless 4thgeneration methodology"/>
    <n v="84600"/>
    <n v="134845"/>
    <x v="1"/>
    <n v="159.39125295508273"/>
    <n v="107.96236989591674"/>
    <n v="1249"/>
    <x v="1"/>
    <s v="USD"/>
    <x v="17"/>
    <n v="1294898400"/>
    <b v="0"/>
    <b v="0"/>
    <s v="film &amp; video/animation"/>
    <x v="4"/>
    <x v="10"/>
  </r>
  <r>
    <n v="18"/>
    <x v="18"/>
    <s v="Exclusive needs-based adapter"/>
    <n v="9100"/>
    <n v="6089"/>
    <x v="3"/>
    <n v="66.912087912087912"/>
    <n v="45.103703703703701"/>
    <n v="135"/>
    <x v="1"/>
    <s v="USD"/>
    <x v="18"/>
    <n v="1537074000"/>
    <b v="0"/>
    <b v="0"/>
    <s v="theater/plays"/>
    <x v="3"/>
    <x v="3"/>
  </r>
  <r>
    <n v="19"/>
    <x v="19"/>
    <s v="Down-sized cohesive archive"/>
    <n v="62500"/>
    <n v="30331"/>
    <x v="0"/>
    <n v="48.529600000000002"/>
    <n v="45.001483679525222"/>
    <n v="674"/>
    <x v="1"/>
    <s v="USD"/>
    <x v="19"/>
    <n v="1553490000"/>
    <b v="0"/>
    <b v="1"/>
    <s v="theater/plays"/>
    <x v="3"/>
    <x v="3"/>
  </r>
  <r>
    <n v="20"/>
    <x v="20"/>
    <s v="Proactive composite alliance"/>
    <n v="131800"/>
    <n v="147936"/>
    <x v="1"/>
    <n v="112.24279210925646"/>
    <n v="105.97134670487107"/>
    <n v="1396"/>
    <x v="1"/>
    <s v="USD"/>
    <x v="20"/>
    <n v="1406523600"/>
    <b v="0"/>
    <b v="0"/>
    <s v="film &amp; video/drama"/>
    <x v="4"/>
    <x v="6"/>
  </r>
  <r>
    <n v="21"/>
    <x v="21"/>
    <s v="Re-engineered intangible definition"/>
    <n v="94000"/>
    <n v="38533"/>
    <x v="0"/>
    <n v="40.992553191489364"/>
    <n v="69.055555555555557"/>
    <n v="558"/>
    <x v="1"/>
    <s v="USD"/>
    <x v="21"/>
    <n v="1316322000"/>
    <b v="0"/>
    <b v="0"/>
    <s v="theater/plays"/>
    <x v="3"/>
    <x v="3"/>
  </r>
  <r>
    <n v="22"/>
    <x v="22"/>
    <s v="Enhanced dynamic definition"/>
    <n v="59100"/>
    <n v="75690"/>
    <x v="1"/>
    <n v="128.07106598984771"/>
    <n v="85.044943820224717"/>
    <n v="890"/>
    <x v="1"/>
    <s v="USD"/>
    <x v="22"/>
    <n v="1524027600"/>
    <b v="0"/>
    <b v="0"/>
    <s v="theater/plays"/>
    <x v="3"/>
    <x v="3"/>
  </r>
  <r>
    <n v="23"/>
    <x v="23"/>
    <s v="Devolved next generation adapter"/>
    <n v="4500"/>
    <n v="14942"/>
    <x v="1"/>
    <n v="332.04444444444448"/>
    <n v="105.22535211267606"/>
    <n v="142"/>
    <x v="4"/>
    <s v="GBP"/>
    <x v="23"/>
    <n v="1554699600"/>
    <b v="0"/>
    <b v="0"/>
    <s v="film &amp; video/documentary"/>
    <x v="4"/>
    <x v="4"/>
  </r>
  <r>
    <n v="24"/>
    <x v="24"/>
    <s v="Cross-platform intermediate frame"/>
    <n v="92400"/>
    <n v="104257"/>
    <x v="1"/>
    <n v="112.83225108225108"/>
    <n v="39.003741114852225"/>
    <n v="2673"/>
    <x v="1"/>
    <s v="USD"/>
    <x v="24"/>
    <n v="1403499600"/>
    <b v="0"/>
    <b v="0"/>
    <s v="technology/wearables"/>
    <x v="2"/>
    <x v="8"/>
  </r>
  <r>
    <n v="25"/>
    <x v="25"/>
    <s v="Monitored impactful analyzer"/>
    <n v="5500"/>
    <n v="11904"/>
    <x v="1"/>
    <n v="216.43636363636364"/>
    <n v="73.030674846625772"/>
    <n v="163"/>
    <x v="1"/>
    <s v="USD"/>
    <x v="25"/>
    <n v="1307422800"/>
    <b v="0"/>
    <b v="1"/>
    <s v="games/video games"/>
    <x v="6"/>
    <x v="11"/>
  </r>
  <r>
    <n v="26"/>
    <x v="26"/>
    <s v="Optional responsive customer loyalty"/>
    <n v="107500"/>
    <n v="51814"/>
    <x v="3"/>
    <n v="48.199069767441863"/>
    <n v="35.009459459459457"/>
    <n v="1480"/>
    <x v="1"/>
    <s v="USD"/>
    <x v="26"/>
    <n v="1535346000"/>
    <b v="0"/>
    <b v="0"/>
    <s v="theater/plays"/>
    <x v="3"/>
    <x v="3"/>
  </r>
  <r>
    <n v="27"/>
    <x v="27"/>
    <s v="Diverse transitional migration"/>
    <n v="2000"/>
    <n v="1599"/>
    <x v="0"/>
    <n v="79.95"/>
    <n v="106.6"/>
    <n v="15"/>
    <x v="1"/>
    <s v="USD"/>
    <x v="27"/>
    <n v="1444539600"/>
    <b v="0"/>
    <b v="0"/>
    <s v="music/rock"/>
    <x v="1"/>
    <x v="1"/>
  </r>
  <r>
    <n v="28"/>
    <x v="28"/>
    <s v="Synchronized global task-force"/>
    <n v="130800"/>
    <n v="137635"/>
    <x v="1"/>
    <n v="105.22553516819573"/>
    <n v="61.997747747747745"/>
    <n v="2220"/>
    <x v="1"/>
    <s v="USD"/>
    <x v="28"/>
    <n v="1267682400"/>
    <b v="0"/>
    <b v="1"/>
    <s v="theater/plays"/>
    <x v="3"/>
    <x v="3"/>
  </r>
  <r>
    <n v="29"/>
    <x v="29"/>
    <s v="Focused 6thgeneration forecast"/>
    <n v="45900"/>
    <n v="150965"/>
    <x v="1"/>
    <n v="328.89978213507629"/>
    <n v="94.000622665006233"/>
    <n v="1606"/>
    <x v="5"/>
    <s v="CHF"/>
    <x v="29"/>
    <n v="1535518800"/>
    <b v="0"/>
    <b v="0"/>
    <s v="film &amp; video/shorts"/>
    <x v="4"/>
    <x v="12"/>
  </r>
  <r>
    <n v="30"/>
    <x v="30"/>
    <s v="Down-sized analyzing challenge"/>
    <n v="9000"/>
    <n v="14455"/>
    <x v="1"/>
    <n v="160.61111111111111"/>
    <n v="112.05426356589147"/>
    <n v="129"/>
    <x v="1"/>
    <s v="USD"/>
    <x v="30"/>
    <n v="1559106000"/>
    <b v="0"/>
    <b v="0"/>
    <s v="film &amp; video/animation"/>
    <x v="4"/>
    <x v="10"/>
  </r>
  <r>
    <n v="31"/>
    <x v="31"/>
    <s v="Progressive needs-based focus group"/>
    <n v="3500"/>
    <n v="10850"/>
    <x v="1"/>
    <n v="310"/>
    <n v="48.008849557522126"/>
    <n v="226"/>
    <x v="4"/>
    <s v="GBP"/>
    <x v="31"/>
    <n v="1454392800"/>
    <b v="0"/>
    <b v="0"/>
    <s v="games/video games"/>
    <x v="6"/>
    <x v="11"/>
  </r>
  <r>
    <n v="32"/>
    <x v="32"/>
    <s v="Ergonomic 6thgeneration success"/>
    <n v="101000"/>
    <n v="87676"/>
    <x v="0"/>
    <n v="86.807920792079202"/>
    <n v="38.004334633723452"/>
    <n v="2307"/>
    <x v="6"/>
    <s v="EUR"/>
    <x v="32"/>
    <n v="1517896800"/>
    <b v="0"/>
    <b v="0"/>
    <s v="film &amp; video/documentary"/>
    <x v="4"/>
    <x v="4"/>
  </r>
  <r>
    <n v="33"/>
    <x v="33"/>
    <s v="Exclusive interactive approach"/>
    <n v="50200"/>
    <n v="189666"/>
    <x v="1"/>
    <n v="377.82071713147411"/>
    <n v="35.000184535892231"/>
    <n v="5419"/>
    <x v="1"/>
    <s v="USD"/>
    <x v="33"/>
    <n v="1415685600"/>
    <b v="0"/>
    <b v="0"/>
    <s v="theater/plays"/>
    <x v="3"/>
    <x v="3"/>
  </r>
  <r>
    <n v="34"/>
    <x v="34"/>
    <s v="Reverse-engineered asynchronous archive"/>
    <n v="9300"/>
    <n v="14025"/>
    <x v="1"/>
    <n v="150.80645161290323"/>
    <n v="85"/>
    <n v="165"/>
    <x v="1"/>
    <s v="USD"/>
    <x v="34"/>
    <n v="1490677200"/>
    <b v="0"/>
    <b v="0"/>
    <s v="film &amp; video/documentary"/>
    <x v="4"/>
    <x v="4"/>
  </r>
  <r>
    <n v="35"/>
    <x v="35"/>
    <s v="Synergized intangible challenge"/>
    <n v="125500"/>
    <n v="188628"/>
    <x v="1"/>
    <n v="150.30119521912351"/>
    <n v="95.993893129770996"/>
    <n v="1965"/>
    <x v="3"/>
    <s v="DKK"/>
    <x v="35"/>
    <n v="1551506400"/>
    <b v="0"/>
    <b v="1"/>
    <s v="film &amp; video/drama"/>
    <x v="4"/>
    <x v="6"/>
  </r>
  <r>
    <n v="36"/>
    <x v="36"/>
    <s v="Monitored multi-state encryption"/>
    <n v="700"/>
    <n v="1101"/>
    <x v="1"/>
    <n v="157.28571428571431"/>
    <n v="68.8125"/>
    <n v="16"/>
    <x v="1"/>
    <s v="USD"/>
    <x v="36"/>
    <n v="1300856400"/>
    <b v="0"/>
    <b v="0"/>
    <s v="theater/plays"/>
    <x v="3"/>
    <x v="3"/>
  </r>
  <r>
    <n v="37"/>
    <x v="37"/>
    <s v="Profound attitude-oriented functionalities"/>
    <n v="8100"/>
    <n v="11339"/>
    <x v="1"/>
    <n v="139.98765432098764"/>
    <n v="105.97196261682242"/>
    <n v="107"/>
    <x v="1"/>
    <s v="USD"/>
    <x v="37"/>
    <n v="1573192800"/>
    <b v="0"/>
    <b v="1"/>
    <s v="publishing/fiction"/>
    <x v="5"/>
    <x v="13"/>
  </r>
  <r>
    <n v="38"/>
    <x v="38"/>
    <s v="Digitized client-driven database"/>
    <n v="3100"/>
    <n v="10085"/>
    <x v="1"/>
    <n v="325.32258064516128"/>
    <n v="75.261194029850742"/>
    <n v="134"/>
    <x v="1"/>
    <s v="USD"/>
    <x v="38"/>
    <n v="1287810000"/>
    <b v="0"/>
    <b v="0"/>
    <s v="photography/photography books"/>
    <x v="7"/>
    <x v="14"/>
  </r>
  <r>
    <n v="39"/>
    <x v="39"/>
    <s v="Organized bi-directional function"/>
    <n v="9900"/>
    <n v="5027"/>
    <x v="0"/>
    <n v="50.777777777777779"/>
    <n v="57.125"/>
    <n v="88"/>
    <x v="3"/>
    <s v="DKK"/>
    <x v="39"/>
    <n v="1362978000"/>
    <b v="0"/>
    <b v="0"/>
    <s v="theater/plays"/>
    <x v="3"/>
    <x v="3"/>
  </r>
  <r>
    <n v="40"/>
    <x v="40"/>
    <s v="Reduced stable middleware"/>
    <n v="8800"/>
    <n v="14878"/>
    <x v="1"/>
    <n v="169.06818181818181"/>
    <n v="75.141414141414145"/>
    <n v="198"/>
    <x v="1"/>
    <s v="USD"/>
    <x v="40"/>
    <n v="1277355600"/>
    <b v="0"/>
    <b v="1"/>
    <s v="technology/wearables"/>
    <x v="2"/>
    <x v="8"/>
  </r>
  <r>
    <n v="41"/>
    <x v="41"/>
    <s v="Universal 5thgeneration neural-net"/>
    <n v="5600"/>
    <n v="11924"/>
    <x v="1"/>
    <n v="212.92857142857144"/>
    <n v="107.42342342342343"/>
    <n v="111"/>
    <x v="6"/>
    <s v="EUR"/>
    <x v="41"/>
    <n v="1348981200"/>
    <b v="0"/>
    <b v="1"/>
    <s v="music/rock"/>
    <x v="1"/>
    <x v="1"/>
  </r>
  <r>
    <n v="42"/>
    <x v="42"/>
    <s v="Virtual uniform frame"/>
    <n v="1800"/>
    <n v="7991"/>
    <x v="1"/>
    <n v="443.94444444444446"/>
    <n v="35.995495495495497"/>
    <n v="222"/>
    <x v="1"/>
    <s v="USD"/>
    <x v="42"/>
    <n v="1310533200"/>
    <b v="0"/>
    <b v="0"/>
    <s v="food/food trucks"/>
    <x v="0"/>
    <x v="0"/>
  </r>
  <r>
    <n v="43"/>
    <x v="43"/>
    <s v="Profound explicit paradigm"/>
    <n v="90200"/>
    <n v="167717"/>
    <x v="1"/>
    <n v="185.9390243902439"/>
    <n v="26.998873148744366"/>
    <n v="6212"/>
    <x v="1"/>
    <s v="USD"/>
    <x v="43"/>
    <n v="1407560400"/>
    <b v="0"/>
    <b v="0"/>
    <s v="publishing/radio &amp; podcasts"/>
    <x v="5"/>
    <x v="15"/>
  </r>
  <r>
    <n v="44"/>
    <x v="44"/>
    <s v="Visionary real-time groupware"/>
    <n v="1600"/>
    <n v="10541"/>
    <x v="1"/>
    <n v="658.8125"/>
    <n v="107.56122448979592"/>
    <n v="98"/>
    <x v="3"/>
    <s v="DKK"/>
    <x v="44"/>
    <n v="1552885200"/>
    <b v="0"/>
    <b v="0"/>
    <s v="publishing/fiction"/>
    <x v="5"/>
    <x v="13"/>
  </r>
  <r>
    <n v="45"/>
    <x v="45"/>
    <s v="Networked tertiary Graphical User Interface"/>
    <n v="9500"/>
    <n v="4530"/>
    <x v="0"/>
    <n v="47.684210526315788"/>
    <n v="94.375"/>
    <n v="48"/>
    <x v="1"/>
    <s v="USD"/>
    <x v="45"/>
    <n v="1479362400"/>
    <b v="0"/>
    <b v="1"/>
    <s v="theater/plays"/>
    <x v="3"/>
    <x v="3"/>
  </r>
  <r>
    <n v="46"/>
    <x v="46"/>
    <s v="Virtual grid-enabled task-force"/>
    <n v="3700"/>
    <n v="4247"/>
    <x v="1"/>
    <n v="114.78378378378378"/>
    <n v="46.163043478260867"/>
    <n v="92"/>
    <x v="1"/>
    <s v="USD"/>
    <x v="46"/>
    <n v="1280552400"/>
    <b v="0"/>
    <b v="0"/>
    <s v="music/rock"/>
    <x v="1"/>
    <x v="1"/>
  </r>
  <r>
    <n v="47"/>
    <x v="47"/>
    <s v="Function-based multi-state software"/>
    <n v="1500"/>
    <n v="7129"/>
    <x v="1"/>
    <n v="475.26666666666665"/>
    <n v="47.845637583892618"/>
    <n v="149"/>
    <x v="1"/>
    <s v="USD"/>
    <x v="47"/>
    <n v="1398661200"/>
    <b v="0"/>
    <b v="0"/>
    <s v="theater/plays"/>
    <x v="3"/>
    <x v="3"/>
  </r>
  <r>
    <n v="48"/>
    <x v="48"/>
    <s v="Optimized leadingedge concept"/>
    <n v="33300"/>
    <n v="128862"/>
    <x v="1"/>
    <n v="386.97297297297297"/>
    <n v="53.007815713698065"/>
    <n v="2431"/>
    <x v="1"/>
    <s v="USD"/>
    <x v="48"/>
    <n v="1436245200"/>
    <b v="0"/>
    <b v="0"/>
    <s v="theater/plays"/>
    <x v="3"/>
    <x v="3"/>
  </r>
  <r>
    <n v="49"/>
    <x v="49"/>
    <s v="Sharable holistic interface"/>
    <n v="7200"/>
    <n v="13653"/>
    <x v="1"/>
    <n v="189.625"/>
    <n v="45.059405940594061"/>
    <n v="303"/>
    <x v="1"/>
    <s v="USD"/>
    <x v="49"/>
    <n v="1575439200"/>
    <b v="0"/>
    <b v="0"/>
    <s v="music/rock"/>
    <x v="1"/>
    <x v="1"/>
  </r>
  <r>
    <n v="50"/>
    <x v="50"/>
    <s v="Down-sized system-worthy secured line"/>
    <n v="100"/>
    <n v="2"/>
    <x v="0"/>
    <n v="2"/>
    <n v="2"/>
    <n v="1"/>
    <x v="6"/>
    <s v="EUR"/>
    <x v="50"/>
    <n v="1377752400"/>
    <b v="0"/>
    <b v="0"/>
    <s v="music/metal"/>
    <x v="1"/>
    <x v="16"/>
  </r>
  <r>
    <n v="51"/>
    <x v="51"/>
    <s v="Inverse secondary infrastructure"/>
    <n v="158100"/>
    <n v="145243"/>
    <x v="0"/>
    <n v="91.867805186590772"/>
    <n v="99.006816632583508"/>
    <n v="1467"/>
    <x v="4"/>
    <s v="GBP"/>
    <x v="51"/>
    <n v="1334206800"/>
    <b v="0"/>
    <b v="1"/>
    <s v="technology/wearables"/>
    <x v="2"/>
    <x v="8"/>
  </r>
  <r>
    <n v="52"/>
    <x v="52"/>
    <s v="Organic foreground leverage"/>
    <n v="7200"/>
    <n v="2459"/>
    <x v="0"/>
    <n v="34.152777777777779"/>
    <n v="32.786666666666669"/>
    <n v="75"/>
    <x v="1"/>
    <s v="USD"/>
    <x v="52"/>
    <n v="1284872400"/>
    <b v="0"/>
    <b v="0"/>
    <s v="theater/plays"/>
    <x v="3"/>
    <x v="3"/>
  </r>
  <r>
    <n v="53"/>
    <x v="53"/>
    <s v="Reverse-engineered static concept"/>
    <n v="8800"/>
    <n v="12356"/>
    <x v="1"/>
    <n v="140.40909090909091"/>
    <n v="59.119617224880386"/>
    <n v="209"/>
    <x v="1"/>
    <s v="USD"/>
    <x v="53"/>
    <n v="1403931600"/>
    <b v="0"/>
    <b v="0"/>
    <s v="film &amp; video/drama"/>
    <x v="4"/>
    <x v="6"/>
  </r>
  <r>
    <n v="54"/>
    <x v="54"/>
    <s v="Multi-channeled neutral customer loyalty"/>
    <n v="6000"/>
    <n v="5392"/>
    <x v="0"/>
    <n v="89.86666666666666"/>
    <n v="44.93333333333333"/>
    <n v="120"/>
    <x v="1"/>
    <s v="USD"/>
    <x v="54"/>
    <n v="1521262800"/>
    <b v="0"/>
    <b v="0"/>
    <s v="technology/wearables"/>
    <x v="2"/>
    <x v="8"/>
  </r>
  <r>
    <n v="55"/>
    <x v="55"/>
    <s v="Reverse-engineered bifurcated strategy"/>
    <n v="6600"/>
    <n v="11746"/>
    <x v="1"/>
    <n v="177.96969696969697"/>
    <n v="89.664122137404576"/>
    <n v="131"/>
    <x v="1"/>
    <s v="USD"/>
    <x v="55"/>
    <n v="1533358800"/>
    <b v="0"/>
    <b v="0"/>
    <s v="music/jazz"/>
    <x v="1"/>
    <x v="17"/>
  </r>
  <r>
    <n v="56"/>
    <x v="56"/>
    <s v="Horizontal context-sensitive knowledge user"/>
    <n v="8000"/>
    <n v="11493"/>
    <x v="1"/>
    <n v="143.66249999999999"/>
    <n v="70.079268292682926"/>
    <n v="164"/>
    <x v="1"/>
    <s v="USD"/>
    <x v="56"/>
    <n v="1421474400"/>
    <b v="0"/>
    <b v="0"/>
    <s v="technology/wearables"/>
    <x v="2"/>
    <x v="8"/>
  </r>
  <r>
    <n v="57"/>
    <x v="57"/>
    <s v="Cross-group multi-state task-force"/>
    <n v="2900"/>
    <n v="6243"/>
    <x v="1"/>
    <n v="215.27586206896552"/>
    <n v="31.059701492537314"/>
    <n v="201"/>
    <x v="1"/>
    <s v="USD"/>
    <x v="57"/>
    <n v="1505278800"/>
    <b v="0"/>
    <b v="0"/>
    <s v="games/video games"/>
    <x v="6"/>
    <x v="11"/>
  </r>
  <r>
    <n v="58"/>
    <x v="58"/>
    <s v="Expanded 3rdgeneration strategy"/>
    <n v="2700"/>
    <n v="6132"/>
    <x v="1"/>
    <n v="227.11111111111114"/>
    <n v="29.061611374407583"/>
    <n v="211"/>
    <x v="1"/>
    <s v="USD"/>
    <x v="58"/>
    <n v="1443934800"/>
    <b v="0"/>
    <b v="0"/>
    <s v="theater/plays"/>
    <x v="3"/>
    <x v="3"/>
  </r>
  <r>
    <n v="59"/>
    <x v="59"/>
    <s v="Assimilated real-time support"/>
    <n v="1400"/>
    <n v="3851"/>
    <x v="1"/>
    <n v="275.07142857142861"/>
    <n v="30.0859375"/>
    <n v="128"/>
    <x v="1"/>
    <s v="USD"/>
    <x v="59"/>
    <n v="1498539600"/>
    <b v="0"/>
    <b v="1"/>
    <s v="theater/plays"/>
    <x v="3"/>
    <x v="3"/>
  </r>
  <r>
    <n v="60"/>
    <x v="60"/>
    <s v="User-centric regional database"/>
    <n v="94200"/>
    <n v="135997"/>
    <x v="1"/>
    <n v="144.37048832271762"/>
    <n v="84.998125000000002"/>
    <n v="1600"/>
    <x v="0"/>
    <s v="CAD"/>
    <x v="60"/>
    <n v="1342760400"/>
    <b v="0"/>
    <b v="0"/>
    <s v="theater/plays"/>
    <x v="3"/>
    <x v="3"/>
  </r>
  <r>
    <n v="61"/>
    <x v="61"/>
    <s v="Open-source zero administration complexity"/>
    <n v="199200"/>
    <n v="184750"/>
    <x v="0"/>
    <n v="92.74598393574297"/>
    <n v="82.001775410563695"/>
    <n v="2253"/>
    <x v="0"/>
    <s v="CAD"/>
    <x v="61"/>
    <n v="1301720400"/>
    <b v="0"/>
    <b v="0"/>
    <s v="theater/plays"/>
    <x v="3"/>
    <x v="3"/>
  </r>
  <r>
    <n v="62"/>
    <x v="62"/>
    <s v="Organized incremental standardization"/>
    <n v="2000"/>
    <n v="14452"/>
    <x v="1"/>
    <n v="722.6"/>
    <n v="58.040160642570278"/>
    <n v="249"/>
    <x v="1"/>
    <s v="USD"/>
    <x v="62"/>
    <n v="1433566800"/>
    <b v="0"/>
    <b v="0"/>
    <s v="technology/web"/>
    <x v="2"/>
    <x v="2"/>
  </r>
  <r>
    <n v="63"/>
    <x v="63"/>
    <s v="Assimilated didactic open system"/>
    <n v="4700"/>
    <n v="557"/>
    <x v="0"/>
    <n v="11.851063829787234"/>
    <n v="111.4"/>
    <n v="5"/>
    <x v="1"/>
    <s v="USD"/>
    <x v="63"/>
    <n v="1493874000"/>
    <b v="0"/>
    <b v="0"/>
    <s v="theater/plays"/>
    <x v="3"/>
    <x v="3"/>
  </r>
  <r>
    <n v="64"/>
    <x v="64"/>
    <s v="Vision-oriented logistical intranet"/>
    <n v="2800"/>
    <n v="2734"/>
    <x v="0"/>
    <n v="97.642857142857139"/>
    <n v="71.94736842105263"/>
    <n v="38"/>
    <x v="1"/>
    <s v="USD"/>
    <x v="64"/>
    <n v="1531803600"/>
    <b v="0"/>
    <b v="1"/>
    <s v="technology/web"/>
    <x v="2"/>
    <x v="2"/>
  </r>
  <r>
    <n v="65"/>
    <x v="65"/>
    <s v="Mandatory incremental projection"/>
    <n v="6100"/>
    <n v="14405"/>
    <x v="1"/>
    <n v="236.14754098360655"/>
    <n v="61.038135593220339"/>
    <n v="236"/>
    <x v="1"/>
    <s v="USD"/>
    <x v="65"/>
    <n v="1296712800"/>
    <b v="0"/>
    <b v="0"/>
    <s v="theater/plays"/>
    <x v="3"/>
    <x v="3"/>
  </r>
  <r>
    <n v="66"/>
    <x v="66"/>
    <s v="Grass-roots needs-based encryption"/>
    <n v="2900"/>
    <n v="1307"/>
    <x v="0"/>
    <n v="45.068965517241381"/>
    <n v="108.91666666666667"/>
    <n v="12"/>
    <x v="1"/>
    <s v="USD"/>
    <x v="66"/>
    <n v="1428901200"/>
    <b v="0"/>
    <b v="1"/>
    <s v="theater/plays"/>
    <x v="3"/>
    <x v="3"/>
  </r>
  <r>
    <n v="67"/>
    <x v="67"/>
    <s v="Team-oriented 6thgeneration middleware"/>
    <n v="72600"/>
    <n v="117892"/>
    <x v="1"/>
    <n v="162.38567493112947"/>
    <n v="29.001722017220171"/>
    <n v="4065"/>
    <x v="4"/>
    <s v="GBP"/>
    <x v="67"/>
    <n v="1264831200"/>
    <b v="0"/>
    <b v="1"/>
    <s v="technology/wearables"/>
    <x v="2"/>
    <x v="8"/>
  </r>
  <r>
    <n v="68"/>
    <x v="68"/>
    <s v="Inverse multi-tasking installation"/>
    <n v="5700"/>
    <n v="14508"/>
    <x v="1"/>
    <n v="254.52631578947367"/>
    <n v="58.975609756097562"/>
    <n v="246"/>
    <x v="6"/>
    <s v="EUR"/>
    <x v="68"/>
    <n v="1505192400"/>
    <b v="0"/>
    <b v="1"/>
    <s v="theater/plays"/>
    <x v="3"/>
    <x v="3"/>
  </r>
  <r>
    <n v="69"/>
    <x v="69"/>
    <s v="Switchable disintermediate moderator"/>
    <n v="7900"/>
    <n v="1901"/>
    <x v="3"/>
    <n v="24.063291139240505"/>
    <n v="111.82352941176471"/>
    <n v="17"/>
    <x v="1"/>
    <s v="USD"/>
    <x v="69"/>
    <n v="1295676000"/>
    <b v="0"/>
    <b v="0"/>
    <s v="theater/plays"/>
    <x v="3"/>
    <x v="3"/>
  </r>
  <r>
    <n v="70"/>
    <x v="70"/>
    <s v="Re-engineered 24/7 task-force"/>
    <n v="128000"/>
    <n v="158389"/>
    <x v="1"/>
    <n v="123.74140625000001"/>
    <n v="63.995555555555555"/>
    <n v="2475"/>
    <x v="6"/>
    <s v="EUR"/>
    <x v="70"/>
    <n v="1292911200"/>
    <b v="0"/>
    <b v="1"/>
    <s v="theater/plays"/>
    <x v="3"/>
    <x v="3"/>
  </r>
  <r>
    <n v="71"/>
    <x v="71"/>
    <s v="Organic object-oriented budgetary management"/>
    <n v="6000"/>
    <n v="6484"/>
    <x v="1"/>
    <n v="108.06666666666666"/>
    <n v="85.315789473684205"/>
    <n v="76"/>
    <x v="1"/>
    <s v="USD"/>
    <x v="71"/>
    <n v="1575439200"/>
    <b v="0"/>
    <b v="0"/>
    <s v="theater/plays"/>
    <x v="3"/>
    <x v="3"/>
  </r>
  <r>
    <n v="72"/>
    <x v="72"/>
    <s v="Seamless coherent parallelism"/>
    <n v="600"/>
    <n v="4022"/>
    <x v="1"/>
    <n v="670.33333333333326"/>
    <n v="74.481481481481481"/>
    <n v="54"/>
    <x v="1"/>
    <s v="USD"/>
    <x v="72"/>
    <n v="1438837200"/>
    <b v="0"/>
    <b v="0"/>
    <s v="film &amp; video/animation"/>
    <x v="4"/>
    <x v="10"/>
  </r>
  <r>
    <n v="73"/>
    <x v="73"/>
    <s v="Cross-platform even-keeled initiative"/>
    <n v="1400"/>
    <n v="9253"/>
    <x v="1"/>
    <n v="660.92857142857144"/>
    <n v="105.14772727272727"/>
    <n v="88"/>
    <x v="1"/>
    <s v="USD"/>
    <x v="73"/>
    <n v="1480485600"/>
    <b v="0"/>
    <b v="0"/>
    <s v="music/jazz"/>
    <x v="1"/>
    <x v="17"/>
  </r>
  <r>
    <n v="74"/>
    <x v="74"/>
    <s v="Progressive tertiary framework"/>
    <n v="3900"/>
    <n v="4776"/>
    <x v="1"/>
    <n v="122.46153846153847"/>
    <n v="56.188235294117646"/>
    <n v="85"/>
    <x v="4"/>
    <s v="GBP"/>
    <x v="74"/>
    <n v="1459141200"/>
    <b v="0"/>
    <b v="0"/>
    <s v="music/metal"/>
    <x v="1"/>
    <x v="16"/>
  </r>
  <r>
    <n v="75"/>
    <x v="75"/>
    <s v="Multi-layered dynamic protocol"/>
    <n v="9700"/>
    <n v="14606"/>
    <x v="1"/>
    <n v="150.57731958762886"/>
    <n v="85.917647058823533"/>
    <n v="170"/>
    <x v="1"/>
    <s v="USD"/>
    <x v="75"/>
    <n v="1532322000"/>
    <b v="0"/>
    <b v="0"/>
    <s v="photography/photography books"/>
    <x v="7"/>
    <x v="14"/>
  </r>
  <r>
    <n v="76"/>
    <x v="76"/>
    <s v="Horizontal next generation function"/>
    <n v="122900"/>
    <n v="95993"/>
    <x v="0"/>
    <n v="78.106590724165997"/>
    <n v="57.00296912114014"/>
    <n v="1684"/>
    <x v="1"/>
    <s v="USD"/>
    <x v="76"/>
    <n v="1426222800"/>
    <b v="1"/>
    <b v="1"/>
    <s v="theater/plays"/>
    <x v="3"/>
    <x v="3"/>
  </r>
  <r>
    <n v="77"/>
    <x v="77"/>
    <s v="Pre-emptive impactful model"/>
    <n v="9500"/>
    <n v="4460"/>
    <x v="0"/>
    <n v="46.94736842105263"/>
    <n v="79.642857142857139"/>
    <n v="56"/>
    <x v="1"/>
    <s v="USD"/>
    <x v="77"/>
    <n v="1286773200"/>
    <b v="0"/>
    <b v="1"/>
    <s v="film &amp; video/animation"/>
    <x v="4"/>
    <x v="10"/>
  </r>
  <r>
    <n v="78"/>
    <x v="78"/>
    <s v="User-centric bifurcated knowledge user"/>
    <n v="4500"/>
    <n v="13536"/>
    <x v="1"/>
    <n v="300.8"/>
    <n v="41.018181818181816"/>
    <n v="330"/>
    <x v="1"/>
    <s v="USD"/>
    <x v="78"/>
    <n v="1523941200"/>
    <b v="0"/>
    <b v="0"/>
    <s v="publishing/translations"/>
    <x v="5"/>
    <x v="18"/>
  </r>
  <r>
    <n v="79"/>
    <x v="79"/>
    <s v="Triple-buffered reciprocal project"/>
    <n v="57800"/>
    <n v="40228"/>
    <x v="0"/>
    <n v="69.598615916955026"/>
    <n v="48.004773269689736"/>
    <n v="838"/>
    <x v="1"/>
    <s v="USD"/>
    <x v="79"/>
    <n v="1529557200"/>
    <b v="0"/>
    <b v="0"/>
    <s v="theater/plays"/>
    <x v="3"/>
    <x v="3"/>
  </r>
  <r>
    <n v="80"/>
    <x v="80"/>
    <s v="Cross-platform needs-based approach"/>
    <n v="1100"/>
    <n v="7012"/>
    <x v="1"/>
    <n v="637.4545454545455"/>
    <n v="55.212598425196852"/>
    <n v="127"/>
    <x v="1"/>
    <s v="USD"/>
    <x v="80"/>
    <n v="1506574800"/>
    <b v="0"/>
    <b v="0"/>
    <s v="games/video games"/>
    <x v="6"/>
    <x v="11"/>
  </r>
  <r>
    <n v="81"/>
    <x v="81"/>
    <s v="User-friendly static contingency"/>
    <n v="16800"/>
    <n v="37857"/>
    <x v="1"/>
    <n v="225.33928571428569"/>
    <n v="92.109489051094897"/>
    <n v="411"/>
    <x v="1"/>
    <s v="USD"/>
    <x v="81"/>
    <n v="1513576800"/>
    <b v="0"/>
    <b v="0"/>
    <s v="music/rock"/>
    <x v="1"/>
    <x v="1"/>
  </r>
  <r>
    <n v="82"/>
    <x v="82"/>
    <s v="Reactive content-based framework"/>
    <n v="1000"/>
    <n v="14973"/>
    <x v="1"/>
    <n v="1497.3000000000002"/>
    <n v="83.183333333333337"/>
    <n v="180"/>
    <x v="4"/>
    <s v="GBP"/>
    <x v="82"/>
    <n v="1548309600"/>
    <b v="0"/>
    <b v="1"/>
    <s v="games/video games"/>
    <x v="6"/>
    <x v="11"/>
  </r>
  <r>
    <n v="83"/>
    <x v="83"/>
    <s v="Realigned user-facing concept"/>
    <n v="106400"/>
    <n v="39996"/>
    <x v="0"/>
    <n v="37.590225563909776"/>
    <n v="39.996000000000002"/>
    <n v="1000"/>
    <x v="1"/>
    <s v="USD"/>
    <x v="83"/>
    <n v="1471582800"/>
    <b v="0"/>
    <b v="0"/>
    <s v="music/electric music"/>
    <x v="1"/>
    <x v="5"/>
  </r>
  <r>
    <n v="84"/>
    <x v="84"/>
    <s v="Public-key zero tolerance orchestration"/>
    <n v="31400"/>
    <n v="41564"/>
    <x v="1"/>
    <n v="132.36942675159236"/>
    <n v="111.1336898395722"/>
    <n v="374"/>
    <x v="1"/>
    <s v="USD"/>
    <x v="84"/>
    <n v="1344315600"/>
    <b v="0"/>
    <b v="0"/>
    <s v="technology/wearables"/>
    <x v="2"/>
    <x v="8"/>
  </r>
  <r>
    <n v="85"/>
    <x v="85"/>
    <s v="Multi-tiered eco-centric architecture"/>
    <n v="4900"/>
    <n v="6430"/>
    <x v="1"/>
    <n v="131.22448979591837"/>
    <n v="90.563380281690144"/>
    <n v="71"/>
    <x v="2"/>
    <s v="AUD"/>
    <x v="85"/>
    <n v="1316408400"/>
    <b v="0"/>
    <b v="0"/>
    <s v="music/indie rock"/>
    <x v="1"/>
    <x v="7"/>
  </r>
  <r>
    <n v="86"/>
    <x v="86"/>
    <s v="Organic motivating firmware"/>
    <n v="7400"/>
    <n v="12405"/>
    <x v="1"/>
    <n v="167.63513513513513"/>
    <n v="61.108374384236456"/>
    <n v="203"/>
    <x v="1"/>
    <s v="USD"/>
    <x v="86"/>
    <n v="1431838800"/>
    <b v="1"/>
    <b v="0"/>
    <s v="theater/plays"/>
    <x v="3"/>
    <x v="3"/>
  </r>
  <r>
    <n v="87"/>
    <x v="87"/>
    <s v="Synergized 4thgeneration conglomeration"/>
    <n v="198500"/>
    <n v="123040"/>
    <x v="0"/>
    <n v="61.984886649874063"/>
    <n v="83.022941970310384"/>
    <n v="1482"/>
    <x v="2"/>
    <s v="AUD"/>
    <x v="87"/>
    <n v="1300510800"/>
    <b v="0"/>
    <b v="1"/>
    <s v="music/rock"/>
    <x v="1"/>
    <x v="1"/>
  </r>
  <r>
    <n v="88"/>
    <x v="88"/>
    <s v="Grass-roots fault-tolerant policy"/>
    <n v="4800"/>
    <n v="12516"/>
    <x v="1"/>
    <n v="260.75"/>
    <n v="110.76106194690266"/>
    <n v="113"/>
    <x v="1"/>
    <s v="USD"/>
    <x v="88"/>
    <n v="1431061200"/>
    <b v="0"/>
    <b v="0"/>
    <s v="publishing/translations"/>
    <x v="5"/>
    <x v="18"/>
  </r>
  <r>
    <n v="89"/>
    <x v="89"/>
    <s v="Monitored scalable knowledgebase"/>
    <n v="3400"/>
    <n v="8588"/>
    <x v="1"/>
    <n v="252.58823529411765"/>
    <n v="89.458333333333329"/>
    <n v="96"/>
    <x v="1"/>
    <s v="USD"/>
    <x v="89"/>
    <n v="1271480400"/>
    <b v="0"/>
    <b v="0"/>
    <s v="theater/plays"/>
    <x v="3"/>
    <x v="3"/>
  </r>
  <r>
    <n v="90"/>
    <x v="90"/>
    <s v="Synergistic explicit parallelism"/>
    <n v="7800"/>
    <n v="6132"/>
    <x v="0"/>
    <n v="78.615384615384613"/>
    <n v="57.849056603773583"/>
    <n v="106"/>
    <x v="1"/>
    <s v="USD"/>
    <x v="90"/>
    <n v="1456380000"/>
    <b v="0"/>
    <b v="1"/>
    <s v="theater/plays"/>
    <x v="3"/>
    <x v="3"/>
  </r>
  <r>
    <n v="91"/>
    <x v="91"/>
    <s v="Enhanced systemic analyzer"/>
    <n v="154300"/>
    <n v="74688"/>
    <x v="0"/>
    <n v="48.404406999351913"/>
    <n v="109.99705449189985"/>
    <n v="679"/>
    <x v="6"/>
    <s v="EUR"/>
    <x v="91"/>
    <n v="1472878800"/>
    <b v="0"/>
    <b v="0"/>
    <s v="publishing/translations"/>
    <x v="5"/>
    <x v="18"/>
  </r>
  <r>
    <n v="92"/>
    <x v="92"/>
    <s v="Object-based analyzing knowledge user"/>
    <n v="20000"/>
    <n v="51775"/>
    <x v="1"/>
    <n v="258.875"/>
    <n v="103.96586345381526"/>
    <n v="498"/>
    <x v="5"/>
    <s v="CHF"/>
    <x v="92"/>
    <n v="1277355600"/>
    <b v="0"/>
    <b v="1"/>
    <s v="games/video games"/>
    <x v="6"/>
    <x v="11"/>
  </r>
  <r>
    <n v="93"/>
    <x v="93"/>
    <s v="Pre-emptive radical architecture"/>
    <n v="108800"/>
    <n v="65877"/>
    <x v="3"/>
    <n v="60.548713235294116"/>
    <n v="107.99508196721311"/>
    <n v="610"/>
    <x v="1"/>
    <s v="USD"/>
    <x v="93"/>
    <n v="1351054800"/>
    <b v="0"/>
    <b v="1"/>
    <s v="theater/plays"/>
    <x v="3"/>
    <x v="3"/>
  </r>
  <r>
    <n v="94"/>
    <x v="94"/>
    <s v="Grass-roots web-enabled contingency"/>
    <n v="2900"/>
    <n v="8807"/>
    <x v="1"/>
    <n v="303.68965517241378"/>
    <n v="48.927777777777777"/>
    <n v="180"/>
    <x v="4"/>
    <s v="GBP"/>
    <x v="94"/>
    <n v="1555563600"/>
    <b v="0"/>
    <b v="0"/>
    <s v="technology/web"/>
    <x v="2"/>
    <x v="2"/>
  </r>
  <r>
    <n v="95"/>
    <x v="95"/>
    <s v="Stand-alone system-worthy standardization"/>
    <n v="900"/>
    <n v="1017"/>
    <x v="1"/>
    <n v="112.99999999999999"/>
    <n v="37.666666666666664"/>
    <n v="27"/>
    <x v="1"/>
    <s v="USD"/>
    <x v="95"/>
    <n v="1571634000"/>
    <b v="0"/>
    <b v="0"/>
    <s v="film &amp; video/documentary"/>
    <x v="4"/>
    <x v="4"/>
  </r>
  <r>
    <n v="96"/>
    <x v="96"/>
    <s v="Down-sized systematic policy"/>
    <n v="69700"/>
    <n v="151513"/>
    <x v="1"/>
    <n v="217.37876614060258"/>
    <n v="64.999141999141997"/>
    <n v="2331"/>
    <x v="1"/>
    <s v="USD"/>
    <x v="96"/>
    <n v="1300856400"/>
    <b v="0"/>
    <b v="0"/>
    <s v="theater/plays"/>
    <x v="3"/>
    <x v="3"/>
  </r>
  <r>
    <n v="97"/>
    <x v="97"/>
    <s v="Cloned bi-directional architecture"/>
    <n v="1300"/>
    <n v="12047"/>
    <x v="1"/>
    <n v="926.69230769230762"/>
    <n v="106.61061946902655"/>
    <n v="113"/>
    <x v="1"/>
    <s v="USD"/>
    <x v="48"/>
    <n v="1439874000"/>
    <b v="0"/>
    <b v="0"/>
    <s v="food/food trucks"/>
    <x v="0"/>
    <x v="0"/>
  </r>
  <r>
    <n v="98"/>
    <x v="98"/>
    <s v="Seamless transitional portal"/>
    <n v="97800"/>
    <n v="32951"/>
    <x v="0"/>
    <n v="33.692229038854805"/>
    <n v="27.009016393442622"/>
    <n v="1220"/>
    <x v="2"/>
    <s v="AUD"/>
    <x v="97"/>
    <n v="1438318800"/>
    <b v="0"/>
    <b v="0"/>
    <s v="games/video games"/>
    <x v="6"/>
    <x v="11"/>
  </r>
  <r>
    <n v="99"/>
    <x v="99"/>
    <s v="Fully-configurable motivating approach"/>
    <n v="7600"/>
    <n v="14951"/>
    <x v="1"/>
    <n v="196.7236842105263"/>
    <n v="91.16463414634147"/>
    <n v="164"/>
    <x v="1"/>
    <s v="USD"/>
    <x v="98"/>
    <n v="1419400800"/>
    <b v="0"/>
    <b v="0"/>
    <s v="theater/plays"/>
    <x v="3"/>
    <x v="3"/>
  </r>
  <r>
    <n v="100"/>
    <x v="100"/>
    <s v="Upgradable fault-tolerant approach"/>
    <n v="100"/>
    <n v="1"/>
    <x v="0"/>
    <n v="1"/>
    <n v="1"/>
    <n v="1"/>
    <x v="1"/>
    <s v="USD"/>
    <x v="99"/>
    <n v="1320555600"/>
    <b v="0"/>
    <b v="0"/>
    <s v="theater/plays"/>
    <x v="3"/>
    <x v="3"/>
  </r>
  <r>
    <n v="101"/>
    <x v="101"/>
    <s v="Reduced heuristic moratorium"/>
    <n v="900"/>
    <n v="9193"/>
    <x v="1"/>
    <n v="1021.4444444444445"/>
    <n v="56.054878048780488"/>
    <n v="164"/>
    <x v="1"/>
    <s v="USD"/>
    <x v="100"/>
    <n v="1425103200"/>
    <b v="0"/>
    <b v="1"/>
    <s v="music/electric music"/>
    <x v="1"/>
    <x v="5"/>
  </r>
  <r>
    <n v="102"/>
    <x v="102"/>
    <s v="Front-line web-enabled model"/>
    <n v="3700"/>
    <n v="10422"/>
    <x v="1"/>
    <n v="281.67567567567568"/>
    <n v="31.017857142857142"/>
    <n v="336"/>
    <x v="1"/>
    <s v="USD"/>
    <x v="101"/>
    <n v="1526878800"/>
    <b v="0"/>
    <b v="1"/>
    <s v="technology/wearables"/>
    <x v="2"/>
    <x v="8"/>
  </r>
  <r>
    <n v="103"/>
    <x v="103"/>
    <s v="Polarized incremental emulation"/>
    <n v="10000"/>
    <n v="2461"/>
    <x v="0"/>
    <n v="24.610000000000003"/>
    <n v="66.513513513513516"/>
    <n v="37"/>
    <x v="6"/>
    <s v="EUR"/>
    <x v="102"/>
    <n v="1288674000"/>
    <b v="0"/>
    <b v="0"/>
    <s v="music/electric music"/>
    <x v="1"/>
    <x v="5"/>
  </r>
  <r>
    <n v="104"/>
    <x v="104"/>
    <s v="Self-enabling grid-enabled initiative"/>
    <n v="119200"/>
    <n v="170623"/>
    <x v="1"/>
    <n v="143.14010067114094"/>
    <n v="89.005216484089729"/>
    <n v="1917"/>
    <x v="1"/>
    <s v="USD"/>
    <x v="103"/>
    <n v="1495602000"/>
    <b v="0"/>
    <b v="0"/>
    <s v="music/indie rock"/>
    <x v="1"/>
    <x v="7"/>
  </r>
  <r>
    <n v="105"/>
    <x v="105"/>
    <s v="Total fresh-thinking system engine"/>
    <n v="6800"/>
    <n v="9829"/>
    <x v="1"/>
    <n v="144.54411764705884"/>
    <n v="103.46315789473684"/>
    <n v="95"/>
    <x v="1"/>
    <s v="USD"/>
    <x v="104"/>
    <n v="1366434000"/>
    <b v="0"/>
    <b v="0"/>
    <s v="technology/web"/>
    <x v="2"/>
    <x v="2"/>
  </r>
  <r>
    <n v="106"/>
    <x v="106"/>
    <s v="Ameliorated clear-thinking circuit"/>
    <n v="3900"/>
    <n v="14006"/>
    <x v="1"/>
    <n v="359.12820512820514"/>
    <n v="95.278911564625844"/>
    <n v="147"/>
    <x v="1"/>
    <s v="USD"/>
    <x v="105"/>
    <n v="1568350800"/>
    <b v="0"/>
    <b v="0"/>
    <s v="theater/plays"/>
    <x v="3"/>
    <x v="3"/>
  </r>
  <r>
    <n v="107"/>
    <x v="107"/>
    <s v="Multi-layered encompassing installation"/>
    <n v="3500"/>
    <n v="6527"/>
    <x v="1"/>
    <n v="186.48571428571427"/>
    <n v="75.895348837209298"/>
    <n v="86"/>
    <x v="1"/>
    <s v="USD"/>
    <x v="106"/>
    <n v="1525928400"/>
    <b v="0"/>
    <b v="1"/>
    <s v="theater/plays"/>
    <x v="3"/>
    <x v="3"/>
  </r>
  <r>
    <n v="108"/>
    <x v="108"/>
    <s v="Universal encompassing implementation"/>
    <n v="1500"/>
    <n v="8929"/>
    <x v="1"/>
    <n v="595.26666666666665"/>
    <n v="107.57831325301204"/>
    <n v="83"/>
    <x v="1"/>
    <s v="USD"/>
    <x v="107"/>
    <n v="1336885200"/>
    <b v="0"/>
    <b v="0"/>
    <s v="film &amp; video/documentary"/>
    <x v="4"/>
    <x v="4"/>
  </r>
  <r>
    <n v="109"/>
    <x v="109"/>
    <s v="Object-based client-server application"/>
    <n v="5200"/>
    <n v="3079"/>
    <x v="0"/>
    <n v="59.21153846153846"/>
    <n v="51.31666666666667"/>
    <n v="60"/>
    <x v="1"/>
    <s v="USD"/>
    <x v="108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x v="0"/>
    <n v="14.962780898876405"/>
    <n v="71.983108108108112"/>
    <n v="296"/>
    <x v="1"/>
    <s v="USD"/>
    <x v="109"/>
    <n v="1538283600"/>
    <b v="0"/>
    <b v="0"/>
    <s v="food/food trucks"/>
    <x v="0"/>
    <x v="0"/>
  </r>
  <r>
    <n v="111"/>
    <x v="111"/>
    <s v="Re-engineered user-facing approach"/>
    <n v="61400"/>
    <n v="73653"/>
    <x v="1"/>
    <n v="119.95602605863192"/>
    <n v="108.95414201183432"/>
    <n v="676"/>
    <x v="1"/>
    <s v="USD"/>
    <x v="110"/>
    <n v="1348808400"/>
    <b v="0"/>
    <b v="0"/>
    <s v="publishing/radio &amp; podcasts"/>
    <x v="5"/>
    <x v="15"/>
  </r>
  <r>
    <n v="112"/>
    <x v="112"/>
    <s v="Re-engineered client-driven hub"/>
    <n v="4700"/>
    <n v="12635"/>
    <x v="1"/>
    <n v="268.82978723404256"/>
    <n v="35"/>
    <n v="361"/>
    <x v="2"/>
    <s v="AUD"/>
    <x v="111"/>
    <n v="1410152400"/>
    <b v="0"/>
    <b v="0"/>
    <s v="technology/web"/>
    <x v="2"/>
    <x v="2"/>
  </r>
  <r>
    <n v="113"/>
    <x v="113"/>
    <s v="User-friendly tertiary array"/>
    <n v="3300"/>
    <n v="12437"/>
    <x v="1"/>
    <n v="376.87878787878788"/>
    <n v="94.938931297709928"/>
    <n v="131"/>
    <x v="1"/>
    <s v="USD"/>
    <x v="112"/>
    <n v="1505797200"/>
    <b v="0"/>
    <b v="0"/>
    <s v="food/food trucks"/>
    <x v="0"/>
    <x v="0"/>
  </r>
  <r>
    <n v="114"/>
    <x v="114"/>
    <s v="Robust heuristic encoding"/>
    <n v="1900"/>
    <n v="13816"/>
    <x v="1"/>
    <n v="727.15789473684208"/>
    <n v="109.65079365079364"/>
    <n v="126"/>
    <x v="1"/>
    <s v="USD"/>
    <x v="113"/>
    <n v="1554872400"/>
    <b v="0"/>
    <b v="1"/>
    <s v="technology/wearables"/>
    <x v="2"/>
    <x v="8"/>
  </r>
  <r>
    <n v="115"/>
    <x v="115"/>
    <s v="Team-oriented clear-thinking capacity"/>
    <n v="166700"/>
    <n v="145382"/>
    <x v="0"/>
    <n v="87.211757648470297"/>
    <n v="44.001815980629537"/>
    <n v="3304"/>
    <x v="6"/>
    <s v="EUR"/>
    <x v="114"/>
    <n v="1513922400"/>
    <b v="0"/>
    <b v="0"/>
    <s v="publishing/fiction"/>
    <x v="5"/>
    <x v="13"/>
  </r>
  <r>
    <n v="116"/>
    <x v="116"/>
    <s v="De-engineered motivating standardization"/>
    <n v="7200"/>
    <n v="6336"/>
    <x v="0"/>
    <n v="88"/>
    <n v="86.794520547945211"/>
    <n v="73"/>
    <x v="1"/>
    <s v="USD"/>
    <x v="115"/>
    <n v="1442638800"/>
    <b v="0"/>
    <b v="0"/>
    <s v="theater/plays"/>
    <x v="3"/>
    <x v="3"/>
  </r>
  <r>
    <n v="117"/>
    <x v="117"/>
    <s v="Business-focused 24hour groupware"/>
    <n v="4900"/>
    <n v="8523"/>
    <x v="1"/>
    <n v="173.9387755102041"/>
    <n v="30.992727272727272"/>
    <n v="275"/>
    <x v="1"/>
    <s v="USD"/>
    <x v="116"/>
    <n v="1317186000"/>
    <b v="0"/>
    <b v="0"/>
    <s v="film &amp; video/television"/>
    <x v="4"/>
    <x v="19"/>
  </r>
  <r>
    <n v="118"/>
    <x v="118"/>
    <s v="Organic next generation protocol"/>
    <n v="5400"/>
    <n v="6351"/>
    <x v="1"/>
    <n v="117.61111111111111"/>
    <n v="94.791044776119406"/>
    <n v="67"/>
    <x v="1"/>
    <s v="USD"/>
    <x v="117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x v="1"/>
    <n v="214.96"/>
    <n v="69.79220779220779"/>
    <n v="154"/>
    <x v="1"/>
    <s v="USD"/>
    <x v="118"/>
    <n v="1404363600"/>
    <b v="0"/>
    <b v="1"/>
    <s v="film &amp; video/documentary"/>
    <x v="4"/>
    <x v="4"/>
  </r>
  <r>
    <n v="120"/>
    <x v="120"/>
    <s v="Synchronized regional synergy"/>
    <n v="75100"/>
    <n v="112272"/>
    <x v="1"/>
    <n v="149.49667110519306"/>
    <n v="63.003367003367003"/>
    <n v="1782"/>
    <x v="1"/>
    <s v="USD"/>
    <x v="119"/>
    <n v="1429592400"/>
    <b v="0"/>
    <b v="1"/>
    <s v="games/mobile games"/>
    <x v="6"/>
    <x v="20"/>
  </r>
  <r>
    <n v="121"/>
    <x v="121"/>
    <s v="Multi-lateral homogeneous success"/>
    <n v="45300"/>
    <n v="99361"/>
    <x v="1"/>
    <n v="219.33995584988963"/>
    <n v="110.0343300110742"/>
    <n v="903"/>
    <x v="1"/>
    <s v="USD"/>
    <x v="33"/>
    <n v="1413608400"/>
    <b v="0"/>
    <b v="0"/>
    <s v="games/video games"/>
    <x v="6"/>
    <x v="11"/>
  </r>
  <r>
    <n v="122"/>
    <x v="122"/>
    <s v="Seamless zero-defect solution"/>
    <n v="136800"/>
    <n v="88055"/>
    <x v="0"/>
    <n v="64.367690058479525"/>
    <n v="25.997933274284026"/>
    <n v="3387"/>
    <x v="1"/>
    <s v="USD"/>
    <x v="120"/>
    <n v="1419400800"/>
    <b v="0"/>
    <b v="0"/>
    <s v="publishing/fiction"/>
    <x v="5"/>
    <x v="13"/>
  </r>
  <r>
    <n v="123"/>
    <x v="123"/>
    <s v="Enhanced scalable concept"/>
    <n v="177700"/>
    <n v="33092"/>
    <x v="0"/>
    <n v="18.622397298818232"/>
    <n v="49.987915407854985"/>
    <n v="662"/>
    <x v="0"/>
    <s v="CAD"/>
    <x v="121"/>
    <n v="1448604000"/>
    <b v="1"/>
    <b v="0"/>
    <s v="theater/plays"/>
    <x v="3"/>
    <x v="3"/>
  </r>
  <r>
    <n v="124"/>
    <x v="124"/>
    <s v="Polarized uniform software"/>
    <n v="2600"/>
    <n v="9562"/>
    <x v="1"/>
    <n v="367.76923076923077"/>
    <n v="101.72340425531915"/>
    <n v="94"/>
    <x v="6"/>
    <s v="EUR"/>
    <x v="122"/>
    <n v="1562302800"/>
    <b v="0"/>
    <b v="0"/>
    <s v="photography/photography books"/>
    <x v="7"/>
    <x v="14"/>
  </r>
  <r>
    <n v="125"/>
    <x v="125"/>
    <s v="Stand-alone web-enabled moderator"/>
    <n v="5300"/>
    <n v="8475"/>
    <x v="1"/>
    <n v="159.90566037735849"/>
    <n v="47.083333333333336"/>
    <n v="180"/>
    <x v="1"/>
    <s v="USD"/>
    <x v="123"/>
    <n v="1537678800"/>
    <b v="0"/>
    <b v="0"/>
    <s v="theater/plays"/>
    <x v="3"/>
    <x v="3"/>
  </r>
  <r>
    <n v="126"/>
    <x v="126"/>
    <s v="Proactive methodical benchmark"/>
    <n v="180200"/>
    <n v="69617"/>
    <x v="0"/>
    <n v="38.633185349611544"/>
    <n v="89.944444444444443"/>
    <n v="774"/>
    <x v="1"/>
    <s v="USD"/>
    <x v="124"/>
    <n v="1473570000"/>
    <b v="0"/>
    <b v="1"/>
    <s v="theater/plays"/>
    <x v="3"/>
    <x v="3"/>
  </r>
  <r>
    <n v="127"/>
    <x v="127"/>
    <s v="Team-oriented 6thgeneration matrix"/>
    <n v="103200"/>
    <n v="53067"/>
    <x v="0"/>
    <n v="51.42151162790698"/>
    <n v="78.96875"/>
    <n v="672"/>
    <x v="0"/>
    <s v="CAD"/>
    <x v="125"/>
    <n v="1273899600"/>
    <b v="0"/>
    <b v="0"/>
    <s v="theater/plays"/>
    <x v="3"/>
    <x v="3"/>
  </r>
  <r>
    <n v="128"/>
    <x v="128"/>
    <s v="Phased human-resource core"/>
    <n v="70600"/>
    <n v="42596"/>
    <x v="3"/>
    <n v="60.334277620396605"/>
    <n v="80.067669172932327"/>
    <n v="532"/>
    <x v="1"/>
    <s v="USD"/>
    <x v="126"/>
    <n v="1284008400"/>
    <b v="0"/>
    <b v="0"/>
    <s v="music/rock"/>
    <x v="1"/>
    <x v="1"/>
  </r>
  <r>
    <n v="129"/>
    <x v="129"/>
    <s v="Mandatory tertiary implementation"/>
    <n v="148500"/>
    <n v="4756"/>
    <x v="3"/>
    <n v="3.202693602693603"/>
    <n v="86.472727272727269"/>
    <n v="55"/>
    <x v="2"/>
    <s v="AUD"/>
    <x v="127"/>
    <n v="1425103200"/>
    <b v="0"/>
    <b v="0"/>
    <s v="food/food trucks"/>
    <x v="0"/>
    <x v="0"/>
  </r>
  <r>
    <n v="130"/>
    <x v="130"/>
    <s v="Secured directional encryption"/>
    <n v="9600"/>
    <n v="14925"/>
    <x v="1"/>
    <n v="155.46875"/>
    <n v="28.001876172607879"/>
    <n v="533"/>
    <x v="3"/>
    <s v="DKK"/>
    <x v="128"/>
    <n v="1320991200"/>
    <b v="0"/>
    <b v="0"/>
    <s v="film &amp; video/drama"/>
    <x v="4"/>
    <x v="6"/>
  </r>
  <r>
    <n v="131"/>
    <x v="131"/>
    <s v="Distributed 5thgeneration implementation"/>
    <n v="164700"/>
    <n v="166116"/>
    <x v="1"/>
    <n v="100.85974499089254"/>
    <n v="67.996725337699544"/>
    <n v="2443"/>
    <x v="4"/>
    <s v="GBP"/>
    <x v="129"/>
    <n v="1386828000"/>
    <b v="0"/>
    <b v="0"/>
    <s v="technology/web"/>
    <x v="2"/>
    <x v="2"/>
  </r>
  <r>
    <n v="132"/>
    <x v="132"/>
    <s v="Virtual static core"/>
    <n v="3300"/>
    <n v="3834"/>
    <x v="1"/>
    <n v="116.18181818181819"/>
    <n v="43.078651685393261"/>
    <n v="89"/>
    <x v="1"/>
    <s v="USD"/>
    <x v="130"/>
    <n v="1517119200"/>
    <b v="0"/>
    <b v="1"/>
    <s v="theater/plays"/>
    <x v="3"/>
    <x v="3"/>
  </r>
  <r>
    <n v="133"/>
    <x v="133"/>
    <s v="Secured content-based product"/>
    <n v="4500"/>
    <n v="13985"/>
    <x v="1"/>
    <n v="310.77777777777777"/>
    <n v="87.95597484276729"/>
    <n v="159"/>
    <x v="1"/>
    <s v="USD"/>
    <x v="131"/>
    <n v="1315026000"/>
    <b v="0"/>
    <b v="0"/>
    <s v="music/world music"/>
    <x v="1"/>
    <x v="21"/>
  </r>
  <r>
    <n v="134"/>
    <x v="134"/>
    <s v="Secured executive concept"/>
    <n v="99500"/>
    <n v="89288"/>
    <x v="0"/>
    <n v="89.73668341708543"/>
    <n v="94.987234042553197"/>
    <n v="940"/>
    <x v="5"/>
    <s v="CHF"/>
    <x v="132"/>
    <n v="1312693200"/>
    <b v="0"/>
    <b v="1"/>
    <s v="film &amp; video/documentary"/>
    <x v="4"/>
    <x v="4"/>
  </r>
  <r>
    <n v="135"/>
    <x v="135"/>
    <s v="Balanced zero-defect software"/>
    <n v="7700"/>
    <n v="5488"/>
    <x v="0"/>
    <n v="71.27272727272728"/>
    <n v="46.905982905982903"/>
    <n v="117"/>
    <x v="1"/>
    <s v="USD"/>
    <x v="133"/>
    <n v="1363064400"/>
    <b v="0"/>
    <b v="1"/>
    <s v="theater/plays"/>
    <x v="3"/>
    <x v="3"/>
  </r>
  <r>
    <n v="136"/>
    <x v="136"/>
    <s v="Distributed context-sensitive flexibility"/>
    <n v="82800"/>
    <n v="2721"/>
    <x v="3"/>
    <n v="3.2862318840579712"/>
    <n v="46.913793103448278"/>
    <n v="58"/>
    <x v="1"/>
    <s v="USD"/>
    <x v="134"/>
    <n v="1403154000"/>
    <b v="0"/>
    <b v="1"/>
    <s v="film &amp; video/drama"/>
    <x v="4"/>
    <x v="6"/>
  </r>
  <r>
    <n v="137"/>
    <x v="137"/>
    <s v="Down-sized disintermediate support"/>
    <n v="1800"/>
    <n v="4712"/>
    <x v="1"/>
    <n v="261.77777777777777"/>
    <n v="94.24"/>
    <n v="50"/>
    <x v="1"/>
    <s v="USD"/>
    <x v="135"/>
    <n v="1286859600"/>
    <b v="0"/>
    <b v="0"/>
    <s v="publishing/nonfiction"/>
    <x v="5"/>
    <x v="9"/>
  </r>
  <r>
    <n v="138"/>
    <x v="138"/>
    <s v="Stand-alone mission-critical moratorium"/>
    <n v="9600"/>
    <n v="9216"/>
    <x v="0"/>
    <n v="96"/>
    <n v="80.139130434782615"/>
    <n v="115"/>
    <x v="1"/>
    <s v="USD"/>
    <x v="136"/>
    <n v="1349326800"/>
    <b v="0"/>
    <b v="0"/>
    <s v="games/mobile games"/>
    <x v="6"/>
    <x v="20"/>
  </r>
  <r>
    <n v="139"/>
    <x v="139"/>
    <s v="Down-sized empowering protocol"/>
    <n v="92100"/>
    <n v="19246"/>
    <x v="0"/>
    <n v="20.896851248642779"/>
    <n v="59.036809815950917"/>
    <n v="326"/>
    <x v="1"/>
    <s v="USD"/>
    <x v="137"/>
    <n v="1430974800"/>
    <b v="0"/>
    <b v="1"/>
    <s v="technology/wearables"/>
    <x v="2"/>
    <x v="8"/>
  </r>
  <r>
    <n v="140"/>
    <x v="140"/>
    <s v="Fully-configurable coherent Internet solution"/>
    <n v="5500"/>
    <n v="12274"/>
    <x v="1"/>
    <n v="223.16363636363636"/>
    <n v="65.989247311827953"/>
    <n v="186"/>
    <x v="1"/>
    <s v="USD"/>
    <x v="138"/>
    <n v="1519970400"/>
    <b v="0"/>
    <b v="0"/>
    <s v="film &amp; video/documentary"/>
    <x v="4"/>
    <x v="4"/>
  </r>
  <r>
    <n v="141"/>
    <x v="141"/>
    <s v="Distributed motivating algorithm"/>
    <n v="64300"/>
    <n v="65323"/>
    <x v="1"/>
    <n v="101.59097978227061"/>
    <n v="60.992530345471522"/>
    <n v="1071"/>
    <x v="1"/>
    <s v="USD"/>
    <x v="139"/>
    <n v="1434603600"/>
    <b v="0"/>
    <b v="0"/>
    <s v="technology/web"/>
    <x v="2"/>
    <x v="2"/>
  </r>
  <r>
    <n v="142"/>
    <x v="142"/>
    <s v="Expanded solution-oriented benchmark"/>
    <n v="5000"/>
    <n v="11502"/>
    <x v="1"/>
    <n v="230.03999999999996"/>
    <n v="98.307692307692307"/>
    <n v="117"/>
    <x v="1"/>
    <s v="USD"/>
    <x v="107"/>
    <n v="1337230800"/>
    <b v="0"/>
    <b v="0"/>
    <s v="technology/web"/>
    <x v="2"/>
    <x v="2"/>
  </r>
  <r>
    <n v="143"/>
    <x v="143"/>
    <s v="Implemented discrete secured line"/>
    <n v="5400"/>
    <n v="7322"/>
    <x v="1"/>
    <n v="135.59259259259261"/>
    <n v="104.6"/>
    <n v="70"/>
    <x v="1"/>
    <s v="USD"/>
    <x v="140"/>
    <n v="1279429200"/>
    <b v="0"/>
    <b v="0"/>
    <s v="music/indie rock"/>
    <x v="1"/>
    <x v="7"/>
  </r>
  <r>
    <n v="144"/>
    <x v="144"/>
    <s v="Multi-lateral actuating installation"/>
    <n v="9000"/>
    <n v="11619"/>
    <x v="1"/>
    <n v="129.1"/>
    <n v="86.066666666666663"/>
    <n v="135"/>
    <x v="1"/>
    <s v="USD"/>
    <x v="141"/>
    <n v="1561438800"/>
    <b v="0"/>
    <b v="0"/>
    <s v="theater/plays"/>
    <x v="3"/>
    <x v="3"/>
  </r>
  <r>
    <n v="145"/>
    <x v="145"/>
    <s v="Secured reciprocal array"/>
    <n v="25000"/>
    <n v="59128"/>
    <x v="1"/>
    <n v="236.512"/>
    <n v="76.989583333333329"/>
    <n v="768"/>
    <x v="5"/>
    <s v="CHF"/>
    <x v="142"/>
    <n v="1410498000"/>
    <b v="0"/>
    <b v="0"/>
    <s v="technology/wearables"/>
    <x v="2"/>
    <x v="8"/>
  </r>
  <r>
    <n v="146"/>
    <x v="146"/>
    <s v="Optional bandwidth-monitored middleware"/>
    <n v="8800"/>
    <n v="1518"/>
    <x v="3"/>
    <n v="17.25"/>
    <n v="29.764705882352942"/>
    <n v="51"/>
    <x v="1"/>
    <s v="USD"/>
    <x v="143"/>
    <n v="1322460000"/>
    <b v="0"/>
    <b v="0"/>
    <s v="theater/plays"/>
    <x v="3"/>
    <x v="3"/>
  </r>
  <r>
    <n v="147"/>
    <x v="147"/>
    <s v="Upgradable upward-trending workforce"/>
    <n v="8300"/>
    <n v="9337"/>
    <x v="1"/>
    <n v="112.49397590361446"/>
    <n v="46.91959798994975"/>
    <n v="199"/>
    <x v="1"/>
    <s v="USD"/>
    <x v="144"/>
    <n v="1466312400"/>
    <b v="0"/>
    <b v="1"/>
    <s v="theater/plays"/>
    <x v="3"/>
    <x v="3"/>
  </r>
  <r>
    <n v="148"/>
    <x v="148"/>
    <s v="Upgradable hybrid capability"/>
    <n v="9300"/>
    <n v="11255"/>
    <x v="1"/>
    <n v="121.02150537634408"/>
    <n v="105.18691588785046"/>
    <n v="107"/>
    <x v="1"/>
    <s v="USD"/>
    <x v="145"/>
    <n v="1501736400"/>
    <b v="0"/>
    <b v="0"/>
    <s v="technology/wearables"/>
    <x v="2"/>
    <x v="8"/>
  </r>
  <r>
    <n v="149"/>
    <x v="149"/>
    <s v="Managed fresh-thinking flexibility"/>
    <n v="6200"/>
    <n v="13632"/>
    <x v="1"/>
    <n v="219.87096774193549"/>
    <n v="69.907692307692301"/>
    <n v="195"/>
    <x v="1"/>
    <s v="USD"/>
    <x v="146"/>
    <n v="1361512800"/>
    <b v="0"/>
    <b v="0"/>
    <s v="music/indie rock"/>
    <x v="1"/>
    <x v="7"/>
  </r>
  <r>
    <n v="150"/>
    <x v="150"/>
    <s v="Networked stable workforce"/>
    <n v="100"/>
    <n v="1"/>
    <x v="0"/>
    <n v="1"/>
    <n v="1"/>
    <n v="1"/>
    <x v="1"/>
    <s v="USD"/>
    <x v="147"/>
    <n v="1545026400"/>
    <b v="0"/>
    <b v="0"/>
    <s v="music/rock"/>
    <x v="1"/>
    <x v="1"/>
  </r>
  <r>
    <n v="151"/>
    <x v="151"/>
    <s v="Customizable intermediate extranet"/>
    <n v="137200"/>
    <n v="88037"/>
    <x v="0"/>
    <n v="64.166909620991248"/>
    <n v="60.011588275391958"/>
    <n v="1467"/>
    <x v="1"/>
    <s v="USD"/>
    <x v="148"/>
    <n v="1406696400"/>
    <b v="0"/>
    <b v="0"/>
    <s v="music/electric music"/>
    <x v="1"/>
    <x v="5"/>
  </r>
  <r>
    <n v="152"/>
    <x v="152"/>
    <s v="User-centric fault-tolerant task-force"/>
    <n v="41500"/>
    <n v="175573"/>
    <x v="1"/>
    <n v="423.06746987951806"/>
    <n v="52.006220379146917"/>
    <n v="3376"/>
    <x v="1"/>
    <s v="USD"/>
    <x v="149"/>
    <n v="1487916000"/>
    <b v="0"/>
    <b v="0"/>
    <s v="music/indie rock"/>
    <x v="1"/>
    <x v="7"/>
  </r>
  <r>
    <n v="153"/>
    <x v="153"/>
    <s v="Multi-tiered radical definition"/>
    <n v="189400"/>
    <n v="176112"/>
    <x v="0"/>
    <n v="92.984160506863773"/>
    <n v="31.000176025347649"/>
    <n v="5681"/>
    <x v="1"/>
    <s v="USD"/>
    <x v="150"/>
    <n v="1351141200"/>
    <b v="0"/>
    <b v="0"/>
    <s v="theater/plays"/>
    <x v="3"/>
    <x v="3"/>
  </r>
  <r>
    <n v="154"/>
    <x v="154"/>
    <s v="Devolved foreground benchmark"/>
    <n v="171300"/>
    <n v="100650"/>
    <x v="0"/>
    <n v="58.756567425569173"/>
    <n v="95.042492917847028"/>
    <n v="1059"/>
    <x v="1"/>
    <s v="USD"/>
    <x v="151"/>
    <n v="1465016400"/>
    <b v="0"/>
    <b v="1"/>
    <s v="music/indie rock"/>
    <x v="1"/>
    <x v="7"/>
  </r>
  <r>
    <n v="155"/>
    <x v="155"/>
    <s v="Distributed eco-centric methodology"/>
    <n v="139500"/>
    <n v="90706"/>
    <x v="0"/>
    <n v="65.022222222222226"/>
    <n v="75.968174204355108"/>
    <n v="1194"/>
    <x v="1"/>
    <s v="USD"/>
    <x v="152"/>
    <n v="1270789200"/>
    <b v="0"/>
    <b v="0"/>
    <s v="theater/plays"/>
    <x v="3"/>
    <x v="3"/>
  </r>
  <r>
    <n v="156"/>
    <x v="156"/>
    <s v="Streamlined encompassing encryption"/>
    <n v="36400"/>
    <n v="26914"/>
    <x v="3"/>
    <n v="73.939560439560438"/>
    <n v="71.013192612137203"/>
    <n v="379"/>
    <x v="2"/>
    <s v="AUD"/>
    <x v="153"/>
    <n v="1572325200"/>
    <b v="0"/>
    <b v="0"/>
    <s v="music/rock"/>
    <x v="1"/>
    <x v="1"/>
  </r>
  <r>
    <n v="157"/>
    <x v="157"/>
    <s v="User-friendly reciprocal initiative"/>
    <n v="4200"/>
    <n v="2212"/>
    <x v="0"/>
    <n v="52.666666666666664"/>
    <n v="73.733333333333334"/>
    <n v="30"/>
    <x v="2"/>
    <s v="AUD"/>
    <x v="154"/>
    <n v="1389420000"/>
    <b v="0"/>
    <b v="0"/>
    <s v="photography/photography books"/>
    <x v="7"/>
    <x v="14"/>
  </r>
  <r>
    <n v="158"/>
    <x v="158"/>
    <s v="Ergonomic fresh-thinking installation"/>
    <n v="2100"/>
    <n v="4640"/>
    <x v="1"/>
    <n v="220.95238095238096"/>
    <n v="113.17073170731707"/>
    <n v="41"/>
    <x v="1"/>
    <s v="USD"/>
    <x v="155"/>
    <n v="1449640800"/>
    <b v="0"/>
    <b v="0"/>
    <s v="music/rock"/>
    <x v="1"/>
    <x v="1"/>
  </r>
  <r>
    <n v="159"/>
    <x v="159"/>
    <s v="Robust explicit hardware"/>
    <n v="191200"/>
    <n v="191222"/>
    <x v="1"/>
    <n v="100.01150627615063"/>
    <n v="105.00933552992861"/>
    <n v="1821"/>
    <x v="1"/>
    <s v="USD"/>
    <x v="156"/>
    <n v="1555218000"/>
    <b v="0"/>
    <b v="1"/>
    <s v="theater/plays"/>
    <x v="3"/>
    <x v="3"/>
  </r>
  <r>
    <n v="160"/>
    <x v="160"/>
    <s v="Stand-alone actuating support"/>
    <n v="8000"/>
    <n v="12985"/>
    <x v="1"/>
    <n v="162.3125"/>
    <n v="79.176829268292678"/>
    <n v="164"/>
    <x v="1"/>
    <s v="USD"/>
    <x v="157"/>
    <n v="1557723600"/>
    <b v="0"/>
    <b v="0"/>
    <s v="technology/wearables"/>
    <x v="2"/>
    <x v="8"/>
  </r>
  <r>
    <n v="161"/>
    <x v="161"/>
    <s v="Cross-platform methodical process improvement"/>
    <n v="5500"/>
    <n v="4300"/>
    <x v="0"/>
    <n v="78.181818181818187"/>
    <n v="57.333333333333336"/>
    <n v="75"/>
    <x v="1"/>
    <s v="USD"/>
    <x v="158"/>
    <n v="1443502800"/>
    <b v="0"/>
    <b v="1"/>
    <s v="technology/web"/>
    <x v="2"/>
    <x v="2"/>
  </r>
  <r>
    <n v="162"/>
    <x v="162"/>
    <s v="Extended bottom-line open architecture"/>
    <n v="6100"/>
    <n v="9134"/>
    <x v="1"/>
    <n v="149.73770491803279"/>
    <n v="58.178343949044589"/>
    <n v="157"/>
    <x v="5"/>
    <s v="CHF"/>
    <x v="159"/>
    <n v="1546840800"/>
    <b v="0"/>
    <b v="0"/>
    <s v="music/rock"/>
    <x v="1"/>
    <x v="1"/>
  </r>
  <r>
    <n v="163"/>
    <x v="163"/>
    <s v="Extended reciprocal circuit"/>
    <n v="3500"/>
    <n v="8864"/>
    <x v="1"/>
    <n v="253.25714285714284"/>
    <n v="36.032520325203251"/>
    <n v="246"/>
    <x v="1"/>
    <s v="USD"/>
    <x v="160"/>
    <n v="1512712800"/>
    <b v="0"/>
    <b v="1"/>
    <s v="photography/photography books"/>
    <x v="7"/>
    <x v="14"/>
  </r>
  <r>
    <n v="164"/>
    <x v="164"/>
    <s v="Polarized human-resource protocol"/>
    <n v="150500"/>
    <n v="150755"/>
    <x v="1"/>
    <n v="100.16943521594683"/>
    <n v="107.99068767908309"/>
    <n v="1396"/>
    <x v="1"/>
    <s v="USD"/>
    <x v="161"/>
    <n v="1507525200"/>
    <b v="0"/>
    <b v="0"/>
    <s v="theater/plays"/>
    <x v="3"/>
    <x v="3"/>
  </r>
  <r>
    <n v="165"/>
    <x v="165"/>
    <s v="Synergized radical product"/>
    <n v="90400"/>
    <n v="110279"/>
    <x v="1"/>
    <n v="121.99004424778761"/>
    <n v="44.005985634477256"/>
    <n v="2506"/>
    <x v="1"/>
    <s v="USD"/>
    <x v="162"/>
    <n v="1504328400"/>
    <b v="0"/>
    <b v="0"/>
    <s v="technology/web"/>
    <x v="2"/>
    <x v="2"/>
  </r>
  <r>
    <n v="166"/>
    <x v="166"/>
    <s v="Robust heuristic artificial intelligence"/>
    <n v="9800"/>
    <n v="13439"/>
    <x v="1"/>
    <n v="137.13265306122449"/>
    <n v="55.077868852459019"/>
    <n v="244"/>
    <x v="1"/>
    <s v="USD"/>
    <x v="163"/>
    <n v="1293343200"/>
    <b v="0"/>
    <b v="0"/>
    <s v="photography/photography books"/>
    <x v="7"/>
    <x v="14"/>
  </r>
  <r>
    <n v="167"/>
    <x v="167"/>
    <s v="Robust content-based emulation"/>
    <n v="2600"/>
    <n v="10804"/>
    <x v="1"/>
    <n v="415.53846153846149"/>
    <n v="74"/>
    <n v="146"/>
    <x v="2"/>
    <s v="AUD"/>
    <x v="164"/>
    <n v="1371704400"/>
    <b v="0"/>
    <b v="0"/>
    <s v="theater/plays"/>
    <x v="3"/>
    <x v="3"/>
  </r>
  <r>
    <n v="168"/>
    <x v="168"/>
    <s v="Ergonomic uniform open system"/>
    <n v="128100"/>
    <n v="40107"/>
    <x v="0"/>
    <n v="31.30913348946136"/>
    <n v="41.996858638743454"/>
    <n v="955"/>
    <x v="3"/>
    <s v="DKK"/>
    <x v="165"/>
    <n v="1552798800"/>
    <b v="0"/>
    <b v="1"/>
    <s v="music/indie rock"/>
    <x v="1"/>
    <x v="7"/>
  </r>
  <r>
    <n v="169"/>
    <x v="169"/>
    <s v="Profit-focused modular product"/>
    <n v="23300"/>
    <n v="98811"/>
    <x v="1"/>
    <n v="424.08154506437768"/>
    <n v="77.988161010260455"/>
    <n v="1267"/>
    <x v="1"/>
    <s v="USD"/>
    <x v="166"/>
    <n v="1342328400"/>
    <b v="0"/>
    <b v="1"/>
    <s v="film &amp; video/shorts"/>
    <x v="4"/>
    <x v="12"/>
  </r>
  <r>
    <n v="170"/>
    <x v="170"/>
    <s v="Mandatory mobile product"/>
    <n v="188100"/>
    <n v="5528"/>
    <x v="0"/>
    <n v="2.93886230728336"/>
    <n v="82.507462686567166"/>
    <n v="67"/>
    <x v="1"/>
    <s v="USD"/>
    <x v="167"/>
    <n v="1502341200"/>
    <b v="0"/>
    <b v="0"/>
    <s v="music/indie rock"/>
    <x v="1"/>
    <x v="7"/>
  </r>
  <r>
    <n v="171"/>
    <x v="171"/>
    <s v="Public-key 3rdgeneration budgetary management"/>
    <n v="4900"/>
    <n v="521"/>
    <x v="0"/>
    <n v="10.63265306122449"/>
    <n v="104.2"/>
    <n v="5"/>
    <x v="1"/>
    <s v="USD"/>
    <x v="168"/>
    <n v="1397192400"/>
    <b v="0"/>
    <b v="0"/>
    <s v="publishing/translations"/>
    <x v="5"/>
    <x v="18"/>
  </r>
  <r>
    <n v="172"/>
    <x v="172"/>
    <s v="Centralized national firmware"/>
    <n v="800"/>
    <n v="663"/>
    <x v="0"/>
    <n v="82.875"/>
    <n v="25.5"/>
    <n v="26"/>
    <x v="1"/>
    <s v="USD"/>
    <x v="169"/>
    <n v="1407042000"/>
    <b v="0"/>
    <b v="1"/>
    <s v="film &amp; video/documentary"/>
    <x v="4"/>
    <x v="4"/>
  </r>
  <r>
    <n v="173"/>
    <x v="173"/>
    <s v="Cross-group 4thgeneration middleware"/>
    <n v="96700"/>
    <n v="157635"/>
    <x v="1"/>
    <n v="163.01447776628748"/>
    <n v="100.98334401024984"/>
    <n v="1561"/>
    <x v="1"/>
    <s v="USD"/>
    <x v="170"/>
    <n v="1369371600"/>
    <b v="0"/>
    <b v="0"/>
    <s v="theater/plays"/>
    <x v="3"/>
    <x v="3"/>
  </r>
  <r>
    <n v="174"/>
    <x v="174"/>
    <s v="Pre-emptive scalable access"/>
    <n v="600"/>
    <n v="5368"/>
    <x v="1"/>
    <n v="894.66666666666674"/>
    <n v="111.83333333333333"/>
    <n v="48"/>
    <x v="1"/>
    <s v="USD"/>
    <x v="171"/>
    <n v="1444107600"/>
    <b v="0"/>
    <b v="1"/>
    <s v="technology/wearables"/>
    <x v="2"/>
    <x v="8"/>
  </r>
  <r>
    <n v="175"/>
    <x v="175"/>
    <s v="Sharable intangible migration"/>
    <n v="181200"/>
    <n v="47459"/>
    <x v="0"/>
    <n v="26.191501103752756"/>
    <n v="41.999115044247787"/>
    <n v="1130"/>
    <x v="1"/>
    <s v="USD"/>
    <x v="172"/>
    <n v="1474261200"/>
    <b v="0"/>
    <b v="0"/>
    <s v="theater/plays"/>
    <x v="3"/>
    <x v="3"/>
  </r>
  <r>
    <n v="176"/>
    <x v="176"/>
    <s v="Proactive scalable Graphical User Interface"/>
    <n v="115000"/>
    <n v="86060"/>
    <x v="0"/>
    <n v="74.834782608695647"/>
    <n v="110.05115089514067"/>
    <n v="782"/>
    <x v="1"/>
    <s v="USD"/>
    <x v="173"/>
    <n v="1473656400"/>
    <b v="0"/>
    <b v="0"/>
    <s v="theater/plays"/>
    <x v="3"/>
    <x v="3"/>
  </r>
  <r>
    <n v="177"/>
    <x v="177"/>
    <s v="Digitized solution-oriented product"/>
    <n v="38800"/>
    <n v="161593"/>
    <x v="1"/>
    <n v="416.47680412371136"/>
    <n v="58.997079225994888"/>
    <n v="2739"/>
    <x v="1"/>
    <s v="USD"/>
    <x v="174"/>
    <n v="1291960800"/>
    <b v="0"/>
    <b v="0"/>
    <s v="theater/plays"/>
    <x v="3"/>
    <x v="3"/>
  </r>
  <r>
    <n v="178"/>
    <x v="178"/>
    <s v="Triple-buffered cohesive structure"/>
    <n v="7200"/>
    <n v="6927"/>
    <x v="0"/>
    <n v="96.208333333333329"/>
    <n v="32.985714285714288"/>
    <n v="210"/>
    <x v="1"/>
    <s v="USD"/>
    <x v="175"/>
    <n v="1506747600"/>
    <b v="0"/>
    <b v="0"/>
    <s v="food/food trucks"/>
    <x v="0"/>
    <x v="0"/>
  </r>
  <r>
    <n v="179"/>
    <x v="179"/>
    <s v="Realigned human-resource orchestration"/>
    <n v="44500"/>
    <n v="159185"/>
    <x v="1"/>
    <n v="357.71910112359546"/>
    <n v="45.005654509471306"/>
    <n v="3537"/>
    <x v="0"/>
    <s v="CAD"/>
    <x v="176"/>
    <n v="1363582800"/>
    <b v="0"/>
    <b v="1"/>
    <s v="theater/plays"/>
    <x v="3"/>
    <x v="3"/>
  </r>
  <r>
    <n v="180"/>
    <x v="180"/>
    <s v="Optional clear-thinking software"/>
    <n v="56000"/>
    <n v="172736"/>
    <x v="1"/>
    <n v="308.45714285714286"/>
    <n v="81.98196487897485"/>
    <n v="2107"/>
    <x v="2"/>
    <s v="AUD"/>
    <x v="177"/>
    <n v="1269666000"/>
    <b v="0"/>
    <b v="0"/>
    <s v="technology/wearables"/>
    <x v="2"/>
    <x v="8"/>
  </r>
  <r>
    <n v="181"/>
    <x v="181"/>
    <s v="Centralized global approach"/>
    <n v="8600"/>
    <n v="5315"/>
    <x v="0"/>
    <n v="61.802325581395344"/>
    <n v="39.080882352941174"/>
    <n v="136"/>
    <x v="1"/>
    <s v="USD"/>
    <x v="178"/>
    <n v="1508648400"/>
    <b v="0"/>
    <b v="0"/>
    <s v="technology/web"/>
    <x v="2"/>
    <x v="2"/>
  </r>
  <r>
    <n v="182"/>
    <x v="182"/>
    <s v="Reverse-engineered bandwidth-monitored contingency"/>
    <n v="27100"/>
    <n v="195750"/>
    <x v="1"/>
    <n v="722.32472324723244"/>
    <n v="58.996383363471971"/>
    <n v="3318"/>
    <x v="3"/>
    <s v="DKK"/>
    <x v="179"/>
    <n v="1561957200"/>
    <b v="0"/>
    <b v="0"/>
    <s v="theater/plays"/>
    <x v="3"/>
    <x v="3"/>
  </r>
  <r>
    <n v="183"/>
    <x v="183"/>
    <s v="Pre-emptive bandwidth-monitored instruction set"/>
    <n v="5100"/>
    <n v="3525"/>
    <x v="0"/>
    <n v="69.117647058823522"/>
    <n v="40.988372093023258"/>
    <n v="86"/>
    <x v="0"/>
    <s v="CAD"/>
    <x v="180"/>
    <n v="1285131600"/>
    <b v="0"/>
    <b v="0"/>
    <s v="music/rock"/>
    <x v="1"/>
    <x v="1"/>
  </r>
  <r>
    <n v="184"/>
    <x v="184"/>
    <s v="Adaptive asynchronous emulation"/>
    <n v="3600"/>
    <n v="10550"/>
    <x v="1"/>
    <n v="293.05555555555554"/>
    <n v="31.029411764705884"/>
    <n v="340"/>
    <x v="1"/>
    <s v="USD"/>
    <x v="181"/>
    <n v="1556946000"/>
    <b v="0"/>
    <b v="0"/>
    <s v="theater/plays"/>
    <x v="3"/>
    <x v="3"/>
  </r>
  <r>
    <n v="185"/>
    <x v="185"/>
    <s v="Innovative actuating conglomeration"/>
    <n v="1000"/>
    <n v="718"/>
    <x v="0"/>
    <n v="71.8"/>
    <n v="37.789473684210527"/>
    <n v="19"/>
    <x v="1"/>
    <s v="USD"/>
    <x v="182"/>
    <n v="1527138000"/>
    <b v="0"/>
    <b v="0"/>
    <s v="film &amp; video/television"/>
    <x v="4"/>
    <x v="19"/>
  </r>
  <r>
    <n v="186"/>
    <x v="186"/>
    <s v="Grass-roots foreground policy"/>
    <n v="88800"/>
    <n v="28358"/>
    <x v="0"/>
    <n v="31.934684684684683"/>
    <n v="32.006772009029348"/>
    <n v="886"/>
    <x v="1"/>
    <s v="USD"/>
    <x v="183"/>
    <n v="1402117200"/>
    <b v="0"/>
    <b v="0"/>
    <s v="theater/plays"/>
    <x v="3"/>
    <x v="3"/>
  </r>
  <r>
    <n v="187"/>
    <x v="187"/>
    <s v="Horizontal transitional paradigm"/>
    <n v="60200"/>
    <n v="138384"/>
    <x v="1"/>
    <n v="229.87375415282392"/>
    <n v="95.966712898751737"/>
    <n v="1442"/>
    <x v="0"/>
    <s v="CAD"/>
    <x v="184"/>
    <n v="1364014800"/>
    <b v="0"/>
    <b v="1"/>
    <s v="film &amp; video/shorts"/>
    <x v="4"/>
    <x v="12"/>
  </r>
  <r>
    <n v="188"/>
    <x v="188"/>
    <s v="Networked didactic info-mediaries"/>
    <n v="8200"/>
    <n v="2625"/>
    <x v="0"/>
    <n v="32.012195121951223"/>
    <n v="75"/>
    <n v="35"/>
    <x v="6"/>
    <s v="EUR"/>
    <x v="185"/>
    <n v="1417586400"/>
    <b v="0"/>
    <b v="0"/>
    <s v="theater/plays"/>
    <x v="3"/>
    <x v="3"/>
  </r>
  <r>
    <n v="189"/>
    <x v="189"/>
    <s v="Switchable contextually-based access"/>
    <n v="191300"/>
    <n v="45004"/>
    <x v="3"/>
    <n v="23.525352848928385"/>
    <n v="102.0498866213152"/>
    <n v="441"/>
    <x v="1"/>
    <s v="USD"/>
    <x v="186"/>
    <n v="1457071200"/>
    <b v="0"/>
    <b v="0"/>
    <s v="theater/plays"/>
    <x v="3"/>
    <x v="3"/>
  </r>
  <r>
    <n v="190"/>
    <x v="190"/>
    <s v="Up-sized dynamic throughput"/>
    <n v="3700"/>
    <n v="2538"/>
    <x v="0"/>
    <n v="68.594594594594597"/>
    <n v="105.75"/>
    <n v="24"/>
    <x v="1"/>
    <s v="USD"/>
    <x v="187"/>
    <n v="1370408400"/>
    <b v="0"/>
    <b v="1"/>
    <s v="theater/plays"/>
    <x v="3"/>
    <x v="3"/>
  </r>
  <r>
    <n v="191"/>
    <x v="191"/>
    <s v="Mandatory reciprocal superstructure"/>
    <n v="8400"/>
    <n v="3188"/>
    <x v="0"/>
    <n v="37.952380952380956"/>
    <n v="37.069767441860463"/>
    <n v="86"/>
    <x v="6"/>
    <s v="EUR"/>
    <x v="188"/>
    <n v="1552626000"/>
    <b v="0"/>
    <b v="0"/>
    <s v="theater/plays"/>
    <x v="3"/>
    <x v="3"/>
  </r>
  <r>
    <n v="192"/>
    <x v="192"/>
    <s v="Upgradable 4thgeneration productivity"/>
    <n v="42600"/>
    <n v="8517"/>
    <x v="0"/>
    <n v="19.992957746478872"/>
    <n v="35.049382716049379"/>
    <n v="243"/>
    <x v="1"/>
    <s v="USD"/>
    <x v="189"/>
    <n v="1404190800"/>
    <b v="0"/>
    <b v="0"/>
    <s v="music/rock"/>
    <x v="1"/>
    <x v="1"/>
  </r>
  <r>
    <n v="193"/>
    <x v="193"/>
    <s v="Progressive discrete hub"/>
    <n v="6600"/>
    <n v="3012"/>
    <x v="0"/>
    <n v="45.636363636363633"/>
    <n v="46.338461538461537"/>
    <n v="65"/>
    <x v="1"/>
    <s v="USD"/>
    <x v="190"/>
    <n v="1523509200"/>
    <b v="1"/>
    <b v="0"/>
    <s v="music/indie rock"/>
    <x v="1"/>
    <x v="7"/>
  </r>
  <r>
    <n v="194"/>
    <x v="194"/>
    <s v="Assimilated multi-tasking archive"/>
    <n v="7100"/>
    <n v="8716"/>
    <x v="1"/>
    <n v="122.7605633802817"/>
    <n v="69.174603174603178"/>
    <n v="126"/>
    <x v="1"/>
    <s v="USD"/>
    <x v="191"/>
    <n v="1443589200"/>
    <b v="0"/>
    <b v="0"/>
    <s v="music/metal"/>
    <x v="1"/>
    <x v="16"/>
  </r>
  <r>
    <n v="195"/>
    <x v="195"/>
    <s v="Upgradable high-level solution"/>
    <n v="15800"/>
    <n v="57157"/>
    <x v="1"/>
    <n v="361.75316455696202"/>
    <n v="109.07824427480917"/>
    <n v="524"/>
    <x v="1"/>
    <s v="USD"/>
    <x v="192"/>
    <n v="1533445200"/>
    <b v="0"/>
    <b v="0"/>
    <s v="music/electric music"/>
    <x v="1"/>
    <x v="5"/>
  </r>
  <r>
    <n v="196"/>
    <x v="196"/>
    <s v="Organic bandwidth-monitored frame"/>
    <n v="8200"/>
    <n v="5178"/>
    <x v="0"/>
    <n v="63.146341463414636"/>
    <n v="51.78"/>
    <n v="100"/>
    <x v="3"/>
    <s v="DKK"/>
    <x v="173"/>
    <n v="1474520400"/>
    <b v="0"/>
    <b v="0"/>
    <s v="technology/wearables"/>
    <x v="2"/>
    <x v="8"/>
  </r>
  <r>
    <n v="197"/>
    <x v="197"/>
    <s v="Business-focused logistical framework"/>
    <n v="54700"/>
    <n v="163118"/>
    <x v="1"/>
    <n v="298.20475319926874"/>
    <n v="82.010055304172951"/>
    <n v="1989"/>
    <x v="1"/>
    <s v="USD"/>
    <x v="193"/>
    <n v="1499403600"/>
    <b v="0"/>
    <b v="0"/>
    <s v="film &amp; video/drama"/>
    <x v="4"/>
    <x v="6"/>
  </r>
  <r>
    <n v="198"/>
    <x v="198"/>
    <s v="Universal multi-state capability"/>
    <n v="63200"/>
    <n v="6041"/>
    <x v="0"/>
    <n v="9.5585443037974684"/>
    <n v="35.958333333333336"/>
    <n v="168"/>
    <x v="1"/>
    <s v="USD"/>
    <x v="194"/>
    <n v="1283576400"/>
    <b v="0"/>
    <b v="0"/>
    <s v="music/electric music"/>
    <x v="1"/>
    <x v="5"/>
  </r>
  <r>
    <n v="199"/>
    <x v="199"/>
    <s v="Digitized reciprocal infrastructure"/>
    <n v="1800"/>
    <n v="968"/>
    <x v="0"/>
    <n v="53.777777777777779"/>
    <n v="74.461538461538467"/>
    <n v="13"/>
    <x v="1"/>
    <s v="USD"/>
    <x v="195"/>
    <n v="1436590800"/>
    <b v="0"/>
    <b v="0"/>
    <s v="music/rock"/>
    <x v="1"/>
    <x v="1"/>
  </r>
  <r>
    <n v="200"/>
    <x v="200"/>
    <s v="Reduced dedicated capability"/>
    <n v="100"/>
    <n v="2"/>
    <x v="0"/>
    <n v="2"/>
    <n v="2"/>
    <n v="1"/>
    <x v="0"/>
    <s v="CAD"/>
    <x v="152"/>
    <n v="1270443600"/>
    <b v="0"/>
    <b v="0"/>
    <s v="theater/plays"/>
    <x v="3"/>
    <x v="3"/>
  </r>
  <r>
    <n v="201"/>
    <x v="201"/>
    <s v="Cross-platform bi-directional workforce"/>
    <n v="2100"/>
    <n v="14305"/>
    <x v="1"/>
    <n v="681.19047619047615"/>
    <n v="91.114649681528661"/>
    <n v="157"/>
    <x v="1"/>
    <s v="USD"/>
    <x v="196"/>
    <n v="1407819600"/>
    <b v="0"/>
    <b v="0"/>
    <s v="technology/web"/>
    <x v="2"/>
    <x v="2"/>
  </r>
  <r>
    <n v="202"/>
    <x v="202"/>
    <s v="Upgradable scalable methodology"/>
    <n v="8300"/>
    <n v="6543"/>
    <x v="3"/>
    <n v="78.831325301204828"/>
    <n v="79.792682926829272"/>
    <n v="82"/>
    <x v="1"/>
    <s v="USD"/>
    <x v="197"/>
    <n v="1317877200"/>
    <b v="0"/>
    <b v="0"/>
    <s v="food/food trucks"/>
    <x v="0"/>
    <x v="0"/>
  </r>
  <r>
    <n v="203"/>
    <x v="203"/>
    <s v="Customer-focused client-server service-desk"/>
    <n v="143900"/>
    <n v="193413"/>
    <x v="1"/>
    <n v="134.40792216817235"/>
    <n v="42.999777678968428"/>
    <n v="4498"/>
    <x v="2"/>
    <s v="AUD"/>
    <x v="198"/>
    <n v="1484805600"/>
    <b v="0"/>
    <b v="0"/>
    <s v="theater/plays"/>
    <x v="3"/>
    <x v="3"/>
  </r>
  <r>
    <n v="204"/>
    <x v="204"/>
    <s v="Mandatory multimedia leverage"/>
    <n v="75000"/>
    <n v="2529"/>
    <x v="0"/>
    <n v="3.3719999999999999"/>
    <n v="63.225000000000001"/>
    <n v="40"/>
    <x v="1"/>
    <s v="USD"/>
    <x v="199"/>
    <n v="1302670800"/>
    <b v="0"/>
    <b v="0"/>
    <s v="music/jazz"/>
    <x v="1"/>
    <x v="17"/>
  </r>
  <r>
    <n v="205"/>
    <x v="205"/>
    <s v="Focused analyzing circuit"/>
    <n v="1300"/>
    <n v="5614"/>
    <x v="1"/>
    <n v="431.84615384615387"/>
    <n v="70.174999999999997"/>
    <n v="80"/>
    <x v="1"/>
    <s v="USD"/>
    <x v="200"/>
    <n v="1540789200"/>
    <b v="1"/>
    <b v="0"/>
    <s v="theater/plays"/>
    <x v="3"/>
    <x v="3"/>
  </r>
  <r>
    <n v="206"/>
    <x v="206"/>
    <s v="Fundamental grid-enabled strategy"/>
    <n v="9000"/>
    <n v="3496"/>
    <x v="3"/>
    <n v="38.844444444444441"/>
    <n v="61.333333333333336"/>
    <n v="57"/>
    <x v="1"/>
    <s v="USD"/>
    <x v="201"/>
    <n v="1268028000"/>
    <b v="0"/>
    <b v="0"/>
    <s v="publishing/fiction"/>
    <x v="5"/>
    <x v="13"/>
  </r>
  <r>
    <n v="207"/>
    <x v="207"/>
    <s v="Digitized 5thgeneration knowledgebase"/>
    <n v="1000"/>
    <n v="4257"/>
    <x v="1"/>
    <n v="425.7"/>
    <n v="99"/>
    <n v="43"/>
    <x v="1"/>
    <s v="USD"/>
    <x v="202"/>
    <n v="1537160400"/>
    <b v="0"/>
    <b v="1"/>
    <s v="music/rock"/>
    <x v="1"/>
    <x v="1"/>
  </r>
  <r>
    <n v="208"/>
    <x v="208"/>
    <s v="Mandatory multi-tasking encryption"/>
    <n v="196900"/>
    <n v="199110"/>
    <x v="1"/>
    <n v="101.12239715591672"/>
    <n v="96.984900146127615"/>
    <n v="2053"/>
    <x v="1"/>
    <s v="USD"/>
    <x v="203"/>
    <n v="1512280800"/>
    <b v="0"/>
    <b v="0"/>
    <s v="film &amp; video/documentary"/>
    <x v="4"/>
    <x v="4"/>
  </r>
  <r>
    <n v="209"/>
    <x v="209"/>
    <s v="Distributed system-worthy application"/>
    <n v="194500"/>
    <n v="41212"/>
    <x v="2"/>
    <n v="21.188688946015425"/>
    <n v="51.004950495049506"/>
    <n v="808"/>
    <x v="2"/>
    <s v="AUD"/>
    <x v="204"/>
    <n v="1463115600"/>
    <b v="0"/>
    <b v="0"/>
    <s v="film &amp; video/documentary"/>
    <x v="4"/>
    <x v="4"/>
  </r>
  <r>
    <n v="210"/>
    <x v="210"/>
    <s v="Synergistic tertiary time-frame"/>
    <n v="9400"/>
    <n v="6338"/>
    <x v="0"/>
    <n v="67.425531914893625"/>
    <n v="28.044247787610619"/>
    <n v="226"/>
    <x v="3"/>
    <s v="DKK"/>
    <x v="205"/>
    <n v="1490850000"/>
    <b v="0"/>
    <b v="0"/>
    <s v="film &amp; video/science fiction"/>
    <x v="4"/>
    <x v="22"/>
  </r>
  <r>
    <n v="211"/>
    <x v="211"/>
    <s v="Customer-focused impactful benchmark"/>
    <n v="104400"/>
    <n v="99100"/>
    <x v="0"/>
    <n v="94.923371647509583"/>
    <n v="60.984615384615381"/>
    <n v="1625"/>
    <x v="1"/>
    <s v="USD"/>
    <x v="206"/>
    <n v="1379653200"/>
    <b v="0"/>
    <b v="0"/>
    <s v="theater/plays"/>
    <x v="3"/>
    <x v="3"/>
  </r>
  <r>
    <n v="212"/>
    <x v="212"/>
    <s v="Profound next generation infrastructure"/>
    <n v="8100"/>
    <n v="12300"/>
    <x v="1"/>
    <n v="151.85185185185185"/>
    <n v="73.214285714285708"/>
    <n v="168"/>
    <x v="1"/>
    <s v="USD"/>
    <x v="207"/>
    <n v="1580364000"/>
    <b v="0"/>
    <b v="0"/>
    <s v="theater/plays"/>
    <x v="3"/>
    <x v="3"/>
  </r>
  <r>
    <n v="213"/>
    <x v="213"/>
    <s v="Face-to-face encompassing info-mediaries"/>
    <n v="87900"/>
    <n v="171549"/>
    <x v="1"/>
    <n v="195.16382252559728"/>
    <n v="39.997435299603637"/>
    <n v="4289"/>
    <x v="1"/>
    <s v="USD"/>
    <x v="208"/>
    <n v="1289714400"/>
    <b v="0"/>
    <b v="1"/>
    <s v="music/indie rock"/>
    <x v="1"/>
    <x v="7"/>
  </r>
  <r>
    <n v="214"/>
    <x v="214"/>
    <s v="Open-source fresh-thinking policy"/>
    <n v="1400"/>
    <n v="14324"/>
    <x v="1"/>
    <n v="1023.1428571428571"/>
    <n v="86.812121212121212"/>
    <n v="165"/>
    <x v="1"/>
    <s v="USD"/>
    <x v="209"/>
    <n v="1282712400"/>
    <b v="0"/>
    <b v="0"/>
    <s v="music/rock"/>
    <x v="1"/>
    <x v="1"/>
  </r>
  <r>
    <n v="215"/>
    <x v="215"/>
    <s v="Extended 24/7 implementation"/>
    <n v="156800"/>
    <n v="6024"/>
    <x v="0"/>
    <n v="3.841836734693878"/>
    <n v="42.125874125874127"/>
    <n v="143"/>
    <x v="1"/>
    <s v="USD"/>
    <x v="210"/>
    <n v="1550210400"/>
    <b v="0"/>
    <b v="0"/>
    <s v="theater/plays"/>
    <x v="3"/>
    <x v="3"/>
  </r>
  <r>
    <n v="216"/>
    <x v="216"/>
    <s v="Organic dynamic algorithm"/>
    <n v="121700"/>
    <n v="188721"/>
    <x v="1"/>
    <n v="155.07066557107643"/>
    <n v="103.97851239669421"/>
    <n v="1815"/>
    <x v="1"/>
    <s v="USD"/>
    <x v="211"/>
    <n v="1322114400"/>
    <b v="0"/>
    <b v="0"/>
    <s v="theater/plays"/>
    <x v="3"/>
    <x v="3"/>
  </r>
  <r>
    <n v="217"/>
    <x v="217"/>
    <s v="Organic multi-tasking focus group"/>
    <n v="129400"/>
    <n v="57911"/>
    <x v="0"/>
    <n v="44.753477588871718"/>
    <n v="62.003211991434689"/>
    <n v="934"/>
    <x v="1"/>
    <s v="USD"/>
    <x v="212"/>
    <n v="1557205200"/>
    <b v="0"/>
    <b v="0"/>
    <s v="film &amp; video/science fiction"/>
    <x v="4"/>
    <x v="22"/>
  </r>
  <r>
    <n v="218"/>
    <x v="218"/>
    <s v="Adaptive logistical initiative"/>
    <n v="5700"/>
    <n v="12309"/>
    <x v="1"/>
    <n v="215.94736842105263"/>
    <n v="31.005037783375315"/>
    <n v="397"/>
    <x v="4"/>
    <s v="GBP"/>
    <x v="213"/>
    <n v="1323928800"/>
    <b v="0"/>
    <b v="1"/>
    <s v="film &amp; video/shorts"/>
    <x v="4"/>
    <x v="12"/>
  </r>
  <r>
    <n v="219"/>
    <x v="219"/>
    <s v="Stand-alone mobile customer loyalty"/>
    <n v="41700"/>
    <n v="138497"/>
    <x v="1"/>
    <n v="332.12709832134288"/>
    <n v="89.991552956465242"/>
    <n v="1539"/>
    <x v="1"/>
    <s v="USD"/>
    <x v="214"/>
    <n v="1346130000"/>
    <b v="0"/>
    <b v="0"/>
    <s v="film &amp; video/animation"/>
    <x v="4"/>
    <x v="10"/>
  </r>
  <r>
    <n v="220"/>
    <x v="220"/>
    <s v="Focused composite approach"/>
    <n v="7900"/>
    <n v="667"/>
    <x v="0"/>
    <n v="8.4430379746835449"/>
    <n v="39.235294117647058"/>
    <n v="17"/>
    <x v="1"/>
    <s v="USD"/>
    <x v="215"/>
    <n v="1311051600"/>
    <b v="1"/>
    <b v="0"/>
    <s v="theater/plays"/>
    <x v="3"/>
    <x v="3"/>
  </r>
  <r>
    <n v="221"/>
    <x v="221"/>
    <s v="Face-to-face clear-thinking Local Area Network"/>
    <n v="121500"/>
    <n v="119830"/>
    <x v="0"/>
    <n v="98.625514403292186"/>
    <n v="54.993116108306566"/>
    <n v="2179"/>
    <x v="1"/>
    <s v="USD"/>
    <x v="216"/>
    <n v="1340427600"/>
    <b v="1"/>
    <b v="0"/>
    <s v="food/food trucks"/>
    <x v="0"/>
    <x v="0"/>
  </r>
  <r>
    <n v="222"/>
    <x v="222"/>
    <s v="Cross-group cohesive circuit"/>
    <n v="4800"/>
    <n v="6623"/>
    <x v="1"/>
    <n v="137.97916666666669"/>
    <n v="47.992753623188406"/>
    <n v="138"/>
    <x v="1"/>
    <s v="USD"/>
    <x v="217"/>
    <n v="1412312400"/>
    <b v="0"/>
    <b v="0"/>
    <s v="photography/photography books"/>
    <x v="7"/>
    <x v="14"/>
  </r>
  <r>
    <n v="223"/>
    <x v="223"/>
    <s v="Synergistic explicit capability"/>
    <n v="87300"/>
    <n v="81897"/>
    <x v="0"/>
    <n v="93.81099656357388"/>
    <n v="87.966702470461868"/>
    <n v="931"/>
    <x v="1"/>
    <s v="USD"/>
    <x v="218"/>
    <n v="1459314000"/>
    <b v="0"/>
    <b v="0"/>
    <s v="theater/plays"/>
    <x v="3"/>
    <x v="3"/>
  </r>
  <r>
    <n v="224"/>
    <x v="224"/>
    <s v="Diverse analyzing definition"/>
    <n v="46300"/>
    <n v="186885"/>
    <x v="1"/>
    <n v="403.63930885529157"/>
    <n v="51.999165275459099"/>
    <n v="3594"/>
    <x v="1"/>
    <s v="USD"/>
    <x v="219"/>
    <n v="1415426400"/>
    <b v="0"/>
    <b v="0"/>
    <s v="film &amp; video/science fiction"/>
    <x v="4"/>
    <x v="22"/>
  </r>
  <r>
    <n v="225"/>
    <x v="225"/>
    <s v="Enterprise-wide reciprocal success"/>
    <n v="67800"/>
    <n v="176398"/>
    <x v="1"/>
    <n v="260.1740412979351"/>
    <n v="29.999659863945578"/>
    <n v="5880"/>
    <x v="1"/>
    <s v="USD"/>
    <x v="220"/>
    <n v="1399093200"/>
    <b v="1"/>
    <b v="0"/>
    <s v="music/rock"/>
    <x v="1"/>
    <x v="1"/>
  </r>
  <r>
    <n v="226"/>
    <x v="102"/>
    <s v="Progressive neutral middleware"/>
    <n v="3000"/>
    <n v="10999"/>
    <x v="1"/>
    <n v="366.63333333333333"/>
    <n v="98.205357142857139"/>
    <n v="112"/>
    <x v="1"/>
    <s v="USD"/>
    <x v="221"/>
    <n v="1273899600"/>
    <b v="0"/>
    <b v="0"/>
    <s v="photography/photography books"/>
    <x v="7"/>
    <x v="14"/>
  </r>
  <r>
    <n v="227"/>
    <x v="226"/>
    <s v="Intuitive exuding process improvement"/>
    <n v="60900"/>
    <n v="102751"/>
    <x v="1"/>
    <n v="168.72085385878489"/>
    <n v="108.96182396606575"/>
    <n v="943"/>
    <x v="1"/>
    <s v="USD"/>
    <x v="222"/>
    <n v="1432184400"/>
    <b v="0"/>
    <b v="0"/>
    <s v="games/mobile games"/>
    <x v="6"/>
    <x v="20"/>
  </r>
  <r>
    <n v="228"/>
    <x v="227"/>
    <s v="Exclusive real-time protocol"/>
    <n v="137900"/>
    <n v="165352"/>
    <x v="1"/>
    <n v="119.90717911530093"/>
    <n v="66.998379254457049"/>
    <n v="2468"/>
    <x v="1"/>
    <s v="USD"/>
    <x v="172"/>
    <n v="1474779600"/>
    <b v="0"/>
    <b v="0"/>
    <s v="film &amp; video/animation"/>
    <x v="4"/>
    <x v="10"/>
  </r>
  <r>
    <n v="229"/>
    <x v="228"/>
    <s v="Extended encompassing application"/>
    <n v="85600"/>
    <n v="165798"/>
    <x v="1"/>
    <n v="193.68925233644859"/>
    <n v="64.99333594668758"/>
    <n v="2551"/>
    <x v="1"/>
    <s v="USD"/>
    <x v="223"/>
    <n v="1500440400"/>
    <b v="0"/>
    <b v="1"/>
    <s v="games/mobile games"/>
    <x v="6"/>
    <x v="20"/>
  </r>
  <r>
    <n v="230"/>
    <x v="229"/>
    <s v="Progressive value-added ability"/>
    <n v="2400"/>
    <n v="10084"/>
    <x v="1"/>
    <n v="420.16666666666669"/>
    <n v="99.841584158415841"/>
    <n v="101"/>
    <x v="1"/>
    <s v="USD"/>
    <x v="224"/>
    <n v="1575612000"/>
    <b v="0"/>
    <b v="0"/>
    <s v="games/video games"/>
    <x v="6"/>
    <x v="11"/>
  </r>
  <r>
    <n v="231"/>
    <x v="230"/>
    <s v="Cross-platform uniform hardware"/>
    <n v="7200"/>
    <n v="5523"/>
    <x v="3"/>
    <n v="76.708333333333329"/>
    <n v="82.432835820895519"/>
    <n v="67"/>
    <x v="1"/>
    <s v="USD"/>
    <x v="225"/>
    <n v="1374123600"/>
    <b v="0"/>
    <b v="0"/>
    <s v="theater/plays"/>
    <x v="3"/>
    <x v="3"/>
  </r>
  <r>
    <n v="232"/>
    <x v="231"/>
    <s v="Progressive secondary portal"/>
    <n v="3400"/>
    <n v="5823"/>
    <x v="1"/>
    <n v="171.26470588235293"/>
    <n v="63.293478260869563"/>
    <n v="92"/>
    <x v="1"/>
    <s v="USD"/>
    <x v="226"/>
    <n v="1469509200"/>
    <b v="0"/>
    <b v="0"/>
    <s v="theater/plays"/>
    <x v="3"/>
    <x v="3"/>
  </r>
  <r>
    <n v="233"/>
    <x v="232"/>
    <s v="Multi-lateral national adapter"/>
    <n v="3800"/>
    <n v="6000"/>
    <x v="1"/>
    <n v="157.89473684210526"/>
    <n v="96.774193548387103"/>
    <n v="62"/>
    <x v="1"/>
    <s v="USD"/>
    <x v="227"/>
    <n v="1309237200"/>
    <b v="0"/>
    <b v="0"/>
    <s v="film &amp; video/animation"/>
    <x v="4"/>
    <x v="10"/>
  </r>
  <r>
    <n v="234"/>
    <x v="233"/>
    <s v="Enterprise-wide motivating matrices"/>
    <n v="7500"/>
    <n v="8181"/>
    <x v="1"/>
    <n v="109.08"/>
    <n v="54.906040268456373"/>
    <n v="149"/>
    <x v="6"/>
    <s v="EUR"/>
    <x v="228"/>
    <n v="1503982800"/>
    <b v="0"/>
    <b v="1"/>
    <s v="games/video games"/>
    <x v="6"/>
    <x v="11"/>
  </r>
  <r>
    <n v="235"/>
    <x v="234"/>
    <s v="Polarized upward-trending Local Area Network"/>
    <n v="8600"/>
    <n v="3589"/>
    <x v="0"/>
    <n v="41.732558139534881"/>
    <n v="39.010869565217391"/>
    <n v="92"/>
    <x v="1"/>
    <s v="USD"/>
    <x v="229"/>
    <n v="1487397600"/>
    <b v="0"/>
    <b v="0"/>
    <s v="film &amp; video/animation"/>
    <x v="4"/>
    <x v="10"/>
  </r>
  <r>
    <n v="236"/>
    <x v="235"/>
    <s v="Object-based directional function"/>
    <n v="39500"/>
    <n v="4323"/>
    <x v="0"/>
    <n v="10.944303797468354"/>
    <n v="75.84210526315789"/>
    <n v="57"/>
    <x v="2"/>
    <s v="AUD"/>
    <x v="230"/>
    <n v="1562043600"/>
    <b v="0"/>
    <b v="1"/>
    <s v="music/rock"/>
    <x v="1"/>
    <x v="1"/>
  </r>
  <r>
    <n v="237"/>
    <x v="236"/>
    <s v="Re-contextualized tangible open architecture"/>
    <n v="9300"/>
    <n v="14822"/>
    <x v="1"/>
    <n v="159.3763440860215"/>
    <n v="45.051671732522799"/>
    <n v="329"/>
    <x v="1"/>
    <s v="USD"/>
    <x v="231"/>
    <n v="1398574800"/>
    <b v="0"/>
    <b v="0"/>
    <s v="film &amp; video/animation"/>
    <x v="4"/>
    <x v="10"/>
  </r>
  <r>
    <n v="238"/>
    <x v="237"/>
    <s v="Distributed systemic adapter"/>
    <n v="2400"/>
    <n v="10138"/>
    <x v="1"/>
    <n v="422.41666666666669"/>
    <n v="104.51546391752578"/>
    <n v="97"/>
    <x v="3"/>
    <s v="DKK"/>
    <x v="232"/>
    <n v="1515391200"/>
    <b v="0"/>
    <b v="1"/>
    <s v="theater/plays"/>
    <x v="3"/>
    <x v="3"/>
  </r>
  <r>
    <n v="239"/>
    <x v="238"/>
    <s v="Networked web-enabled instruction set"/>
    <n v="3200"/>
    <n v="3127"/>
    <x v="0"/>
    <n v="97.71875"/>
    <n v="76.268292682926827"/>
    <n v="41"/>
    <x v="1"/>
    <s v="USD"/>
    <x v="233"/>
    <n v="1441170000"/>
    <b v="0"/>
    <b v="0"/>
    <s v="technology/wearables"/>
    <x v="2"/>
    <x v="8"/>
  </r>
  <r>
    <n v="240"/>
    <x v="239"/>
    <s v="Vision-oriented dynamic service-desk"/>
    <n v="29400"/>
    <n v="123124"/>
    <x v="1"/>
    <n v="418.78911564625849"/>
    <n v="69.015695067264573"/>
    <n v="1784"/>
    <x v="1"/>
    <s v="USD"/>
    <x v="194"/>
    <n v="1281157200"/>
    <b v="0"/>
    <b v="0"/>
    <s v="theater/plays"/>
    <x v="3"/>
    <x v="3"/>
  </r>
  <r>
    <n v="241"/>
    <x v="240"/>
    <s v="Vision-oriented actuating open system"/>
    <n v="168500"/>
    <n v="171729"/>
    <x v="1"/>
    <n v="101.91632047477745"/>
    <n v="101.97684085510689"/>
    <n v="1684"/>
    <x v="2"/>
    <s v="AUD"/>
    <x v="234"/>
    <n v="1398229200"/>
    <b v="0"/>
    <b v="1"/>
    <s v="publishing/nonfiction"/>
    <x v="5"/>
    <x v="9"/>
  </r>
  <r>
    <n v="242"/>
    <x v="241"/>
    <s v="Sharable scalable core"/>
    <n v="8400"/>
    <n v="10729"/>
    <x v="1"/>
    <n v="127.72619047619047"/>
    <n v="42.915999999999997"/>
    <n v="250"/>
    <x v="1"/>
    <s v="USD"/>
    <x v="235"/>
    <n v="1495256400"/>
    <b v="0"/>
    <b v="1"/>
    <s v="music/rock"/>
    <x v="1"/>
    <x v="1"/>
  </r>
  <r>
    <n v="243"/>
    <x v="242"/>
    <s v="Customer-focused attitude-oriented function"/>
    <n v="2300"/>
    <n v="10240"/>
    <x v="1"/>
    <n v="445.21739130434781"/>
    <n v="43.025210084033617"/>
    <n v="238"/>
    <x v="1"/>
    <s v="USD"/>
    <x v="236"/>
    <n v="1520402400"/>
    <b v="0"/>
    <b v="0"/>
    <s v="theater/plays"/>
    <x v="3"/>
    <x v="3"/>
  </r>
  <r>
    <n v="244"/>
    <x v="243"/>
    <s v="Reverse-engineered system-worthy extranet"/>
    <n v="700"/>
    <n v="3988"/>
    <x v="1"/>
    <n v="569.71428571428578"/>
    <n v="75.245283018867923"/>
    <n v="53"/>
    <x v="1"/>
    <s v="USD"/>
    <x v="237"/>
    <n v="1409806800"/>
    <b v="0"/>
    <b v="0"/>
    <s v="theater/plays"/>
    <x v="3"/>
    <x v="3"/>
  </r>
  <r>
    <n v="245"/>
    <x v="244"/>
    <s v="Re-engineered systematic monitoring"/>
    <n v="2900"/>
    <n v="14771"/>
    <x v="1"/>
    <n v="509.34482758620686"/>
    <n v="69.023364485981304"/>
    <n v="214"/>
    <x v="1"/>
    <s v="USD"/>
    <x v="238"/>
    <n v="1396933200"/>
    <b v="0"/>
    <b v="0"/>
    <s v="theater/plays"/>
    <x v="3"/>
    <x v="3"/>
  </r>
  <r>
    <n v="246"/>
    <x v="245"/>
    <s v="Seamless value-added standardization"/>
    <n v="4500"/>
    <n v="14649"/>
    <x v="1"/>
    <n v="325.5333333333333"/>
    <n v="65.986486486486484"/>
    <n v="222"/>
    <x v="1"/>
    <s v="USD"/>
    <x v="239"/>
    <n v="1376024400"/>
    <b v="0"/>
    <b v="0"/>
    <s v="technology/web"/>
    <x v="2"/>
    <x v="2"/>
  </r>
  <r>
    <n v="247"/>
    <x v="246"/>
    <s v="Triple-buffered fresh-thinking frame"/>
    <n v="19800"/>
    <n v="184658"/>
    <x v="1"/>
    <n v="932.61616161616166"/>
    <n v="98.013800424628457"/>
    <n v="1884"/>
    <x v="1"/>
    <s v="USD"/>
    <x v="240"/>
    <n v="1483682400"/>
    <b v="0"/>
    <b v="1"/>
    <s v="publishing/fiction"/>
    <x v="5"/>
    <x v="13"/>
  </r>
  <r>
    <n v="248"/>
    <x v="247"/>
    <s v="Streamlined holistic knowledgebase"/>
    <n v="6200"/>
    <n v="13103"/>
    <x v="1"/>
    <n v="211.33870967741933"/>
    <n v="60.105504587155963"/>
    <n v="218"/>
    <x v="2"/>
    <s v="AUD"/>
    <x v="241"/>
    <n v="1420437600"/>
    <b v="0"/>
    <b v="0"/>
    <s v="games/mobile games"/>
    <x v="6"/>
    <x v="20"/>
  </r>
  <r>
    <n v="249"/>
    <x v="248"/>
    <s v="Up-sized intermediate website"/>
    <n v="61500"/>
    <n v="168095"/>
    <x v="1"/>
    <n v="273.32520325203251"/>
    <n v="26.000773395204948"/>
    <n v="6465"/>
    <x v="1"/>
    <s v="USD"/>
    <x v="242"/>
    <n v="1420783200"/>
    <b v="0"/>
    <b v="0"/>
    <s v="publishing/translations"/>
    <x v="5"/>
    <x v="18"/>
  </r>
  <r>
    <n v="250"/>
    <x v="249"/>
    <s v="Future-proofed directional synergy"/>
    <n v="100"/>
    <n v="3"/>
    <x v="0"/>
    <n v="3"/>
    <n v="3"/>
    <n v="1"/>
    <x v="1"/>
    <s v="USD"/>
    <x v="67"/>
    <n v="1267423200"/>
    <b v="0"/>
    <b v="0"/>
    <s v="music/rock"/>
    <x v="1"/>
    <x v="1"/>
  </r>
  <r>
    <n v="251"/>
    <x v="250"/>
    <s v="Enhanced user-facing function"/>
    <n v="7100"/>
    <n v="3840"/>
    <x v="0"/>
    <n v="54.084507042253513"/>
    <n v="38.019801980198018"/>
    <n v="101"/>
    <x v="1"/>
    <s v="USD"/>
    <x v="243"/>
    <n v="1355205600"/>
    <b v="0"/>
    <b v="0"/>
    <s v="theater/plays"/>
    <x v="3"/>
    <x v="3"/>
  </r>
  <r>
    <n v="252"/>
    <x v="251"/>
    <s v="Operative bandwidth-monitored interface"/>
    <n v="1000"/>
    <n v="6263"/>
    <x v="1"/>
    <n v="626.29999999999995"/>
    <n v="106.15254237288136"/>
    <n v="59"/>
    <x v="1"/>
    <s v="USD"/>
    <x v="244"/>
    <n v="1383109200"/>
    <b v="0"/>
    <b v="0"/>
    <s v="theater/plays"/>
    <x v="3"/>
    <x v="3"/>
  </r>
  <r>
    <n v="253"/>
    <x v="252"/>
    <s v="Upgradable multi-state instruction set"/>
    <n v="121500"/>
    <n v="108161"/>
    <x v="0"/>
    <n v="89.021399176954731"/>
    <n v="81.019475655430711"/>
    <n v="1335"/>
    <x v="0"/>
    <s v="CAD"/>
    <x v="245"/>
    <n v="1303275600"/>
    <b v="0"/>
    <b v="0"/>
    <s v="film &amp; video/drama"/>
    <x v="4"/>
    <x v="6"/>
  </r>
  <r>
    <n v="254"/>
    <x v="253"/>
    <s v="De-engineered static Local Area Network"/>
    <n v="4600"/>
    <n v="8505"/>
    <x v="1"/>
    <n v="184.89130434782609"/>
    <n v="96.647727272727266"/>
    <n v="88"/>
    <x v="1"/>
    <s v="USD"/>
    <x v="246"/>
    <n v="1487829600"/>
    <b v="0"/>
    <b v="0"/>
    <s v="publishing/nonfiction"/>
    <x v="5"/>
    <x v="9"/>
  </r>
  <r>
    <n v="255"/>
    <x v="254"/>
    <s v="Upgradable grid-enabled superstructure"/>
    <n v="80500"/>
    <n v="96735"/>
    <x v="1"/>
    <n v="120.16770186335404"/>
    <n v="57.003535651149086"/>
    <n v="1697"/>
    <x v="1"/>
    <s v="USD"/>
    <x v="247"/>
    <n v="1298268000"/>
    <b v="0"/>
    <b v="1"/>
    <s v="music/rock"/>
    <x v="1"/>
    <x v="1"/>
  </r>
  <r>
    <n v="256"/>
    <x v="255"/>
    <s v="Optimized actuating toolset"/>
    <n v="4100"/>
    <n v="959"/>
    <x v="0"/>
    <n v="23.390243902439025"/>
    <n v="63.93333333333333"/>
    <n v="15"/>
    <x v="4"/>
    <s v="GBP"/>
    <x v="248"/>
    <n v="1456812000"/>
    <b v="0"/>
    <b v="0"/>
    <s v="music/rock"/>
    <x v="1"/>
    <x v="1"/>
  </r>
  <r>
    <n v="257"/>
    <x v="256"/>
    <s v="Decentralized exuding strategy"/>
    <n v="5700"/>
    <n v="8322"/>
    <x v="1"/>
    <n v="146"/>
    <n v="90.456521739130437"/>
    <n v="92"/>
    <x v="1"/>
    <s v="USD"/>
    <x v="249"/>
    <n v="1363669200"/>
    <b v="0"/>
    <b v="0"/>
    <s v="theater/plays"/>
    <x v="3"/>
    <x v="3"/>
  </r>
  <r>
    <n v="258"/>
    <x v="257"/>
    <s v="Assimilated coherent hardware"/>
    <n v="5000"/>
    <n v="13424"/>
    <x v="1"/>
    <n v="268.48"/>
    <n v="72.172043010752688"/>
    <n v="186"/>
    <x v="1"/>
    <s v="USD"/>
    <x v="250"/>
    <n v="1482904800"/>
    <b v="0"/>
    <b v="1"/>
    <s v="theater/plays"/>
    <x v="3"/>
    <x v="3"/>
  </r>
  <r>
    <n v="259"/>
    <x v="258"/>
    <s v="Multi-channeled responsive implementation"/>
    <n v="1800"/>
    <n v="10755"/>
    <x v="1"/>
    <n v="597.5"/>
    <n v="77.934782608695656"/>
    <n v="138"/>
    <x v="1"/>
    <s v="USD"/>
    <x v="251"/>
    <n v="1356588000"/>
    <b v="1"/>
    <b v="0"/>
    <s v="photography/photography books"/>
    <x v="7"/>
    <x v="14"/>
  </r>
  <r>
    <n v="260"/>
    <x v="259"/>
    <s v="Centralized modular initiative"/>
    <n v="6300"/>
    <n v="9935"/>
    <x v="1"/>
    <n v="157.69841269841268"/>
    <n v="38.065134099616856"/>
    <n v="261"/>
    <x v="1"/>
    <s v="USD"/>
    <x v="136"/>
    <n v="1349845200"/>
    <b v="0"/>
    <b v="0"/>
    <s v="music/rock"/>
    <x v="1"/>
    <x v="1"/>
  </r>
  <r>
    <n v="261"/>
    <x v="260"/>
    <s v="Reverse-engineered cohesive migration"/>
    <n v="84300"/>
    <n v="26303"/>
    <x v="0"/>
    <n v="31.201660735468568"/>
    <n v="57.936123348017624"/>
    <n v="454"/>
    <x v="1"/>
    <s v="USD"/>
    <x v="252"/>
    <n v="1283058000"/>
    <b v="0"/>
    <b v="1"/>
    <s v="music/rock"/>
    <x v="1"/>
    <x v="1"/>
  </r>
  <r>
    <n v="262"/>
    <x v="261"/>
    <s v="Compatible multimedia hub"/>
    <n v="1700"/>
    <n v="5328"/>
    <x v="1"/>
    <n v="313.41176470588238"/>
    <n v="49.794392523364486"/>
    <n v="107"/>
    <x v="1"/>
    <s v="USD"/>
    <x v="253"/>
    <n v="1304226000"/>
    <b v="0"/>
    <b v="1"/>
    <s v="music/indie rock"/>
    <x v="1"/>
    <x v="7"/>
  </r>
  <r>
    <n v="263"/>
    <x v="262"/>
    <s v="Organic eco-centric success"/>
    <n v="2900"/>
    <n v="10756"/>
    <x v="1"/>
    <n v="370.89655172413791"/>
    <n v="54.050251256281406"/>
    <n v="199"/>
    <x v="1"/>
    <s v="USD"/>
    <x v="254"/>
    <n v="1263016800"/>
    <b v="0"/>
    <b v="0"/>
    <s v="photography/photography books"/>
    <x v="7"/>
    <x v="14"/>
  </r>
  <r>
    <n v="264"/>
    <x v="263"/>
    <s v="Virtual reciprocal policy"/>
    <n v="45600"/>
    <n v="165375"/>
    <x v="1"/>
    <n v="362.66447368421052"/>
    <n v="30.002721335268504"/>
    <n v="5512"/>
    <x v="1"/>
    <s v="USD"/>
    <x v="255"/>
    <n v="1362031200"/>
    <b v="0"/>
    <b v="0"/>
    <s v="theater/plays"/>
    <x v="3"/>
    <x v="3"/>
  </r>
  <r>
    <n v="265"/>
    <x v="264"/>
    <s v="Persevering interactive emulation"/>
    <n v="4900"/>
    <n v="6031"/>
    <x v="1"/>
    <n v="123.08163265306122"/>
    <n v="70.127906976744185"/>
    <n v="86"/>
    <x v="1"/>
    <s v="USD"/>
    <x v="256"/>
    <n v="1455602400"/>
    <b v="0"/>
    <b v="0"/>
    <s v="theater/plays"/>
    <x v="3"/>
    <x v="3"/>
  </r>
  <r>
    <n v="266"/>
    <x v="265"/>
    <s v="Proactive responsive emulation"/>
    <n v="111900"/>
    <n v="85902"/>
    <x v="0"/>
    <n v="76.766756032171585"/>
    <n v="26.996228786926462"/>
    <n v="3182"/>
    <x v="6"/>
    <s v="EUR"/>
    <x v="257"/>
    <n v="1418191200"/>
    <b v="0"/>
    <b v="1"/>
    <s v="music/jazz"/>
    <x v="1"/>
    <x v="17"/>
  </r>
  <r>
    <n v="267"/>
    <x v="266"/>
    <s v="Extended eco-centric function"/>
    <n v="61600"/>
    <n v="143910"/>
    <x v="1"/>
    <n v="233.62012987012989"/>
    <n v="51.990606936416185"/>
    <n v="2768"/>
    <x v="2"/>
    <s v="AUD"/>
    <x v="258"/>
    <n v="1352440800"/>
    <b v="0"/>
    <b v="0"/>
    <s v="theater/plays"/>
    <x v="3"/>
    <x v="3"/>
  </r>
  <r>
    <n v="268"/>
    <x v="267"/>
    <s v="Networked optimal productivity"/>
    <n v="1500"/>
    <n v="2708"/>
    <x v="1"/>
    <n v="180.53333333333333"/>
    <n v="56.416666666666664"/>
    <n v="48"/>
    <x v="1"/>
    <s v="USD"/>
    <x v="259"/>
    <n v="1353304800"/>
    <b v="0"/>
    <b v="0"/>
    <s v="film &amp; video/documentary"/>
    <x v="4"/>
    <x v="4"/>
  </r>
  <r>
    <n v="269"/>
    <x v="268"/>
    <s v="Persistent attitude-oriented approach"/>
    <n v="3500"/>
    <n v="8842"/>
    <x v="1"/>
    <n v="252.62857142857143"/>
    <n v="101.63218390804597"/>
    <n v="87"/>
    <x v="1"/>
    <s v="USD"/>
    <x v="260"/>
    <n v="1550728800"/>
    <b v="0"/>
    <b v="0"/>
    <s v="film &amp; video/television"/>
    <x v="4"/>
    <x v="19"/>
  </r>
  <r>
    <n v="270"/>
    <x v="269"/>
    <s v="Triple-buffered 4thgeneration toolset"/>
    <n v="173900"/>
    <n v="47260"/>
    <x v="3"/>
    <n v="27.176538240368025"/>
    <n v="25.005291005291006"/>
    <n v="1890"/>
    <x v="1"/>
    <s v="USD"/>
    <x v="261"/>
    <n v="1291442400"/>
    <b v="0"/>
    <b v="0"/>
    <s v="games/video games"/>
    <x v="6"/>
    <x v="11"/>
  </r>
  <r>
    <n v="271"/>
    <x v="270"/>
    <s v="Progressive zero administration leverage"/>
    <n v="153700"/>
    <n v="1953"/>
    <x v="2"/>
    <n v="1.2706571242680547"/>
    <n v="32.016393442622949"/>
    <n v="61"/>
    <x v="1"/>
    <s v="USD"/>
    <x v="262"/>
    <n v="1452146400"/>
    <b v="0"/>
    <b v="0"/>
    <s v="photography/photography books"/>
    <x v="7"/>
    <x v="14"/>
  </r>
  <r>
    <n v="272"/>
    <x v="271"/>
    <s v="Networked radical neural-net"/>
    <n v="51100"/>
    <n v="155349"/>
    <x v="1"/>
    <n v="304.0097847358121"/>
    <n v="82.021647307286173"/>
    <n v="1894"/>
    <x v="1"/>
    <s v="USD"/>
    <x v="263"/>
    <n v="1564894800"/>
    <b v="0"/>
    <b v="1"/>
    <s v="theater/plays"/>
    <x v="3"/>
    <x v="3"/>
  </r>
  <r>
    <n v="273"/>
    <x v="272"/>
    <s v="Re-engineered heuristic forecast"/>
    <n v="7800"/>
    <n v="10704"/>
    <x v="1"/>
    <n v="137.23076923076923"/>
    <n v="37.957446808510639"/>
    <n v="282"/>
    <x v="0"/>
    <s v="CAD"/>
    <x v="264"/>
    <n v="1505883600"/>
    <b v="0"/>
    <b v="0"/>
    <s v="theater/plays"/>
    <x v="3"/>
    <x v="3"/>
  </r>
  <r>
    <n v="274"/>
    <x v="273"/>
    <s v="Fully-configurable background algorithm"/>
    <n v="2400"/>
    <n v="773"/>
    <x v="0"/>
    <n v="32.208333333333336"/>
    <n v="51.533333333333331"/>
    <n v="15"/>
    <x v="1"/>
    <s v="USD"/>
    <x v="265"/>
    <n v="1510380000"/>
    <b v="0"/>
    <b v="0"/>
    <s v="theater/plays"/>
    <x v="3"/>
    <x v="3"/>
  </r>
  <r>
    <n v="275"/>
    <x v="274"/>
    <s v="Stand-alone discrete Graphical User Interface"/>
    <n v="3900"/>
    <n v="9419"/>
    <x v="1"/>
    <n v="241.51282051282053"/>
    <n v="81.198275862068968"/>
    <n v="116"/>
    <x v="1"/>
    <s v="USD"/>
    <x v="266"/>
    <n v="1555218000"/>
    <b v="0"/>
    <b v="0"/>
    <s v="publishing/translations"/>
    <x v="5"/>
    <x v="18"/>
  </r>
  <r>
    <n v="276"/>
    <x v="275"/>
    <s v="Front-line foreground project"/>
    <n v="5500"/>
    <n v="5324"/>
    <x v="0"/>
    <n v="96.8"/>
    <n v="40.030075187969928"/>
    <n v="133"/>
    <x v="1"/>
    <s v="USD"/>
    <x v="267"/>
    <n v="1335243600"/>
    <b v="0"/>
    <b v="1"/>
    <s v="games/video games"/>
    <x v="6"/>
    <x v="11"/>
  </r>
  <r>
    <n v="277"/>
    <x v="276"/>
    <s v="Persevering system-worthy info-mediaries"/>
    <n v="700"/>
    <n v="7465"/>
    <x v="1"/>
    <n v="1066.4285714285716"/>
    <n v="89.939759036144579"/>
    <n v="83"/>
    <x v="1"/>
    <s v="USD"/>
    <x v="268"/>
    <n v="1279688400"/>
    <b v="0"/>
    <b v="0"/>
    <s v="theater/plays"/>
    <x v="3"/>
    <x v="3"/>
  </r>
  <r>
    <n v="278"/>
    <x v="277"/>
    <s v="Distributed multi-tasking strategy"/>
    <n v="2700"/>
    <n v="8799"/>
    <x v="1"/>
    <n v="325.88888888888891"/>
    <n v="96.692307692307693"/>
    <n v="91"/>
    <x v="1"/>
    <s v="USD"/>
    <x v="269"/>
    <n v="1356069600"/>
    <b v="0"/>
    <b v="0"/>
    <s v="technology/web"/>
    <x v="2"/>
    <x v="2"/>
  </r>
  <r>
    <n v="279"/>
    <x v="278"/>
    <s v="Vision-oriented methodical application"/>
    <n v="8000"/>
    <n v="13656"/>
    <x v="1"/>
    <n v="170.70000000000002"/>
    <n v="25.010989010989011"/>
    <n v="546"/>
    <x v="1"/>
    <s v="USD"/>
    <x v="270"/>
    <n v="1536210000"/>
    <b v="0"/>
    <b v="0"/>
    <s v="theater/plays"/>
    <x v="3"/>
    <x v="3"/>
  </r>
  <r>
    <n v="280"/>
    <x v="279"/>
    <s v="Function-based high-level infrastructure"/>
    <n v="2500"/>
    <n v="14536"/>
    <x v="1"/>
    <n v="581.44000000000005"/>
    <n v="36.987277353689571"/>
    <n v="393"/>
    <x v="1"/>
    <s v="USD"/>
    <x v="271"/>
    <n v="1511762400"/>
    <b v="0"/>
    <b v="0"/>
    <s v="film &amp; video/animation"/>
    <x v="4"/>
    <x v="10"/>
  </r>
  <r>
    <n v="281"/>
    <x v="280"/>
    <s v="Profound object-oriented paradigm"/>
    <n v="164500"/>
    <n v="150552"/>
    <x v="0"/>
    <n v="91.520972644376897"/>
    <n v="73.012609117361791"/>
    <n v="2062"/>
    <x v="1"/>
    <s v="USD"/>
    <x v="272"/>
    <n v="1333256400"/>
    <b v="0"/>
    <b v="1"/>
    <s v="theater/plays"/>
    <x v="3"/>
    <x v="3"/>
  </r>
  <r>
    <n v="282"/>
    <x v="281"/>
    <s v="Virtual contextually-based circuit"/>
    <n v="8400"/>
    <n v="9076"/>
    <x v="1"/>
    <n v="108.04761904761904"/>
    <n v="68.240601503759393"/>
    <n v="133"/>
    <x v="1"/>
    <s v="USD"/>
    <x v="73"/>
    <n v="1480744800"/>
    <b v="0"/>
    <b v="1"/>
    <s v="film &amp; video/television"/>
    <x v="4"/>
    <x v="19"/>
  </r>
  <r>
    <n v="283"/>
    <x v="282"/>
    <s v="Business-focused dynamic instruction set"/>
    <n v="8100"/>
    <n v="1517"/>
    <x v="0"/>
    <n v="18.728395061728396"/>
    <n v="52.310344827586206"/>
    <n v="29"/>
    <x v="3"/>
    <s v="DKK"/>
    <x v="273"/>
    <n v="1465016400"/>
    <b v="0"/>
    <b v="0"/>
    <s v="music/rock"/>
    <x v="1"/>
    <x v="1"/>
  </r>
  <r>
    <n v="284"/>
    <x v="283"/>
    <s v="Ameliorated fresh-thinking protocol"/>
    <n v="9800"/>
    <n v="8153"/>
    <x v="0"/>
    <n v="83.193877551020407"/>
    <n v="61.765151515151516"/>
    <n v="132"/>
    <x v="1"/>
    <s v="USD"/>
    <x v="274"/>
    <n v="1336280400"/>
    <b v="0"/>
    <b v="0"/>
    <s v="technology/web"/>
    <x v="2"/>
    <x v="2"/>
  </r>
  <r>
    <n v="285"/>
    <x v="284"/>
    <s v="Front-line optimizing emulation"/>
    <n v="900"/>
    <n v="6357"/>
    <x v="1"/>
    <n v="706.33333333333337"/>
    <n v="25.027559055118111"/>
    <n v="254"/>
    <x v="1"/>
    <s v="USD"/>
    <x v="275"/>
    <n v="1476766800"/>
    <b v="0"/>
    <b v="0"/>
    <s v="theater/plays"/>
    <x v="3"/>
    <x v="3"/>
  </r>
  <r>
    <n v="286"/>
    <x v="285"/>
    <s v="Devolved uniform complexity"/>
    <n v="112100"/>
    <n v="19557"/>
    <x v="3"/>
    <n v="17.446030330062445"/>
    <n v="106.28804347826087"/>
    <n v="184"/>
    <x v="1"/>
    <s v="USD"/>
    <x v="276"/>
    <n v="1480485600"/>
    <b v="0"/>
    <b v="0"/>
    <s v="theater/plays"/>
    <x v="3"/>
    <x v="3"/>
  </r>
  <r>
    <n v="287"/>
    <x v="286"/>
    <s v="Public-key intangible superstructure"/>
    <n v="6300"/>
    <n v="13213"/>
    <x v="1"/>
    <n v="209.73015873015873"/>
    <n v="75.07386363636364"/>
    <n v="176"/>
    <x v="1"/>
    <s v="USD"/>
    <x v="277"/>
    <n v="1430197200"/>
    <b v="0"/>
    <b v="0"/>
    <s v="music/electric music"/>
    <x v="1"/>
    <x v="5"/>
  </r>
  <r>
    <n v="288"/>
    <x v="287"/>
    <s v="Secured global success"/>
    <n v="5600"/>
    <n v="5476"/>
    <x v="0"/>
    <n v="97.785714285714292"/>
    <n v="39.970802919708028"/>
    <n v="137"/>
    <x v="3"/>
    <s v="DKK"/>
    <x v="278"/>
    <n v="1331787600"/>
    <b v="0"/>
    <b v="1"/>
    <s v="music/metal"/>
    <x v="1"/>
    <x v="16"/>
  </r>
  <r>
    <n v="289"/>
    <x v="288"/>
    <s v="Grass-roots mission-critical capability"/>
    <n v="800"/>
    <n v="13474"/>
    <x v="1"/>
    <n v="1684.25"/>
    <n v="39.982195845697326"/>
    <n v="337"/>
    <x v="0"/>
    <s v="CAD"/>
    <x v="279"/>
    <n v="1438837200"/>
    <b v="0"/>
    <b v="0"/>
    <s v="theater/plays"/>
    <x v="3"/>
    <x v="3"/>
  </r>
  <r>
    <n v="290"/>
    <x v="289"/>
    <s v="Advanced global data-warehouse"/>
    <n v="168600"/>
    <n v="91722"/>
    <x v="0"/>
    <n v="54.402135231316727"/>
    <n v="101.01541850220265"/>
    <n v="908"/>
    <x v="1"/>
    <s v="USD"/>
    <x v="280"/>
    <n v="1370926800"/>
    <b v="0"/>
    <b v="1"/>
    <s v="film &amp; video/documentary"/>
    <x v="4"/>
    <x v="4"/>
  </r>
  <r>
    <n v="291"/>
    <x v="290"/>
    <s v="Self-enabling uniform complexity"/>
    <n v="1800"/>
    <n v="8219"/>
    <x v="1"/>
    <n v="456.61111111111109"/>
    <n v="76.813084112149539"/>
    <n v="107"/>
    <x v="1"/>
    <s v="USD"/>
    <x v="281"/>
    <n v="1319000400"/>
    <b v="1"/>
    <b v="0"/>
    <s v="technology/web"/>
    <x v="2"/>
    <x v="2"/>
  </r>
  <r>
    <n v="292"/>
    <x v="291"/>
    <s v="Versatile cohesive encoding"/>
    <n v="7300"/>
    <n v="717"/>
    <x v="0"/>
    <n v="9.8219178082191778"/>
    <n v="71.7"/>
    <n v="10"/>
    <x v="1"/>
    <s v="USD"/>
    <x v="282"/>
    <n v="1333429200"/>
    <b v="0"/>
    <b v="0"/>
    <s v="food/food trucks"/>
    <x v="0"/>
    <x v="0"/>
  </r>
  <r>
    <n v="293"/>
    <x v="292"/>
    <s v="Organized executive solution"/>
    <n v="6500"/>
    <n v="1065"/>
    <x v="3"/>
    <n v="16.384615384615383"/>
    <n v="33.28125"/>
    <n v="32"/>
    <x v="6"/>
    <s v="EUR"/>
    <x v="283"/>
    <n v="1287032400"/>
    <b v="0"/>
    <b v="0"/>
    <s v="theater/plays"/>
    <x v="3"/>
    <x v="3"/>
  </r>
  <r>
    <n v="294"/>
    <x v="293"/>
    <s v="Automated local emulation"/>
    <n v="600"/>
    <n v="8038"/>
    <x v="1"/>
    <n v="1339.6666666666667"/>
    <n v="43.923497267759565"/>
    <n v="183"/>
    <x v="1"/>
    <s v="USD"/>
    <x v="284"/>
    <n v="1541570400"/>
    <b v="0"/>
    <b v="0"/>
    <s v="theater/plays"/>
    <x v="3"/>
    <x v="3"/>
  </r>
  <r>
    <n v="295"/>
    <x v="294"/>
    <s v="Enterprise-wide intermediate middleware"/>
    <n v="192900"/>
    <n v="68769"/>
    <x v="0"/>
    <n v="35.650077760497666"/>
    <n v="36.004712041884815"/>
    <n v="1910"/>
    <x v="5"/>
    <s v="CHF"/>
    <x v="285"/>
    <n v="1383976800"/>
    <b v="0"/>
    <b v="0"/>
    <s v="theater/plays"/>
    <x v="3"/>
    <x v="3"/>
  </r>
  <r>
    <n v="296"/>
    <x v="295"/>
    <s v="Grass-roots real-time Local Area Network"/>
    <n v="6100"/>
    <n v="3352"/>
    <x v="0"/>
    <n v="54.950819672131146"/>
    <n v="88.21052631578948"/>
    <n v="38"/>
    <x v="2"/>
    <s v="AUD"/>
    <x v="286"/>
    <n v="1550556000"/>
    <b v="0"/>
    <b v="0"/>
    <s v="theater/plays"/>
    <x v="3"/>
    <x v="3"/>
  </r>
  <r>
    <n v="297"/>
    <x v="296"/>
    <s v="Organized client-driven capacity"/>
    <n v="7200"/>
    <n v="6785"/>
    <x v="0"/>
    <n v="94.236111111111114"/>
    <n v="65.240384615384613"/>
    <n v="104"/>
    <x v="2"/>
    <s v="AUD"/>
    <x v="287"/>
    <n v="1390456800"/>
    <b v="0"/>
    <b v="1"/>
    <s v="theater/plays"/>
    <x v="3"/>
    <x v="3"/>
  </r>
  <r>
    <n v="298"/>
    <x v="297"/>
    <s v="Adaptive intangible database"/>
    <n v="3500"/>
    <n v="5037"/>
    <x v="1"/>
    <n v="143.91428571428571"/>
    <n v="69.958333333333329"/>
    <n v="72"/>
    <x v="1"/>
    <s v="USD"/>
    <x v="288"/>
    <n v="1458018000"/>
    <b v="0"/>
    <b v="1"/>
    <s v="music/rock"/>
    <x v="1"/>
    <x v="1"/>
  </r>
  <r>
    <n v="299"/>
    <x v="298"/>
    <s v="Grass-roots contextually-based algorithm"/>
    <n v="3800"/>
    <n v="1954"/>
    <x v="0"/>
    <n v="51.421052631578945"/>
    <n v="39.877551020408163"/>
    <n v="49"/>
    <x v="1"/>
    <s v="USD"/>
    <x v="289"/>
    <n v="1461819600"/>
    <b v="0"/>
    <b v="0"/>
    <s v="food/food trucks"/>
    <x v="0"/>
    <x v="0"/>
  </r>
  <r>
    <n v="300"/>
    <x v="299"/>
    <s v="Focused executive core"/>
    <n v="100"/>
    <n v="5"/>
    <x v="0"/>
    <n v="5"/>
    <n v="5"/>
    <n v="1"/>
    <x v="3"/>
    <s v="DKK"/>
    <x v="290"/>
    <n v="1504155600"/>
    <b v="0"/>
    <b v="1"/>
    <s v="publishing/nonfiction"/>
    <x v="5"/>
    <x v="9"/>
  </r>
  <r>
    <n v="301"/>
    <x v="300"/>
    <s v="Multi-channeled disintermediate policy"/>
    <n v="900"/>
    <n v="12102"/>
    <x v="1"/>
    <n v="1344.6666666666667"/>
    <n v="41.023728813559323"/>
    <n v="295"/>
    <x v="1"/>
    <s v="USD"/>
    <x v="291"/>
    <n v="1426395600"/>
    <b v="0"/>
    <b v="0"/>
    <s v="film &amp; video/documentary"/>
    <x v="4"/>
    <x v="4"/>
  </r>
  <r>
    <n v="302"/>
    <x v="301"/>
    <s v="Customizable bi-directional hardware"/>
    <n v="76100"/>
    <n v="24234"/>
    <x v="0"/>
    <n v="31.844940867279899"/>
    <n v="98.914285714285711"/>
    <n v="245"/>
    <x v="1"/>
    <s v="USD"/>
    <x v="292"/>
    <n v="1537074000"/>
    <b v="0"/>
    <b v="0"/>
    <s v="theater/plays"/>
    <x v="3"/>
    <x v="3"/>
  </r>
  <r>
    <n v="303"/>
    <x v="302"/>
    <s v="Networked optimal architecture"/>
    <n v="3400"/>
    <n v="2809"/>
    <x v="0"/>
    <n v="82.617647058823536"/>
    <n v="87.78125"/>
    <n v="32"/>
    <x v="1"/>
    <s v="USD"/>
    <x v="293"/>
    <n v="1452578400"/>
    <b v="0"/>
    <b v="0"/>
    <s v="music/indie rock"/>
    <x v="1"/>
    <x v="7"/>
  </r>
  <r>
    <n v="304"/>
    <x v="303"/>
    <s v="User-friendly discrete benchmark"/>
    <n v="2100"/>
    <n v="11469"/>
    <x v="1"/>
    <n v="546.14285714285722"/>
    <n v="80.767605633802816"/>
    <n v="142"/>
    <x v="1"/>
    <s v="USD"/>
    <x v="294"/>
    <n v="1474088400"/>
    <b v="0"/>
    <b v="0"/>
    <s v="film &amp; video/documentary"/>
    <x v="4"/>
    <x v="4"/>
  </r>
  <r>
    <n v="305"/>
    <x v="304"/>
    <s v="Grass-roots actuating policy"/>
    <n v="2800"/>
    <n v="8014"/>
    <x v="1"/>
    <n v="286.21428571428572"/>
    <n v="94.28235294117647"/>
    <n v="85"/>
    <x v="1"/>
    <s v="USD"/>
    <x v="295"/>
    <n v="1461906000"/>
    <b v="0"/>
    <b v="0"/>
    <s v="theater/plays"/>
    <x v="3"/>
    <x v="3"/>
  </r>
  <r>
    <n v="306"/>
    <x v="305"/>
    <s v="Enterprise-wide 3rdgeneration knowledge user"/>
    <n v="6500"/>
    <n v="514"/>
    <x v="0"/>
    <n v="7.9076923076923071"/>
    <n v="73.428571428571431"/>
    <n v="7"/>
    <x v="1"/>
    <s v="USD"/>
    <x v="296"/>
    <n v="1500267600"/>
    <b v="0"/>
    <b v="1"/>
    <s v="theater/plays"/>
    <x v="3"/>
    <x v="3"/>
  </r>
  <r>
    <n v="307"/>
    <x v="306"/>
    <s v="Face-to-face zero tolerance moderator"/>
    <n v="32900"/>
    <n v="43473"/>
    <x v="1"/>
    <n v="132.13677811550153"/>
    <n v="65.968133535660087"/>
    <n v="659"/>
    <x v="3"/>
    <s v="DKK"/>
    <x v="297"/>
    <n v="1340686800"/>
    <b v="0"/>
    <b v="1"/>
    <s v="publishing/fiction"/>
    <x v="5"/>
    <x v="13"/>
  </r>
  <r>
    <n v="308"/>
    <x v="307"/>
    <s v="Grass-roots optimizing projection"/>
    <n v="118200"/>
    <n v="87560"/>
    <x v="0"/>
    <n v="74.077834179357026"/>
    <n v="109.04109589041096"/>
    <n v="803"/>
    <x v="1"/>
    <s v="USD"/>
    <x v="298"/>
    <n v="1303189200"/>
    <b v="0"/>
    <b v="0"/>
    <s v="theater/plays"/>
    <x v="3"/>
    <x v="3"/>
  </r>
  <r>
    <n v="309"/>
    <x v="308"/>
    <s v="User-centric 6thgeneration attitude"/>
    <n v="4100"/>
    <n v="3087"/>
    <x v="3"/>
    <n v="75.292682926829272"/>
    <n v="41.16"/>
    <n v="75"/>
    <x v="1"/>
    <s v="USD"/>
    <x v="299"/>
    <n v="1318309200"/>
    <b v="0"/>
    <b v="1"/>
    <s v="music/indie rock"/>
    <x v="1"/>
    <x v="7"/>
  </r>
  <r>
    <n v="310"/>
    <x v="309"/>
    <s v="Switchable zero tolerance website"/>
    <n v="7800"/>
    <n v="1586"/>
    <x v="0"/>
    <n v="20.333333333333332"/>
    <n v="99.125"/>
    <n v="16"/>
    <x v="1"/>
    <s v="USD"/>
    <x v="300"/>
    <n v="1272171600"/>
    <b v="0"/>
    <b v="0"/>
    <s v="games/video games"/>
    <x v="6"/>
    <x v="11"/>
  </r>
  <r>
    <n v="311"/>
    <x v="310"/>
    <s v="Focused real-time help-desk"/>
    <n v="6300"/>
    <n v="12812"/>
    <x v="1"/>
    <n v="203.36507936507937"/>
    <n v="105.88429752066116"/>
    <n v="121"/>
    <x v="1"/>
    <s v="USD"/>
    <x v="247"/>
    <n v="1298872800"/>
    <b v="0"/>
    <b v="0"/>
    <s v="theater/plays"/>
    <x v="3"/>
    <x v="3"/>
  </r>
  <r>
    <n v="312"/>
    <x v="311"/>
    <s v="Robust impactful approach"/>
    <n v="59100"/>
    <n v="183345"/>
    <x v="1"/>
    <n v="310.2284263959391"/>
    <n v="48.996525921966864"/>
    <n v="3742"/>
    <x v="1"/>
    <s v="USD"/>
    <x v="244"/>
    <n v="1383282000"/>
    <b v="0"/>
    <b v="0"/>
    <s v="theater/plays"/>
    <x v="3"/>
    <x v="3"/>
  </r>
  <r>
    <n v="313"/>
    <x v="312"/>
    <s v="Secured maximized policy"/>
    <n v="2200"/>
    <n v="8697"/>
    <x v="1"/>
    <n v="395.31818181818181"/>
    <n v="39"/>
    <n v="223"/>
    <x v="1"/>
    <s v="USD"/>
    <x v="301"/>
    <n v="1330495200"/>
    <b v="0"/>
    <b v="0"/>
    <s v="music/rock"/>
    <x v="1"/>
    <x v="1"/>
  </r>
  <r>
    <n v="314"/>
    <x v="313"/>
    <s v="Realigned upward-trending strategy"/>
    <n v="1400"/>
    <n v="4126"/>
    <x v="1"/>
    <n v="294.71428571428572"/>
    <n v="31.022556390977442"/>
    <n v="133"/>
    <x v="1"/>
    <s v="USD"/>
    <x v="188"/>
    <n v="1552798800"/>
    <b v="0"/>
    <b v="1"/>
    <s v="film &amp; video/documentary"/>
    <x v="4"/>
    <x v="4"/>
  </r>
  <r>
    <n v="315"/>
    <x v="314"/>
    <s v="Open-source interactive knowledge user"/>
    <n v="9500"/>
    <n v="3220"/>
    <x v="0"/>
    <n v="33.89473684210526"/>
    <n v="103.87096774193549"/>
    <n v="31"/>
    <x v="1"/>
    <s v="USD"/>
    <x v="302"/>
    <n v="1403413200"/>
    <b v="0"/>
    <b v="0"/>
    <s v="theater/plays"/>
    <x v="3"/>
    <x v="3"/>
  </r>
  <r>
    <n v="316"/>
    <x v="315"/>
    <s v="Configurable demand-driven matrix"/>
    <n v="9600"/>
    <n v="6401"/>
    <x v="0"/>
    <n v="66.677083333333329"/>
    <n v="59.268518518518519"/>
    <n v="108"/>
    <x v="6"/>
    <s v="EUR"/>
    <x v="303"/>
    <n v="1574229600"/>
    <b v="0"/>
    <b v="1"/>
    <s v="food/food trucks"/>
    <x v="0"/>
    <x v="0"/>
  </r>
  <r>
    <n v="317"/>
    <x v="316"/>
    <s v="Cross-group coherent hierarchy"/>
    <n v="6600"/>
    <n v="1269"/>
    <x v="0"/>
    <n v="19.227272727272727"/>
    <n v="42.3"/>
    <n v="30"/>
    <x v="1"/>
    <s v="USD"/>
    <x v="304"/>
    <n v="1495861200"/>
    <b v="0"/>
    <b v="0"/>
    <s v="theater/plays"/>
    <x v="3"/>
    <x v="3"/>
  </r>
  <r>
    <n v="318"/>
    <x v="317"/>
    <s v="Decentralized demand-driven open system"/>
    <n v="5700"/>
    <n v="903"/>
    <x v="0"/>
    <n v="15.842105263157894"/>
    <n v="53.117647058823529"/>
    <n v="17"/>
    <x v="1"/>
    <s v="USD"/>
    <x v="305"/>
    <n v="1392530400"/>
    <b v="0"/>
    <b v="0"/>
    <s v="music/rock"/>
    <x v="1"/>
    <x v="1"/>
  </r>
  <r>
    <n v="319"/>
    <x v="318"/>
    <s v="Advanced empowering matrix"/>
    <n v="8400"/>
    <n v="3251"/>
    <x v="3"/>
    <n v="38.702380952380956"/>
    <n v="50.796875"/>
    <n v="64"/>
    <x v="1"/>
    <s v="USD"/>
    <x v="306"/>
    <n v="1283662800"/>
    <b v="0"/>
    <b v="0"/>
    <s v="technology/web"/>
    <x v="2"/>
    <x v="2"/>
  </r>
  <r>
    <n v="320"/>
    <x v="319"/>
    <s v="Phased holistic implementation"/>
    <n v="84400"/>
    <n v="8092"/>
    <x v="0"/>
    <n v="9.5876777251184837"/>
    <n v="101.15"/>
    <n v="80"/>
    <x v="1"/>
    <s v="USD"/>
    <x v="307"/>
    <n v="1305781200"/>
    <b v="0"/>
    <b v="0"/>
    <s v="publishing/fiction"/>
    <x v="5"/>
    <x v="13"/>
  </r>
  <r>
    <n v="321"/>
    <x v="320"/>
    <s v="Proactive attitude-oriented knowledge user"/>
    <n v="170400"/>
    <n v="160422"/>
    <x v="0"/>
    <n v="94.144366197183089"/>
    <n v="65.000810372771468"/>
    <n v="2468"/>
    <x v="1"/>
    <s v="USD"/>
    <x v="308"/>
    <n v="1302325200"/>
    <b v="0"/>
    <b v="0"/>
    <s v="film &amp; video/shorts"/>
    <x v="4"/>
    <x v="12"/>
  </r>
  <r>
    <n v="322"/>
    <x v="321"/>
    <s v="Visionary asymmetric Graphical User Interface"/>
    <n v="117900"/>
    <n v="196377"/>
    <x v="1"/>
    <n v="166.56234096692114"/>
    <n v="37.998645510835914"/>
    <n v="5168"/>
    <x v="1"/>
    <s v="USD"/>
    <x v="309"/>
    <n v="1291788000"/>
    <b v="0"/>
    <b v="0"/>
    <s v="theater/plays"/>
    <x v="3"/>
    <x v="3"/>
  </r>
  <r>
    <n v="323"/>
    <x v="322"/>
    <s v="Integrated zero-defect help-desk"/>
    <n v="8900"/>
    <n v="2148"/>
    <x v="0"/>
    <n v="24.134831460674157"/>
    <n v="82.615384615384613"/>
    <n v="26"/>
    <x v="4"/>
    <s v="GBP"/>
    <x v="310"/>
    <n v="1396069200"/>
    <b v="0"/>
    <b v="0"/>
    <s v="film &amp; video/documentary"/>
    <x v="4"/>
    <x v="4"/>
  </r>
  <r>
    <n v="324"/>
    <x v="323"/>
    <s v="Inverse analyzing matrices"/>
    <n v="7100"/>
    <n v="11648"/>
    <x v="1"/>
    <n v="164.05633802816902"/>
    <n v="37.941368078175898"/>
    <n v="307"/>
    <x v="1"/>
    <s v="USD"/>
    <x v="311"/>
    <n v="1435899600"/>
    <b v="0"/>
    <b v="1"/>
    <s v="theater/plays"/>
    <x v="3"/>
    <x v="3"/>
  </r>
  <r>
    <n v="325"/>
    <x v="324"/>
    <s v="Programmable systemic implementation"/>
    <n v="6500"/>
    <n v="5897"/>
    <x v="0"/>
    <n v="90.723076923076931"/>
    <n v="80.780821917808225"/>
    <n v="73"/>
    <x v="1"/>
    <s v="USD"/>
    <x v="79"/>
    <n v="1531112400"/>
    <b v="0"/>
    <b v="1"/>
    <s v="theater/plays"/>
    <x v="3"/>
    <x v="3"/>
  </r>
  <r>
    <n v="326"/>
    <x v="325"/>
    <s v="Multi-channeled next generation architecture"/>
    <n v="7200"/>
    <n v="3326"/>
    <x v="0"/>
    <n v="46.194444444444443"/>
    <n v="25.984375"/>
    <n v="128"/>
    <x v="1"/>
    <s v="USD"/>
    <x v="312"/>
    <n v="1451628000"/>
    <b v="0"/>
    <b v="0"/>
    <s v="film &amp; video/animation"/>
    <x v="4"/>
    <x v="10"/>
  </r>
  <r>
    <n v="327"/>
    <x v="326"/>
    <s v="Digitized 3rdgeneration encoding"/>
    <n v="2600"/>
    <n v="1002"/>
    <x v="0"/>
    <n v="38.53846153846154"/>
    <n v="30.363636363636363"/>
    <n v="33"/>
    <x v="1"/>
    <s v="USD"/>
    <x v="313"/>
    <n v="1567314000"/>
    <b v="0"/>
    <b v="1"/>
    <s v="theater/plays"/>
    <x v="3"/>
    <x v="3"/>
  </r>
  <r>
    <n v="328"/>
    <x v="327"/>
    <s v="Innovative well-modulated functionalities"/>
    <n v="98700"/>
    <n v="131826"/>
    <x v="1"/>
    <n v="133.56231003039514"/>
    <n v="54.004916018025398"/>
    <n v="2441"/>
    <x v="1"/>
    <s v="USD"/>
    <x v="314"/>
    <n v="1544508000"/>
    <b v="0"/>
    <b v="0"/>
    <s v="music/rock"/>
    <x v="1"/>
    <x v="1"/>
  </r>
  <r>
    <n v="329"/>
    <x v="328"/>
    <s v="Fundamental incremental database"/>
    <n v="93800"/>
    <n v="21477"/>
    <x v="2"/>
    <n v="22.896588486140725"/>
    <n v="101.78672985781991"/>
    <n v="211"/>
    <x v="1"/>
    <s v="USD"/>
    <x v="315"/>
    <n v="1482472800"/>
    <b v="0"/>
    <b v="0"/>
    <s v="games/video games"/>
    <x v="6"/>
    <x v="11"/>
  </r>
  <r>
    <n v="330"/>
    <x v="329"/>
    <s v="Expanded encompassing open architecture"/>
    <n v="33700"/>
    <n v="62330"/>
    <x v="1"/>
    <n v="184.95548961424333"/>
    <n v="45.003610108303249"/>
    <n v="1385"/>
    <x v="4"/>
    <s v="GBP"/>
    <x v="316"/>
    <n v="1512799200"/>
    <b v="0"/>
    <b v="0"/>
    <s v="film &amp; video/documentary"/>
    <x v="4"/>
    <x v="4"/>
  </r>
  <r>
    <n v="331"/>
    <x v="330"/>
    <s v="Intuitive static portal"/>
    <n v="3300"/>
    <n v="14643"/>
    <x v="1"/>
    <n v="443.72727272727275"/>
    <n v="77.068421052631578"/>
    <n v="190"/>
    <x v="1"/>
    <s v="USD"/>
    <x v="317"/>
    <n v="1324360800"/>
    <b v="0"/>
    <b v="0"/>
    <s v="food/food trucks"/>
    <x v="0"/>
    <x v="0"/>
  </r>
  <r>
    <n v="332"/>
    <x v="331"/>
    <s v="Optional bandwidth-monitored definition"/>
    <n v="20700"/>
    <n v="41396"/>
    <x v="1"/>
    <n v="199.9806763285024"/>
    <n v="88.076595744680844"/>
    <n v="470"/>
    <x v="1"/>
    <s v="USD"/>
    <x v="318"/>
    <n v="1364533200"/>
    <b v="0"/>
    <b v="0"/>
    <s v="technology/wearables"/>
    <x v="2"/>
    <x v="8"/>
  </r>
  <r>
    <n v="333"/>
    <x v="332"/>
    <s v="Persistent well-modulated synergy"/>
    <n v="9600"/>
    <n v="11900"/>
    <x v="1"/>
    <n v="123.95833333333333"/>
    <n v="47.035573122529641"/>
    <n v="253"/>
    <x v="1"/>
    <s v="USD"/>
    <x v="319"/>
    <n v="1545112800"/>
    <b v="0"/>
    <b v="0"/>
    <s v="theater/plays"/>
    <x v="3"/>
    <x v="3"/>
  </r>
  <r>
    <n v="334"/>
    <x v="333"/>
    <s v="Assimilated discrete algorithm"/>
    <n v="66200"/>
    <n v="123538"/>
    <x v="1"/>
    <n v="186.61329305135951"/>
    <n v="110.99550763701707"/>
    <n v="1113"/>
    <x v="1"/>
    <s v="USD"/>
    <x v="32"/>
    <n v="1516168800"/>
    <b v="0"/>
    <b v="0"/>
    <s v="music/rock"/>
    <x v="1"/>
    <x v="1"/>
  </r>
  <r>
    <n v="335"/>
    <x v="334"/>
    <s v="Operative uniform hub"/>
    <n v="173800"/>
    <n v="198628"/>
    <x v="1"/>
    <n v="114.28538550057536"/>
    <n v="87.003066141042481"/>
    <n v="2283"/>
    <x v="1"/>
    <s v="USD"/>
    <x v="320"/>
    <n v="1574920800"/>
    <b v="0"/>
    <b v="0"/>
    <s v="music/rock"/>
    <x v="1"/>
    <x v="1"/>
  </r>
  <r>
    <n v="336"/>
    <x v="335"/>
    <s v="Customizable intangible capability"/>
    <n v="70700"/>
    <n v="68602"/>
    <x v="0"/>
    <n v="97.032531824611041"/>
    <n v="63.994402985074629"/>
    <n v="1072"/>
    <x v="1"/>
    <s v="USD"/>
    <x v="321"/>
    <n v="1292479200"/>
    <b v="0"/>
    <b v="1"/>
    <s v="music/rock"/>
    <x v="1"/>
    <x v="1"/>
  </r>
  <r>
    <n v="337"/>
    <x v="336"/>
    <s v="Innovative didactic analyzer"/>
    <n v="94500"/>
    <n v="116064"/>
    <x v="1"/>
    <n v="122.81904761904762"/>
    <n v="105.9945205479452"/>
    <n v="1095"/>
    <x v="1"/>
    <s v="USD"/>
    <x v="322"/>
    <n v="1573538400"/>
    <b v="0"/>
    <b v="0"/>
    <s v="theater/plays"/>
    <x v="3"/>
    <x v="3"/>
  </r>
  <r>
    <n v="338"/>
    <x v="337"/>
    <s v="Decentralized intangible encoding"/>
    <n v="69800"/>
    <n v="125042"/>
    <x v="1"/>
    <n v="179.14326647564468"/>
    <n v="73.989349112426041"/>
    <n v="1690"/>
    <x v="1"/>
    <s v="USD"/>
    <x v="323"/>
    <n v="1320382800"/>
    <b v="0"/>
    <b v="0"/>
    <s v="theater/plays"/>
    <x v="3"/>
    <x v="3"/>
  </r>
  <r>
    <n v="339"/>
    <x v="338"/>
    <s v="Front-line transitional algorithm"/>
    <n v="136300"/>
    <n v="108974"/>
    <x v="3"/>
    <n v="79.951577402787962"/>
    <n v="84.02004626060139"/>
    <n v="1297"/>
    <x v="0"/>
    <s v="CAD"/>
    <x v="324"/>
    <n v="1502859600"/>
    <b v="0"/>
    <b v="0"/>
    <s v="theater/plays"/>
    <x v="3"/>
    <x v="3"/>
  </r>
  <r>
    <n v="340"/>
    <x v="339"/>
    <s v="Switchable didactic matrices"/>
    <n v="37100"/>
    <n v="34964"/>
    <x v="0"/>
    <n v="94.242587601078171"/>
    <n v="88.966921119592882"/>
    <n v="393"/>
    <x v="1"/>
    <s v="USD"/>
    <x v="325"/>
    <n v="1323756000"/>
    <b v="0"/>
    <b v="0"/>
    <s v="photography/photography books"/>
    <x v="7"/>
    <x v="14"/>
  </r>
  <r>
    <n v="341"/>
    <x v="340"/>
    <s v="Ameliorated disintermediate utilization"/>
    <n v="114300"/>
    <n v="96777"/>
    <x v="0"/>
    <n v="84.669291338582681"/>
    <n v="76.990453460620529"/>
    <n v="1257"/>
    <x v="1"/>
    <s v="USD"/>
    <x v="326"/>
    <n v="1441342800"/>
    <b v="0"/>
    <b v="0"/>
    <s v="music/indie rock"/>
    <x v="1"/>
    <x v="7"/>
  </r>
  <r>
    <n v="342"/>
    <x v="341"/>
    <s v="Visionary foreground middleware"/>
    <n v="47900"/>
    <n v="31864"/>
    <x v="0"/>
    <n v="66.521920668058456"/>
    <n v="97.146341463414629"/>
    <n v="328"/>
    <x v="1"/>
    <s v="USD"/>
    <x v="327"/>
    <n v="1375333200"/>
    <b v="0"/>
    <b v="0"/>
    <s v="theater/plays"/>
    <x v="3"/>
    <x v="3"/>
  </r>
  <r>
    <n v="343"/>
    <x v="342"/>
    <s v="Optional zero-defect task-force"/>
    <n v="9000"/>
    <n v="4853"/>
    <x v="0"/>
    <n v="53.922222222222224"/>
    <n v="33.013605442176868"/>
    <n v="147"/>
    <x v="1"/>
    <s v="USD"/>
    <x v="328"/>
    <n v="1389420000"/>
    <b v="0"/>
    <b v="0"/>
    <s v="theater/plays"/>
    <x v="3"/>
    <x v="3"/>
  </r>
  <r>
    <n v="344"/>
    <x v="343"/>
    <s v="Devolved exuding emulation"/>
    <n v="197600"/>
    <n v="82959"/>
    <x v="0"/>
    <n v="41.983299595141702"/>
    <n v="99.950602409638549"/>
    <n v="830"/>
    <x v="1"/>
    <s v="USD"/>
    <x v="329"/>
    <n v="1520056800"/>
    <b v="0"/>
    <b v="0"/>
    <s v="games/video games"/>
    <x v="6"/>
    <x v="11"/>
  </r>
  <r>
    <n v="345"/>
    <x v="344"/>
    <s v="Open-source neutral task-force"/>
    <n v="157600"/>
    <n v="23159"/>
    <x v="0"/>
    <n v="14.69479695431472"/>
    <n v="69.966767371601208"/>
    <n v="331"/>
    <x v="4"/>
    <s v="GBP"/>
    <x v="330"/>
    <n v="1436504400"/>
    <b v="0"/>
    <b v="0"/>
    <s v="film &amp; video/drama"/>
    <x v="4"/>
    <x v="6"/>
  </r>
  <r>
    <n v="346"/>
    <x v="345"/>
    <s v="Virtual attitude-oriented migration"/>
    <n v="8000"/>
    <n v="2758"/>
    <x v="0"/>
    <n v="34.475000000000001"/>
    <n v="110.32"/>
    <n v="25"/>
    <x v="1"/>
    <s v="USD"/>
    <x v="331"/>
    <n v="1508302800"/>
    <b v="0"/>
    <b v="1"/>
    <s v="music/indie rock"/>
    <x v="1"/>
    <x v="7"/>
  </r>
  <r>
    <n v="347"/>
    <x v="346"/>
    <s v="Open-source full-range portal"/>
    <n v="900"/>
    <n v="12607"/>
    <x v="1"/>
    <n v="1400.7777777777778"/>
    <n v="66.005235602094245"/>
    <n v="191"/>
    <x v="1"/>
    <s v="USD"/>
    <x v="332"/>
    <n v="1425708000"/>
    <b v="0"/>
    <b v="0"/>
    <s v="technology/web"/>
    <x v="2"/>
    <x v="2"/>
  </r>
  <r>
    <n v="348"/>
    <x v="347"/>
    <s v="Versatile cohesive open system"/>
    <n v="199000"/>
    <n v="142823"/>
    <x v="0"/>
    <n v="71.770351758793964"/>
    <n v="41.005742176284812"/>
    <n v="3483"/>
    <x v="1"/>
    <s v="USD"/>
    <x v="333"/>
    <n v="1488348000"/>
    <b v="0"/>
    <b v="0"/>
    <s v="food/food trucks"/>
    <x v="0"/>
    <x v="0"/>
  </r>
  <r>
    <n v="349"/>
    <x v="348"/>
    <s v="Multi-layered bottom-line frame"/>
    <n v="180800"/>
    <n v="95958"/>
    <x v="0"/>
    <n v="53.074115044247783"/>
    <n v="103.96316359696641"/>
    <n v="923"/>
    <x v="1"/>
    <s v="USD"/>
    <x v="296"/>
    <n v="1502600400"/>
    <b v="0"/>
    <b v="0"/>
    <s v="theater/plays"/>
    <x v="3"/>
    <x v="3"/>
  </r>
  <r>
    <n v="350"/>
    <x v="349"/>
    <s v="Pre-emptive neutral capacity"/>
    <n v="100"/>
    <n v="5"/>
    <x v="0"/>
    <n v="5"/>
    <n v="5"/>
    <n v="1"/>
    <x v="1"/>
    <s v="USD"/>
    <x v="334"/>
    <n v="1433653200"/>
    <b v="0"/>
    <b v="1"/>
    <s v="music/jazz"/>
    <x v="1"/>
    <x v="17"/>
  </r>
  <r>
    <n v="351"/>
    <x v="350"/>
    <s v="Universal maximized methodology"/>
    <n v="74100"/>
    <n v="94631"/>
    <x v="1"/>
    <n v="127.70715249662618"/>
    <n v="47.009935419771487"/>
    <n v="2013"/>
    <x v="1"/>
    <s v="USD"/>
    <x v="335"/>
    <n v="1441602000"/>
    <b v="0"/>
    <b v="0"/>
    <s v="music/rock"/>
    <x v="1"/>
    <x v="1"/>
  </r>
  <r>
    <n v="352"/>
    <x v="351"/>
    <s v="Expanded hybrid hardware"/>
    <n v="2800"/>
    <n v="977"/>
    <x v="0"/>
    <n v="34.892857142857139"/>
    <n v="29.606060606060606"/>
    <n v="33"/>
    <x v="0"/>
    <s v="CAD"/>
    <x v="336"/>
    <n v="1447567200"/>
    <b v="0"/>
    <b v="0"/>
    <s v="theater/plays"/>
    <x v="3"/>
    <x v="3"/>
  </r>
  <r>
    <n v="353"/>
    <x v="352"/>
    <s v="Profit-focused multi-tasking access"/>
    <n v="33600"/>
    <n v="137961"/>
    <x v="1"/>
    <n v="410.59821428571428"/>
    <n v="81.010569583088667"/>
    <n v="1703"/>
    <x v="1"/>
    <s v="USD"/>
    <x v="337"/>
    <n v="1562389200"/>
    <b v="0"/>
    <b v="0"/>
    <s v="theater/plays"/>
    <x v="3"/>
    <x v="3"/>
  </r>
  <r>
    <n v="354"/>
    <x v="353"/>
    <s v="Profit-focused transitional capability"/>
    <n v="6100"/>
    <n v="7548"/>
    <x v="1"/>
    <n v="123.73770491803278"/>
    <n v="94.35"/>
    <n v="80"/>
    <x v="3"/>
    <s v="DKK"/>
    <x v="338"/>
    <n v="1378789200"/>
    <b v="0"/>
    <b v="0"/>
    <s v="film &amp; video/documentary"/>
    <x v="4"/>
    <x v="4"/>
  </r>
  <r>
    <n v="355"/>
    <x v="354"/>
    <s v="Front-line scalable definition"/>
    <n v="3800"/>
    <n v="2241"/>
    <x v="2"/>
    <n v="58.973684210526315"/>
    <n v="26.058139534883722"/>
    <n v="86"/>
    <x v="1"/>
    <s v="USD"/>
    <x v="339"/>
    <n v="1488520800"/>
    <b v="0"/>
    <b v="0"/>
    <s v="technology/wearables"/>
    <x v="2"/>
    <x v="8"/>
  </r>
  <r>
    <n v="356"/>
    <x v="355"/>
    <s v="Open-source systematic protocol"/>
    <n v="9300"/>
    <n v="3431"/>
    <x v="0"/>
    <n v="36.892473118279568"/>
    <n v="85.775000000000006"/>
    <n v="40"/>
    <x v="6"/>
    <s v="EUR"/>
    <x v="340"/>
    <n v="1327298400"/>
    <b v="0"/>
    <b v="0"/>
    <s v="theater/plays"/>
    <x v="3"/>
    <x v="3"/>
  </r>
  <r>
    <n v="357"/>
    <x v="356"/>
    <s v="Implemented tangible algorithm"/>
    <n v="2300"/>
    <n v="4253"/>
    <x v="1"/>
    <n v="184.91304347826087"/>
    <n v="103.73170731707317"/>
    <n v="41"/>
    <x v="1"/>
    <s v="USD"/>
    <x v="341"/>
    <n v="1443416400"/>
    <b v="0"/>
    <b v="0"/>
    <s v="games/video games"/>
    <x v="6"/>
    <x v="11"/>
  </r>
  <r>
    <n v="358"/>
    <x v="357"/>
    <s v="Profit-focused 3rdgeneration circuit"/>
    <n v="9700"/>
    <n v="1146"/>
    <x v="0"/>
    <n v="11.814432989690722"/>
    <n v="49.826086956521742"/>
    <n v="23"/>
    <x v="0"/>
    <s v="CAD"/>
    <x v="342"/>
    <n v="1534136400"/>
    <b v="1"/>
    <b v="0"/>
    <s v="photography/photography books"/>
    <x v="7"/>
    <x v="14"/>
  </r>
  <r>
    <n v="359"/>
    <x v="358"/>
    <s v="Compatible needs-based architecture"/>
    <n v="4000"/>
    <n v="11948"/>
    <x v="1"/>
    <n v="298.7"/>
    <n v="63.893048128342244"/>
    <n v="187"/>
    <x v="1"/>
    <s v="USD"/>
    <x v="343"/>
    <n v="1315026000"/>
    <b v="0"/>
    <b v="0"/>
    <s v="film &amp; video/animation"/>
    <x v="4"/>
    <x v="10"/>
  </r>
  <r>
    <n v="360"/>
    <x v="359"/>
    <s v="Right-sized zero tolerance migration"/>
    <n v="59700"/>
    <n v="135132"/>
    <x v="1"/>
    <n v="226.35175879396985"/>
    <n v="47.002434782608695"/>
    <n v="2875"/>
    <x v="4"/>
    <s v="GBP"/>
    <x v="344"/>
    <n v="1295071200"/>
    <b v="0"/>
    <b v="1"/>
    <s v="theater/plays"/>
    <x v="3"/>
    <x v="3"/>
  </r>
  <r>
    <n v="361"/>
    <x v="360"/>
    <s v="Quality-focused reciprocal structure"/>
    <n v="5500"/>
    <n v="9546"/>
    <x v="1"/>
    <n v="173.56363636363636"/>
    <n v="108.47727272727273"/>
    <n v="88"/>
    <x v="1"/>
    <s v="USD"/>
    <x v="345"/>
    <n v="1509426000"/>
    <b v="0"/>
    <b v="0"/>
    <s v="theater/plays"/>
    <x v="3"/>
    <x v="3"/>
  </r>
  <r>
    <n v="362"/>
    <x v="361"/>
    <s v="Automated actuating conglomeration"/>
    <n v="3700"/>
    <n v="13755"/>
    <x v="1"/>
    <n v="371.75675675675677"/>
    <n v="72.015706806282722"/>
    <n v="191"/>
    <x v="1"/>
    <s v="USD"/>
    <x v="65"/>
    <n v="1299391200"/>
    <b v="0"/>
    <b v="0"/>
    <s v="music/rock"/>
    <x v="1"/>
    <x v="1"/>
  </r>
  <r>
    <n v="363"/>
    <x v="362"/>
    <s v="Re-contextualized local initiative"/>
    <n v="5200"/>
    <n v="8330"/>
    <x v="1"/>
    <n v="160.19230769230771"/>
    <n v="59.928057553956833"/>
    <n v="139"/>
    <x v="1"/>
    <s v="USD"/>
    <x v="346"/>
    <n v="1325052000"/>
    <b v="0"/>
    <b v="0"/>
    <s v="music/rock"/>
    <x v="1"/>
    <x v="1"/>
  </r>
  <r>
    <n v="364"/>
    <x v="363"/>
    <s v="Switchable intangible definition"/>
    <n v="900"/>
    <n v="14547"/>
    <x v="1"/>
    <n v="1616.3333333333335"/>
    <n v="78.209677419354833"/>
    <n v="186"/>
    <x v="1"/>
    <s v="USD"/>
    <x v="347"/>
    <n v="1522818000"/>
    <b v="0"/>
    <b v="0"/>
    <s v="music/indie rock"/>
    <x v="1"/>
    <x v="7"/>
  </r>
  <r>
    <n v="365"/>
    <x v="364"/>
    <s v="Networked bottom-line initiative"/>
    <n v="1600"/>
    <n v="11735"/>
    <x v="1"/>
    <n v="733.4375"/>
    <n v="104.77678571428571"/>
    <n v="112"/>
    <x v="2"/>
    <s v="AUD"/>
    <x v="348"/>
    <n v="1485324000"/>
    <b v="0"/>
    <b v="0"/>
    <s v="theater/plays"/>
    <x v="3"/>
    <x v="3"/>
  </r>
  <r>
    <n v="366"/>
    <x v="365"/>
    <s v="Robust directional system engine"/>
    <n v="1800"/>
    <n v="10658"/>
    <x v="1"/>
    <n v="592.11111111111109"/>
    <n v="105.52475247524752"/>
    <n v="101"/>
    <x v="1"/>
    <s v="USD"/>
    <x v="349"/>
    <n v="1294120800"/>
    <b v="0"/>
    <b v="1"/>
    <s v="theater/plays"/>
    <x v="3"/>
    <x v="3"/>
  </r>
  <r>
    <n v="367"/>
    <x v="366"/>
    <s v="Triple-buffered explicit methodology"/>
    <n v="9900"/>
    <n v="1870"/>
    <x v="0"/>
    <n v="18.888888888888889"/>
    <n v="24.933333333333334"/>
    <n v="75"/>
    <x v="1"/>
    <s v="USD"/>
    <x v="350"/>
    <n v="1415685600"/>
    <b v="0"/>
    <b v="1"/>
    <s v="theater/plays"/>
    <x v="3"/>
    <x v="3"/>
  </r>
  <r>
    <n v="368"/>
    <x v="367"/>
    <s v="Reactive directional capacity"/>
    <n v="5200"/>
    <n v="14394"/>
    <x v="1"/>
    <n v="276.80769230769232"/>
    <n v="69.873786407766985"/>
    <n v="206"/>
    <x v="4"/>
    <s v="GBP"/>
    <x v="351"/>
    <n v="1288933200"/>
    <b v="0"/>
    <b v="1"/>
    <s v="film &amp; video/documentary"/>
    <x v="4"/>
    <x v="4"/>
  </r>
  <r>
    <n v="369"/>
    <x v="368"/>
    <s v="Polarized needs-based approach"/>
    <n v="5400"/>
    <n v="14743"/>
    <x v="1"/>
    <n v="273.01851851851848"/>
    <n v="95.733766233766232"/>
    <n v="154"/>
    <x v="1"/>
    <s v="USD"/>
    <x v="352"/>
    <n v="1363237200"/>
    <b v="0"/>
    <b v="1"/>
    <s v="film &amp; video/television"/>
    <x v="4"/>
    <x v="19"/>
  </r>
  <r>
    <n v="370"/>
    <x v="369"/>
    <s v="Intuitive well-modulated middleware"/>
    <n v="112300"/>
    <n v="178965"/>
    <x v="1"/>
    <n v="159.36331255565449"/>
    <n v="29.997485752598056"/>
    <n v="5966"/>
    <x v="1"/>
    <s v="USD"/>
    <x v="353"/>
    <n v="1555822800"/>
    <b v="0"/>
    <b v="0"/>
    <s v="theater/plays"/>
    <x v="3"/>
    <x v="3"/>
  </r>
  <r>
    <n v="371"/>
    <x v="370"/>
    <s v="Multi-channeled logistical matrices"/>
    <n v="189200"/>
    <n v="128410"/>
    <x v="0"/>
    <n v="67.869978858350947"/>
    <n v="59.011948529411768"/>
    <n v="2176"/>
    <x v="1"/>
    <s v="USD"/>
    <x v="354"/>
    <n v="1427778000"/>
    <b v="0"/>
    <b v="0"/>
    <s v="theater/plays"/>
    <x v="3"/>
    <x v="3"/>
  </r>
  <r>
    <n v="372"/>
    <x v="371"/>
    <s v="Pre-emptive bifurcated artificial intelligence"/>
    <n v="900"/>
    <n v="14324"/>
    <x v="1"/>
    <n v="1591.5555555555554"/>
    <n v="84.757396449704146"/>
    <n v="169"/>
    <x v="1"/>
    <s v="USD"/>
    <x v="355"/>
    <n v="1422424800"/>
    <b v="0"/>
    <b v="1"/>
    <s v="film &amp; video/documentary"/>
    <x v="4"/>
    <x v="4"/>
  </r>
  <r>
    <n v="373"/>
    <x v="372"/>
    <s v="Down-sized coherent toolset"/>
    <n v="22500"/>
    <n v="164291"/>
    <x v="1"/>
    <n v="730.18222222222221"/>
    <n v="78.010921177587846"/>
    <n v="2106"/>
    <x v="1"/>
    <s v="USD"/>
    <x v="356"/>
    <n v="1503637200"/>
    <b v="0"/>
    <b v="0"/>
    <s v="theater/plays"/>
    <x v="3"/>
    <x v="3"/>
  </r>
  <r>
    <n v="374"/>
    <x v="373"/>
    <s v="Open-source multi-tasking data-warehouse"/>
    <n v="167400"/>
    <n v="22073"/>
    <x v="0"/>
    <n v="13.185782556750297"/>
    <n v="50.05215419501134"/>
    <n v="441"/>
    <x v="1"/>
    <s v="USD"/>
    <x v="357"/>
    <n v="1547618400"/>
    <b v="0"/>
    <b v="1"/>
    <s v="film &amp; video/documentary"/>
    <x v="4"/>
    <x v="4"/>
  </r>
  <r>
    <n v="375"/>
    <x v="374"/>
    <s v="Future-proofed upward-trending contingency"/>
    <n v="2700"/>
    <n v="1479"/>
    <x v="0"/>
    <n v="54.777777777777779"/>
    <n v="59.16"/>
    <n v="25"/>
    <x v="1"/>
    <s v="USD"/>
    <x v="358"/>
    <n v="1449900000"/>
    <b v="0"/>
    <b v="0"/>
    <s v="music/indie rock"/>
    <x v="1"/>
    <x v="7"/>
  </r>
  <r>
    <n v="376"/>
    <x v="375"/>
    <s v="Mandatory uniform matrix"/>
    <n v="3400"/>
    <n v="12275"/>
    <x v="1"/>
    <n v="361.02941176470591"/>
    <n v="93.702290076335885"/>
    <n v="131"/>
    <x v="1"/>
    <s v="USD"/>
    <x v="359"/>
    <n v="1405141200"/>
    <b v="0"/>
    <b v="0"/>
    <s v="music/rock"/>
    <x v="1"/>
    <x v="1"/>
  </r>
  <r>
    <n v="377"/>
    <x v="376"/>
    <s v="Phased methodical initiative"/>
    <n v="49700"/>
    <n v="5098"/>
    <x v="0"/>
    <n v="10.257545271629779"/>
    <n v="40.14173228346457"/>
    <n v="127"/>
    <x v="1"/>
    <s v="USD"/>
    <x v="12"/>
    <n v="1572933600"/>
    <b v="0"/>
    <b v="0"/>
    <s v="theater/plays"/>
    <x v="3"/>
    <x v="3"/>
  </r>
  <r>
    <n v="378"/>
    <x v="377"/>
    <s v="Managed stable function"/>
    <n v="178200"/>
    <n v="24882"/>
    <x v="0"/>
    <n v="13.962962962962964"/>
    <n v="70.090140845070422"/>
    <n v="355"/>
    <x v="1"/>
    <s v="USD"/>
    <x v="360"/>
    <n v="1530162000"/>
    <b v="0"/>
    <b v="0"/>
    <s v="film &amp; video/documentary"/>
    <x v="4"/>
    <x v="4"/>
  </r>
  <r>
    <n v="379"/>
    <x v="378"/>
    <s v="Realigned clear-thinking migration"/>
    <n v="7200"/>
    <n v="2912"/>
    <x v="0"/>
    <n v="40.444444444444443"/>
    <n v="66.181818181818187"/>
    <n v="44"/>
    <x v="4"/>
    <s v="GBP"/>
    <x v="361"/>
    <n v="1320904800"/>
    <b v="0"/>
    <b v="0"/>
    <s v="theater/plays"/>
    <x v="3"/>
    <x v="3"/>
  </r>
  <r>
    <n v="380"/>
    <x v="379"/>
    <s v="Optional clear-thinking process improvement"/>
    <n v="2500"/>
    <n v="4008"/>
    <x v="1"/>
    <n v="160.32"/>
    <n v="47.714285714285715"/>
    <n v="84"/>
    <x v="1"/>
    <s v="USD"/>
    <x v="362"/>
    <n v="1372395600"/>
    <b v="0"/>
    <b v="0"/>
    <s v="theater/plays"/>
    <x v="3"/>
    <x v="3"/>
  </r>
  <r>
    <n v="381"/>
    <x v="380"/>
    <s v="Cross-group global moratorium"/>
    <n v="5300"/>
    <n v="9749"/>
    <x v="1"/>
    <n v="183.9433962264151"/>
    <n v="62.896774193548389"/>
    <n v="155"/>
    <x v="1"/>
    <s v="USD"/>
    <x v="363"/>
    <n v="1437714000"/>
    <b v="0"/>
    <b v="0"/>
    <s v="theater/plays"/>
    <x v="3"/>
    <x v="3"/>
  </r>
  <r>
    <n v="382"/>
    <x v="381"/>
    <s v="Visionary systemic process improvement"/>
    <n v="9100"/>
    <n v="5803"/>
    <x v="0"/>
    <n v="63.769230769230766"/>
    <n v="86.611940298507463"/>
    <n v="67"/>
    <x v="1"/>
    <s v="USD"/>
    <x v="364"/>
    <n v="1509771600"/>
    <b v="0"/>
    <b v="0"/>
    <s v="photography/photography books"/>
    <x v="7"/>
    <x v="14"/>
  </r>
  <r>
    <n v="383"/>
    <x v="382"/>
    <s v="Progressive intangible flexibility"/>
    <n v="6300"/>
    <n v="14199"/>
    <x v="1"/>
    <n v="225.38095238095238"/>
    <n v="75.126984126984127"/>
    <n v="189"/>
    <x v="1"/>
    <s v="USD"/>
    <x v="210"/>
    <n v="1550556000"/>
    <b v="0"/>
    <b v="1"/>
    <s v="food/food trucks"/>
    <x v="0"/>
    <x v="0"/>
  </r>
  <r>
    <n v="384"/>
    <x v="383"/>
    <s v="Reactive real-time software"/>
    <n v="114400"/>
    <n v="196779"/>
    <x v="1"/>
    <n v="172.00961538461539"/>
    <n v="41.004167534903104"/>
    <n v="4799"/>
    <x v="1"/>
    <s v="USD"/>
    <x v="365"/>
    <n v="1489039200"/>
    <b v="1"/>
    <b v="1"/>
    <s v="film &amp; video/documentary"/>
    <x v="4"/>
    <x v="4"/>
  </r>
  <r>
    <n v="385"/>
    <x v="384"/>
    <s v="Programmable incremental knowledge user"/>
    <n v="38900"/>
    <n v="56859"/>
    <x v="1"/>
    <n v="146.16709511568124"/>
    <n v="50.007915567282325"/>
    <n v="1137"/>
    <x v="1"/>
    <s v="USD"/>
    <x v="366"/>
    <n v="1556600400"/>
    <b v="0"/>
    <b v="0"/>
    <s v="publishing/nonfiction"/>
    <x v="5"/>
    <x v="9"/>
  </r>
  <r>
    <n v="386"/>
    <x v="385"/>
    <s v="Progressive 5thgeneration customer loyalty"/>
    <n v="135500"/>
    <n v="103554"/>
    <x v="0"/>
    <n v="76.42361623616236"/>
    <n v="96.960674157303373"/>
    <n v="1068"/>
    <x v="1"/>
    <s v="USD"/>
    <x v="367"/>
    <n v="1278565200"/>
    <b v="0"/>
    <b v="0"/>
    <s v="theater/plays"/>
    <x v="3"/>
    <x v="3"/>
  </r>
  <r>
    <n v="387"/>
    <x v="386"/>
    <s v="Triple-buffered logistical frame"/>
    <n v="109000"/>
    <n v="42795"/>
    <x v="0"/>
    <n v="39.261467889908261"/>
    <n v="100.93160377358491"/>
    <n v="424"/>
    <x v="1"/>
    <s v="USD"/>
    <x v="368"/>
    <n v="1339909200"/>
    <b v="0"/>
    <b v="0"/>
    <s v="technology/wearables"/>
    <x v="2"/>
    <x v="8"/>
  </r>
  <r>
    <n v="388"/>
    <x v="387"/>
    <s v="Exclusive dynamic adapter"/>
    <n v="114800"/>
    <n v="12938"/>
    <x v="3"/>
    <n v="11.270034843205574"/>
    <n v="89.227586206896547"/>
    <n v="145"/>
    <x v="5"/>
    <s v="CHF"/>
    <x v="369"/>
    <n v="1325829600"/>
    <b v="0"/>
    <b v="0"/>
    <s v="music/indie rock"/>
    <x v="1"/>
    <x v="7"/>
  </r>
  <r>
    <n v="389"/>
    <x v="388"/>
    <s v="Automated systemic hierarchy"/>
    <n v="83000"/>
    <n v="101352"/>
    <x v="1"/>
    <n v="122.11084337349398"/>
    <n v="87.979166666666671"/>
    <n v="1152"/>
    <x v="1"/>
    <s v="USD"/>
    <x v="370"/>
    <n v="1290578400"/>
    <b v="0"/>
    <b v="0"/>
    <s v="theater/plays"/>
    <x v="3"/>
    <x v="3"/>
  </r>
  <r>
    <n v="390"/>
    <x v="389"/>
    <s v="Digitized eco-centric core"/>
    <n v="2400"/>
    <n v="4477"/>
    <x v="1"/>
    <n v="186.54166666666669"/>
    <n v="89.54"/>
    <n v="50"/>
    <x v="1"/>
    <s v="USD"/>
    <x v="371"/>
    <n v="1380344400"/>
    <b v="0"/>
    <b v="0"/>
    <s v="photography/photography books"/>
    <x v="7"/>
    <x v="14"/>
  </r>
  <r>
    <n v="391"/>
    <x v="390"/>
    <s v="Mandatory uniform strategy"/>
    <n v="60400"/>
    <n v="4393"/>
    <x v="0"/>
    <n v="7.2731788079470201"/>
    <n v="29.09271523178808"/>
    <n v="151"/>
    <x v="1"/>
    <s v="USD"/>
    <x v="287"/>
    <n v="1389852000"/>
    <b v="0"/>
    <b v="0"/>
    <s v="publishing/nonfiction"/>
    <x v="5"/>
    <x v="9"/>
  </r>
  <r>
    <n v="392"/>
    <x v="391"/>
    <s v="Profit-focused zero administration forecast"/>
    <n v="102900"/>
    <n v="67546"/>
    <x v="0"/>
    <n v="65.642371234207957"/>
    <n v="42.006218905472636"/>
    <n v="1608"/>
    <x v="1"/>
    <s v="USD"/>
    <x v="372"/>
    <n v="1294466400"/>
    <b v="0"/>
    <b v="0"/>
    <s v="technology/wearables"/>
    <x v="2"/>
    <x v="8"/>
  </r>
  <r>
    <n v="393"/>
    <x v="392"/>
    <s v="De-engineered static orchestration"/>
    <n v="62800"/>
    <n v="143788"/>
    <x v="1"/>
    <n v="228.96178343949046"/>
    <n v="47.004903563255965"/>
    <n v="3059"/>
    <x v="0"/>
    <s v="CAD"/>
    <x v="373"/>
    <n v="1500354000"/>
    <b v="0"/>
    <b v="0"/>
    <s v="music/jazz"/>
    <x v="1"/>
    <x v="17"/>
  </r>
  <r>
    <n v="394"/>
    <x v="393"/>
    <s v="Customizable dynamic info-mediaries"/>
    <n v="800"/>
    <n v="3755"/>
    <x v="1"/>
    <n v="469.37499999999994"/>
    <n v="110.44117647058823"/>
    <n v="34"/>
    <x v="1"/>
    <s v="USD"/>
    <x v="374"/>
    <n v="1375938000"/>
    <b v="0"/>
    <b v="1"/>
    <s v="film &amp; video/documentary"/>
    <x v="4"/>
    <x v="4"/>
  </r>
  <r>
    <n v="395"/>
    <x v="122"/>
    <s v="Enhanced incremental budgetary management"/>
    <n v="7100"/>
    <n v="9238"/>
    <x v="1"/>
    <n v="130.11267605633802"/>
    <n v="41.990909090909092"/>
    <n v="220"/>
    <x v="1"/>
    <s v="USD"/>
    <x v="375"/>
    <n v="1323410400"/>
    <b v="1"/>
    <b v="0"/>
    <s v="theater/plays"/>
    <x v="3"/>
    <x v="3"/>
  </r>
  <r>
    <n v="396"/>
    <x v="394"/>
    <s v="Digitized local info-mediaries"/>
    <n v="46100"/>
    <n v="77012"/>
    <x v="1"/>
    <n v="167.05422993492408"/>
    <n v="48.012468827930178"/>
    <n v="1604"/>
    <x v="2"/>
    <s v="AUD"/>
    <x v="376"/>
    <n v="1539406800"/>
    <b v="0"/>
    <b v="0"/>
    <s v="film &amp; video/drama"/>
    <x v="4"/>
    <x v="6"/>
  </r>
  <r>
    <n v="397"/>
    <x v="395"/>
    <s v="Virtual systematic monitoring"/>
    <n v="8100"/>
    <n v="14083"/>
    <x v="1"/>
    <n v="173.8641975308642"/>
    <n v="31.019823788546255"/>
    <n v="454"/>
    <x v="1"/>
    <s v="USD"/>
    <x v="377"/>
    <n v="1369803600"/>
    <b v="0"/>
    <b v="0"/>
    <s v="music/rock"/>
    <x v="1"/>
    <x v="1"/>
  </r>
  <r>
    <n v="398"/>
    <x v="396"/>
    <s v="Reactive bottom-line open architecture"/>
    <n v="1700"/>
    <n v="12202"/>
    <x v="1"/>
    <n v="717.76470588235293"/>
    <n v="99.203252032520325"/>
    <n v="123"/>
    <x v="6"/>
    <s v="EUR"/>
    <x v="378"/>
    <n v="1525928400"/>
    <b v="0"/>
    <b v="1"/>
    <s v="film &amp; video/animation"/>
    <x v="4"/>
    <x v="10"/>
  </r>
  <r>
    <n v="399"/>
    <x v="397"/>
    <s v="Pre-emptive interactive model"/>
    <n v="97300"/>
    <n v="62127"/>
    <x v="0"/>
    <n v="63.850976361767728"/>
    <n v="66.022316684378325"/>
    <n v="941"/>
    <x v="1"/>
    <s v="USD"/>
    <x v="379"/>
    <n v="1297231200"/>
    <b v="0"/>
    <b v="0"/>
    <s v="music/indie rock"/>
    <x v="1"/>
    <x v="7"/>
  </r>
  <r>
    <n v="400"/>
    <x v="398"/>
    <s v="Ergonomic eco-centric open architecture"/>
    <n v="100"/>
    <n v="2"/>
    <x v="0"/>
    <n v="2"/>
    <n v="2"/>
    <n v="1"/>
    <x v="1"/>
    <s v="USD"/>
    <x v="380"/>
    <n v="1378530000"/>
    <b v="0"/>
    <b v="1"/>
    <s v="photography/photography books"/>
    <x v="7"/>
    <x v="14"/>
  </r>
  <r>
    <n v="401"/>
    <x v="399"/>
    <s v="Inverse radical hierarchy"/>
    <n v="900"/>
    <n v="13772"/>
    <x v="1"/>
    <n v="1530.2222222222222"/>
    <n v="46.060200668896321"/>
    <n v="299"/>
    <x v="1"/>
    <s v="USD"/>
    <x v="381"/>
    <n v="1572152400"/>
    <b v="0"/>
    <b v="0"/>
    <s v="theater/plays"/>
    <x v="3"/>
    <x v="3"/>
  </r>
  <r>
    <n v="402"/>
    <x v="400"/>
    <s v="Team-oriented static interface"/>
    <n v="7300"/>
    <n v="2946"/>
    <x v="0"/>
    <n v="40.356164383561641"/>
    <n v="73.650000000000006"/>
    <n v="40"/>
    <x v="1"/>
    <s v="USD"/>
    <x v="382"/>
    <n v="1329890400"/>
    <b v="0"/>
    <b v="1"/>
    <s v="film &amp; video/shorts"/>
    <x v="4"/>
    <x v="12"/>
  </r>
  <r>
    <n v="403"/>
    <x v="401"/>
    <s v="Virtual foreground throughput"/>
    <n v="195800"/>
    <n v="168820"/>
    <x v="0"/>
    <n v="86.220633299284984"/>
    <n v="55.99336650082919"/>
    <n v="3015"/>
    <x v="0"/>
    <s v="CAD"/>
    <x v="125"/>
    <n v="1276750800"/>
    <b v="0"/>
    <b v="1"/>
    <s v="theater/plays"/>
    <x v="3"/>
    <x v="3"/>
  </r>
  <r>
    <n v="404"/>
    <x v="402"/>
    <s v="Visionary exuding Internet solution"/>
    <n v="48900"/>
    <n v="154321"/>
    <x v="1"/>
    <n v="315.58486707566465"/>
    <n v="68.985695127402778"/>
    <n v="2237"/>
    <x v="1"/>
    <s v="USD"/>
    <x v="383"/>
    <n v="1510898400"/>
    <b v="0"/>
    <b v="0"/>
    <s v="theater/plays"/>
    <x v="3"/>
    <x v="3"/>
  </r>
  <r>
    <n v="405"/>
    <x v="403"/>
    <s v="Synchronized secondary analyzer"/>
    <n v="29600"/>
    <n v="26527"/>
    <x v="0"/>
    <n v="89.618243243243242"/>
    <n v="60.981609195402299"/>
    <n v="435"/>
    <x v="1"/>
    <s v="USD"/>
    <x v="384"/>
    <n v="1532408400"/>
    <b v="0"/>
    <b v="0"/>
    <s v="theater/plays"/>
    <x v="3"/>
    <x v="3"/>
  </r>
  <r>
    <n v="406"/>
    <x v="404"/>
    <s v="Balanced attitude-oriented parallelism"/>
    <n v="39300"/>
    <n v="71583"/>
    <x v="1"/>
    <n v="182.14503816793894"/>
    <n v="110.98139534883721"/>
    <n v="645"/>
    <x v="1"/>
    <s v="USD"/>
    <x v="385"/>
    <n v="1360562400"/>
    <b v="1"/>
    <b v="0"/>
    <s v="film &amp; video/documentary"/>
    <x v="4"/>
    <x v="4"/>
  </r>
  <r>
    <n v="407"/>
    <x v="405"/>
    <s v="Organized bandwidth-monitored core"/>
    <n v="3400"/>
    <n v="12100"/>
    <x v="1"/>
    <n v="355.88235294117646"/>
    <n v="25"/>
    <n v="484"/>
    <x v="3"/>
    <s v="DKK"/>
    <x v="386"/>
    <n v="1571547600"/>
    <b v="0"/>
    <b v="0"/>
    <s v="theater/plays"/>
    <x v="3"/>
    <x v="3"/>
  </r>
  <r>
    <n v="408"/>
    <x v="406"/>
    <s v="Cloned leadingedge utilization"/>
    <n v="9200"/>
    <n v="12129"/>
    <x v="1"/>
    <n v="131.83695652173913"/>
    <n v="78.759740259740255"/>
    <n v="154"/>
    <x v="0"/>
    <s v="CAD"/>
    <x v="387"/>
    <n v="1468126800"/>
    <b v="0"/>
    <b v="0"/>
    <s v="film &amp; video/documentary"/>
    <x v="4"/>
    <x v="4"/>
  </r>
  <r>
    <n v="409"/>
    <x v="97"/>
    <s v="Secured asymmetric projection"/>
    <n v="135600"/>
    <n v="62804"/>
    <x v="0"/>
    <n v="46.315634218289084"/>
    <n v="87.960784313725483"/>
    <n v="714"/>
    <x v="1"/>
    <s v="USD"/>
    <x v="388"/>
    <n v="1492837200"/>
    <b v="0"/>
    <b v="0"/>
    <s v="music/rock"/>
    <x v="1"/>
    <x v="1"/>
  </r>
  <r>
    <n v="410"/>
    <x v="407"/>
    <s v="Advanced cohesive Graphic Interface"/>
    <n v="153700"/>
    <n v="55536"/>
    <x v="2"/>
    <n v="36.132726089785294"/>
    <n v="49.987398739873989"/>
    <n v="1111"/>
    <x v="1"/>
    <s v="USD"/>
    <x v="277"/>
    <n v="1430197200"/>
    <b v="0"/>
    <b v="0"/>
    <s v="games/mobile games"/>
    <x v="6"/>
    <x v="20"/>
  </r>
  <r>
    <n v="411"/>
    <x v="408"/>
    <s v="Down-sized maximized function"/>
    <n v="7800"/>
    <n v="8161"/>
    <x v="1"/>
    <n v="104.62820512820512"/>
    <n v="99.524390243902445"/>
    <n v="82"/>
    <x v="1"/>
    <s v="USD"/>
    <x v="389"/>
    <n v="1496206800"/>
    <b v="0"/>
    <b v="0"/>
    <s v="theater/plays"/>
    <x v="3"/>
    <x v="3"/>
  </r>
  <r>
    <n v="412"/>
    <x v="409"/>
    <s v="Realigned zero tolerance software"/>
    <n v="2100"/>
    <n v="14046"/>
    <x v="1"/>
    <n v="668.85714285714289"/>
    <n v="104.82089552238806"/>
    <n v="134"/>
    <x v="1"/>
    <s v="USD"/>
    <x v="390"/>
    <n v="1389592800"/>
    <b v="0"/>
    <b v="0"/>
    <s v="publishing/fiction"/>
    <x v="5"/>
    <x v="13"/>
  </r>
  <r>
    <n v="413"/>
    <x v="410"/>
    <s v="Persevering analyzing extranet"/>
    <n v="189500"/>
    <n v="117628"/>
    <x v="2"/>
    <n v="62.072823218997364"/>
    <n v="108.01469237832875"/>
    <n v="1089"/>
    <x v="1"/>
    <s v="USD"/>
    <x v="391"/>
    <n v="1545631200"/>
    <b v="0"/>
    <b v="0"/>
    <s v="film &amp; video/animation"/>
    <x v="4"/>
    <x v="10"/>
  </r>
  <r>
    <n v="414"/>
    <x v="411"/>
    <s v="Innovative human-resource migration"/>
    <n v="188200"/>
    <n v="159405"/>
    <x v="0"/>
    <n v="84.699787460148784"/>
    <n v="28.998544660724033"/>
    <n v="5497"/>
    <x v="1"/>
    <s v="USD"/>
    <x v="392"/>
    <n v="1272430800"/>
    <b v="0"/>
    <b v="1"/>
    <s v="food/food trucks"/>
    <x v="0"/>
    <x v="0"/>
  </r>
  <r>
    <n v="415"/>
    <x v="412"/>
    <s v="Intuitive needs-based monitoring"/>
    <n v="113500"/>
    <n v="12552"/>
    <x v="0"/>
    <n v="11.059030837004405"/>
    <n v="30.028708133971293"/>
    <n v="418"/>
    <x v="1"/>
    <s v="USD"/>
    <x v="393"/>
    <n v="1327903200"/>
    <b v="0"/>
    <b v="0"/>
    <s v="theater/plays"/>
    <x v="3"/>
    <x v="3"/>
  </r>
  <r>
    <n v="416"/>
    <x v="413"/>
    <s v="Customer-focused disintermediate toolset"/>
    <n v="134600"/>
    <n v="59007"/>
    <x v="0"/>
    <n v="43.838781575037146"/>
    <n v="41.005559416261292"/>
    <n v="1439"/>
    <x v="1"/>
    <s v="USD"/>
    <x v="394"/>
    <n v="1296021600"/>
    <b v="0"/>
    <b v="1"/>
    <s v="film &amp; video/documentary"/>
    <x v="4"/>
    <x v="4"/>
  </r>
  <r>
    <n v="417"/>
    <x v="414"/>
    <s v="Upgradable 24/7 emulation"/>
    <n v="1700"/>
    <n v="943"/>
    <x v="0"/>
    <n v="55.470588235294116"/>
    <n v="62.866666666666667"/>
    <n v="15"/>
    <x v="1"/>
    <s v="USD"/>
    <x v="395"/>
    <n v="1543298400"/>
    <b v="0"/>
    <b v="0"/>
    <s v="theater/plays"/>
    <x v="3"/>
    <x v="3"/>
  </r>
  <r>
    <n v="418"/>
    <x v="32"/>
    <s v="Quality-focused client-server core"/>
    <n v="163700"/>
    <n v="93963"/>
    <x v="0"/>
    <n v="57.399511301160658"/>
    <n v="47.005002501250623"/>
    <n v="1999"/>
    <x v="0"/>
    <s v="CAD"/>
    <x v="396"/>
    <n v="1336366800"/>
    <b v="0"/>
    <b v="0"/>
    <s v="film &amp; video/documentary"/>
    <x v="4"/>
    <x v="4"/>
  </r>
  <r>
    <n v="419"/>
    <x v="415"/>
    <s v="Upgradable maximized protocol"/>
    <n v="113800"/>
    <n v="140469"/>
    <x v="1"/>
    <n v="123.43497363796135"/>
    <n v="26.997693638285604"/>
    <n v="5203"/>
    <x v="1"/>
    <s v="USD"/>
    <x v="397"/>
    <n v="1325052000"/>
    <b v="0"/>
    <b v="0"/>
    <s v="technology/web"/>
    <x v="2"/>
    <x v="2"/>
  </r>
  <r>
    <n v="420"/>
    <x v="416"/>
    <s v="Cross-platform interactive synergy"/>
    <n v="5000"/>
    <n v="6423"/>
    <x v="1"/>
    <n v="128.46"/>
    <n v="68.329787234042556"/>
    <n v="94"/>
    <x v="1"/>
    <s v="USD"/>
    <x v="398"/>
    <n v="1499576400"/>
    <b v="0"/>
    <b v="0"/>
    <s v="theater/plays"/>
    <x v="3"/>
    <x v="3"/>
  </r>
  <r>
    <n v="421"/>
    <x v="417"/>
    <s v="User-centric fault-tolerant archive"/>
    <n v="9400"/>
    <n v="6015"/>
    <x v="0"/>
    <n v="63.989361702127653"/>
    <n v="50.974576271186443"/>
    <n v="118"/>
    <x v="1"/>
    <s v="USD"/>
    <x v="399"/>
    <n v="1501304400"/>
    <b v="0"/>
    <b v="1"/>
    <s v="technology/wearables"/>
    <x v="2"/>
    <x v="8"/>
  </r>
  <r>
    <n v="422"/>
    <x v="418"/>
    <s v="Reverse-engineered regional knowledge user"/>
    <n v="8700"/>
    <n v="11075"/>
    <x v="1"/>
    <n v="127.29885057471265"/>
    <n v="54.024390243902438"/>
    <n v="205"/>
    <x v="1"/>
    <s v="USD"/>
    <x v="400"/>
    <n v="1273208400"/>
    <b v="0"/>
    <b v="1"/>
    <s v="theater/plays"/>
    <x v="3"/>
    <x v="3"/>
  </r>
  <r>
    <n v="423"/>
    <x v="419"/>
    <s v="Self-enabling real-time definition"/>
    <n v="147800"/>
    <n v="15723"/>
    <x v="0"/>
    <n v="10.638024357239512"/>
    <n v="97.055555555555557"/>
    <n v="162"/>
    <x v="1"/>
    <s v="USD"/>
    <x v="116"/>
    <n v="1316840400"/>
    <b v="0"/>
    <b v="1"/>
    <s v="food/food trucks"/>
    <x v="0"/>
    <x v="0"/>
  </r>
  <r>
    <n v="424"/>
    <x v="420"/>
    <s v="User-centric impactful projection"/>
    <n v="5100"/>
    <n v="2064"/>
    <x v="0"/>
    <n v="40.470588235294116"/>
    <n v="24.867469879518072"/>
    <n v="83"/>
    <x v="1"/>
    <s v="USD"/>
    <x v="401"/>
    <n v="1524546000"/>
    <b v="0"/>
    <b v="0"/>
    <s v="music/indie rock"/>
    <x v="1"/>
    <x v="7"/>
  </r>
  <r>
    <n v="425"/>
    <x v="421"/>
    <s v="Vision-oriented actuating hardware"/>
    <n v="2700"/>
    <n v="7767"/>
    <x v="1"/>
    <n v="287.66666666666663"/>
    <n v="84.423913043478265"/>
    <n v="92"/>
    <x v="1"/>
    <s v="USD"/>
    <x v="402"/>
    <n v="1438578000"/>
    <b v="0"/>
    <b v="0"/>
    <s v="photography/photography books"/>
    <x v="7"/>
    <x v="14"/>
  </r>
  <r>
    <n v="426"/>
    <x v="422"/>
    <s v="Virtual leadingedge framework"/>
    <n v="1800"/>
    <n v="10313"/>
    <x v="1"/>
    <n v="572.94444444444446"/>
    <n v="47.091324200913242"/>
    <n v="219"/>
    <x v="1"/>
    <s v="USD"/>
    <x v="403"/>
    <n v="1362549600"/>
    <b v="0"/>
    <b v="0"/>
    <s v="theater/plays"/>
    <x v="3"/>
    <x v="3"/>
  </r>
  <r>
    <n v="427"/>
    <x v="423"/>
    <s v="Managed discrete framework"/>
    <n v="174500"/>
    <n v="197018"/>
    <x v="1"/>
    <n v="112.90429799426933"/>
    <n v="77.996041171813147"/>
    <n v="2526"/>
    <x v="1"/>
    <s v="USD"/>
    <x v="404"/>
    <n v="1413349200"/>
    <b v="0"/>
    <b v="1"/>
    <s v="theater/plays"/>
    <x v="3"/>
    <x v="3"/>
  </r>
  <r>
    <n v="428"/>
    <x v="424"/>
    <s v="Progressive zero-defect capability"/>
    <n v="101400"/>
    <n v="47037"/>
    <x v="0"/>
    <n v="46.387573964497044"/>
    <n v="62.967871485943775"/>
    <n v="747"/>
    <x v="1"/>
    <s v="USD"/>
    <x v="405"/>
    <n v="1298008800"/>
    <b v="0"/>
    <b v="0"/>
    <s v="film &amp; video/animation"/>
    <x v="4"/>
    <x v="10"/>
  </r>
  <r>
    <n v="429"/>
    <x v="425"/>
    <s v="Right-sized demand-driven adapter"/>
    <n v="191000"/>
    <n v="173191"/>
    <x v="3"/>
    <n v="90.675916230366497"/>
    <n v="81.006080449017773"/>
    <n v="2138"/>
    <x v="1"/>
    <s v="USD"/>
    <x v="406"/>
    <n v="1394427600"/>
    <b v="0"/>
    <b v="1"/>
    <s v="photography/photography books"/>
    <x v="7"/>
    <x v="14"/>
  </r>
  <r>
    <n v="430"/>
    <x v="426"/>
    <s v="Re-engineered attitude-oriented frame"/>
    <n v="8100"/>
    <n v="5487"/>
    <x v="0"/>
    <n v="67.740740740740748"/>
    <n v="65.321428571428569"/>
    <n v="84"/>
    <x v="1"/>
    <s v="USD"/>
    <x v="407"/>
    <n v="1572670800"/>
    <b v="0"/>
    <b v="0"/>
    <s v="theater/plays"/>
    <x v="3"/>
    <x v="3"/>
  </r>
  <r>
    <n v="431"/>
    <x v="427"/>
    <s v="Compatible multimedia utilization"/>
    <n v="5100"/>
    <n v="9817"/>
    <x v="1"/>
    <n v="192.49019607843135"/>
    <n v="104.43617021276596"/>
    <n v="94"/>
    <x v="1"/>
    <s v="USD"/>
    <x v="408"/>
    <n v="1531112400"/>
    <b v="1"/>
    <b v="0"/>
    <s v="theater/plays"/>
    <x v="3"/>
    <x v="3"/>
  </r>
  <r>
    <n v="432"/>
    <x v="428"/>
    <s v="Re-contextualized dedicated hardware"/>
    <n v="7700"/>
    <n v="6369"/>
    <x v="0"/>
    <n v="82.714285714285722"/>
    <n v="69.989010989010993"/>
    <n v="91"/>
    <x v="1"/>
    <s v="USD"/>
    <x v="409"/>
    <n v="1400734800"/>
    <b v="0"/>
    <b v="0"/>
    <s v="theater/plays"/>
    <x v="3"/>
    <x v="3"/>
  </r>
  <r>
    <n v="433"/>
    <x v="429"/>
    <s v="Decentralized composite paradigm"/>
    <n v="121400"/>
    <n v="65755"/>
    <x v="0"/>
    <n v="54.163920922570021"/>
    <n v="83.023989898989896"/>
    <n v="792"/>
    <x v="1"/>
    <s v="USD"/>
    <x v="410"/>
    <n v="1386741600"/>
    <b v="0"/>
    <b v="1"/>
    <s v="film &amp; video/documentary"/>
    <x v="4"/>
    <x v="4"/>
  </r>
  <r>
    <n v="434"/>
    <x v="430"/>
    <s v="Cloned transitional hierarchy"/>
    <n v="5400"/>
    <n v="903"/>
    <x v="3"/>
    <n v="16.722222222222221"/>
    <n v="90.3"/>
    <n v="10"/>
    <x v="0"/>
    <s v="CAD"/>
    <x v="411"/>
    <n v="1481781600"/>
    <b v="1"/>
    <b v="0"/>
    <s v="theater/plays"/>
    <x v="3"/>
    <x v="3"/>
  </r>
  <r>
    <n v="435"/>
    <x v="431"/>
    <s v="Advanced discrete leverage"/>
    <n v="152400"/>
    <n v="178120"/>
    <x v="1"/>
    <n v="116.87664041994749"/>
    <n v="103.98131932282546"/>
    <n v="1713"/>
    <x v="6"/>
    <s v="EUR"/>
    <x v="412"/>
    <n v="1419660000"/>
    <b v="0"/>
    <b v="1"/>
    <s v="theater/plays"/>
    <x v="3"/>
    <x v="3"/>
  </r>
  <r>
    <n v="436"/>
    <x v="432"/>
    <s v="Open-source incremental throughput"/>
    <n v="1300"/>
    <n v="13678"/>
    <x v="1"/>
    <n v="1052.1538461538462"/>
    <n v="54.931726907630519"/>
    <n v="249"/>
    <x v="1"/>
    <s v="USD"/>
    <x v="413"/>
    <n v="1555822800"/>
    <b v="0"/>
    <b v="0"/>
    <s v="music/jazz"/>
    <x v="1"/>
    <x v="17"/>
  </r>
  <r>
    <n v="437"/>
    <x v="433"/>
    <s v="Centralized regional interface"/>
    <n v="8100"/>
    <n v="9969"/>
    <x v="1"/>
    <n v="123.07407407407408"/>
    <n v="51.921875"/>
    <n v="192"/>
    <x v="1"/>
    <s v="USD"/>
    <x v="414"/>
    <n v="1442379600"/>
    <b v="0"/>
    <b v="1"/>
    <s v="film &amp; video/animation"/>
    <x v="4"/>
    <x v="10"/>
  </r>
  <r>
    <n v="438"/>
    <x v="434"/>
    <s v="Streamlined web-enabled knowledgebase"/>
    <n v="8300"/>
    <n v="14827"/>
    <x v="1"/>
    <n v="178.63855421686748"/>
    <n v="60.02834008097166"/>
    <n v="247"/>
    <x v="1"/>
    <s v="USD"/>
    <x v="415"/>
    <n v="1364965200"/>
    <b v="0"/>
    <b v="0"/>
    <s v="theater/plays"/>
    <x v="3"/>
    <x v="3"/>
  </r>
  <r>
    <n v="439"/>
    <x v="435"/>
    <s v="Digitized transitional monitoring"/>
    <n v="28400"/>
    <n v="100900"/>
    <x v="1"/>
    <n v="355.28169014084506"/>
    <n v="44.003488879197555"/>
    <n v="2293"/>
    <x v="1"/>
    <s v="USD"/>
    <x v="416"/>
    <n v="1479016800"/>
    <b v="0"/>
    <b v="0"/>
    <s v="film &amp; video/science fiction"/>
    <x v="4"/>
    <x v="22"/>
  </r>
  <r>
    <n v="440"/>
    <x v="436"/>
    <s v="Networked optimal adapter"/>
    <n v="102500"/>
    <n v="165954"/>
    <x v="1"/>
    <n v="161.90634146341463"/>
    <n v="53.003513254551258"/>
    <n v="3131"/>
    <x v="1"/>
    <s v="USD"/>
    <x v="417"/>
    <n v="1499662800"/>
    <b v="0"/>
    <b v="0"/>
    <s v="film &amp; video/television"/>
    <x v="4"/>
    <x v="19"/>
  </r>
  <r>
    <n v="441"/>
    <x v="437"/>
    <s v="Automated optimal function"/>
    <n v="7000"/>
    <n v="1744"/>
    <x v="0"/>
    <n v="24.914285714285715"/>
    <n v="54.5"/>
    <n v="32"/>
    <x v="1"/>
    <s v="USD"/>
    <x v="418"/>
    <n v="1337835600"/>
    <b v="0"/>
    <b v="0"/>
    <s v="technology/wearables"/>
    <x v="2"/>
    <x v="8"/>
  </r>
  <r>
    <n v="442"/>
    <x v="438"/>
    <s v="Devolved system-worthy framework"/>
    <n v="5400"/>
    <n v="10731"/>
    <x v="1"/>
    <n v="198.72222222222223"/>
    <n v="75.04195804195804"/>
    <n v="143"/>
    <x v="6"/>
    <s v="EUR"/>
    <x v="419"/>
    <n v="1505710800"/>
    <b v="0"/>
    <b v="0"/>
    <s v="theater/plays"/>
    <x v="3"/>
    <x v="3"/>
  </r>
  <r>
    <n v="443"/>
    <x v="439"/>
    <s v="Stand-alone user-facing service-desk"/>
    <n v="9300"/>
    <n v="3232"/>
    <x v="3"/>
    <n v="34.752688172043008"/>
    <n v="35.911111111111111"/>
    <n v="90"/>
    <x v="1"/>
    <s v="USD"/>
    <x v="420"/>
    <n v="1287464400"/>
    <b v="0"/>
    <b v="0"/>
    <s v="theater/plays"/>
    <x v="3"/>
    <x v="3"/>
  </r>
  <r>
    <n v="444"/>
    <x v="347"/>
    <s v="Versatile global attitude"/>
    <n v="6200"/>
    <n v="10938"/>
    <x v="1"/>
    <n v="176.41935483870967"/>
    <n v="36.952702702702702"/>
    <n v="296"/>
    <x v="1"/>
    <s v="USD"/>
    <x v="421"/>
    <n v="1311656400"/>
    <b v="0"/>
    <b v="1"/>
    <s v="music/indie rock"/>
    <x v="1"/>
    <x v="7"/>
  </r>
  <r>
    <n v="445"/>
    <x v="440"/>
    <s v="Intuitive demand-driven Local Area Network"/>
    <n v="2100"/>
    <n v="10739"/>
    <x v="1"/>
    <n v="511.38095238095235"/>
    <n v="63.170588235294119"/>
    <n v="170"/>
    <x v="1"/>
    <s v="USD"/>
    <x v="422"/>
    <n v="1293170400"/>
    <b v="0"/>
    <b v="1"/>
    <s v="theater/plays"/>
    <x v="3"/>
    <x v="3"/>
  </r>
  <r>
    <n v="446"/>
    <x v="441"/>
    <s v="Assimilated uniform methodology"/>
    <n v="6800"/>
    <n v="5579"/>
    <x v="0"/>
    <n v="82.044117647058826"/>
    <n v="29.99462365591398"/>
    <n v="186"/>
    <x v="1"/>
    <s v="USD"/>
    <x v="423"/>
    <n v="1355983200"/>
    <b v="0"/>
    <b v="0"/>
    <s v="technology/wearables"/>
    <x v="2"/>
    <x v="8"/>
  </r>
  <r>
    <n v="447"/>
    <x v="442"/>
    <s v="Self-enabling next generation algorithm"/>
    <n v="155200"/>
    <n v="37754"/>
    <x v="3"/>
    <n v="24.326030927835053"/>
    <n v="86"/>
    <n v="439"/>
    <x v="4"/>
    <s v="GBP"/>
    <x v="424"/>
    <n v="1515045600"/>
    <b v="0"/>
    <b v="0"/>
    <s v="film &amp; video/television"/>
    <x v="4"/>
    <x v="19"/>
  </r>
  <r>
    <n v="448"/>
    <x v="443"/>
    <s v="Object-based demand-driven strategy"/>
    <n v="89900"/>
    <n v="45384"/>
    <x v="0"/>
    <n v="50.482758620689658"/>
    <n v="75.014876033057845"/>
    <n v="605"/>
    <x v="1"/>
    <s v="USD"/>
    <x v="425"/>
    <n v="1366088400"/>
    <b v="0"/>
    <b v="1"/>
    <s v="games/video games"/>
    <x v="6"/>
    <x v="11"/>
  </r>
  <r>
    <n v="449"/>
    <x v="444"/>
    <s v="Public-key coherent ability"/>
    <n v="900"/>
    <n v="8703"/>
    <x v="1"/>
    <n v="967"/>
    <n v="101.19767441860465"/>
    <n v="86"/>
    <x v="3"/>
    <s v="DKK"/>
    <x v="426"/>
    <n v="1553317200"/>
    <b v="0"/>
    <b v="0"/>
    <s v="games/video games"/>
    <x v="6"/>
    <x v="11"/>
  </r>
  <r>
    <n v="450"/>
    <x v="445"/>
    <s v="Up-sized composite success"/>
    <n v="100"/>
    <n v="4"/>
    <x v="0"/>
    <n v="4"/>
    <n v="4"/>
    <n v="1"/>
    <x v="0"/>
    <s v="CAD"/>
    <x v="427"/>
    <n v="1542088800"/>
    <b v="0"/>
    <b v="0"/>
    <s v="film &amp; video/animation"/>
    <x v="4"/>
    <x v="10"/>
  </r>
  <r>
    <n v="451"/>
    <x v="446"/>
    <s v="Innovative exuding matrix"/>
    <n v="148400"/>
    <n v="182302"/>
    <x v="1"/>
    <n v="122.84501347708894"/>
    <n v="29.001272669424118"/>
    <n v="6286"/>
    <x v="1"/>
    <s v="USD"/>
    <x v="428"/>
    <n v="1503118800"/>
    <b v="0"/>
    <b v="0"/>
    <s v="music/rock"/>
    <x v="1"/>
    <x v="1"/>
  </r>
  <r>
    <n v="452"/>
    <x v="447"/>
    <s v="Realigned impactful artificial intelligence"/>
    <n v="4800"/>
    <n v="3045"/>
    <x v="0"/>
    <n v="63.4375"/>
    <n v="98.225806451612897"/>
    <n v="31"/>
    <x v="1"/>
    <s v="USD"/>
    <x v="429"/>
    <n v="1278478800"/>
    <b v="0"/>
    <b v="0"/>
    <s v="film &amp; video/drama"/>
    <x v="4"/>
    <x v="6"/>
  </r>
  <r>
    <n v="453"/>
    <x v="448"/>
    <s v="Multi-layered multi-tasking secured line"/>
    <n v="182400"/>
    <n v="102749"/>
    <x v="0"/>
    <n v="56.331688596491226"/>
    <n v="87.001693480101608"/>
    <n v="1181"/>
    <x v="1"/>
    <s v="USD"/>
    <x v="411"/>
    <n v="1484114400"/>
    <b v="0"/>
    <b v="0"/>
    <s v="film &amp; video/science fiction"/>
    <x v="4"/>
    <x v="22"/>
  </r>
  <r>
    <n v="454"/>
    <x v="449"/>
    <s v="Upgradable upward-trending portal"/>
    <n v="4000"/>
    <n v="1763"/>
    <x v="0"/>
    <n v="44.074999999999996"/>
    <n v="45.205128205128204"/>
    <n v="39"/>
    <x v="1"/>
    <s v="USD"/>
    <x v="430"/>
    <n v="1385445600"/>
    <b v="0"/>
    <b v="1"/>
    <s v="film &amp; video/drama"/>
    <x v="4"/>
    <x v="6"/>
  </r>
  <r>
    <n v="455"/>
    <x v="450"/>
    <s v="Profit-focused global product"/>
    <n v="116500"/>
    <n v="137904"/>
    <x v="1"/>
    <n v="118.37253218884121"/>
    <n v="37.001341561577675"/>
    <n v="3727"/>
    <x v="1"/>
    <s v="USD"/>
    <x v="431"/>
    <n v="1318741200"/>
    <b v="0"/>
    <b v="0"/>
    <s v="theater/plays"/>
    <x v="3"/>
    <x v="3"/>
  </r>
  <r>
    <n v="456"/>
    <x v="451"/>
    <s v="Operative well-modulated data-warehouse"/>
    <n v="146400"/>
    <n v="152438"/>
    <x v="1"/>
    <n v="104.1243169398907"/>
    <n v="94.976947040498445"/>
    <n v="1605"/>
    <x v="1"/>
    <s v="USD"/>
    <x v="432"/>
    <n v="1518242400"/>
    <b v="0"/>
    <b v="1"/>
    <s v="music/indie rock"/>
    <x v="1"/>
    <x v="7"/>
  </r>
  <r>
    <n v="457"/>
    <x v="452"/>
    <s v="Cloned asymmetric functionalities"/>
    <n v="5000"/>
    <n v="1332"/>
    <x v="0"/>
    <n v="26.640000000000004"/>
    <n v="28.956521739130434"/>
    <n v="46"/>
    <x v="1"/>
    <s v="USD"/>
    <x v="433"/>
    <n v="1476594000"/>
    <b v="0"/>
    <b v="0"/>
    <s v="theater/plays"/>
    <x v="3"/>
    <x v="3"/>
  </r>
  <r>
    <n v="458"/>
    <x v="453"/>
    <s v="Pre-emptive neutral portal"/>
    <n v="33800"/>
    <n v="118706"/>
    <x v="1"/>
    <n v="351.20118343195264"/>
    <n v="55.993396226415094"/>
    <n v="2120"/>
    <x v="1"/>
    <s v="USD"/>
    <x v="434"/>
    <n v="1273554000"/>
    <b v="0"/>
    <b v="0"/>
    <s v="theater/plays"/>
    <x v="3"/>
    <x v="3"/>
  </r>
  <r>
    <n v="459"/>
    <x v="454"/>
    <s v="Switchable demand-driven help-desk"/>
    <n v="6300"/>
    <n v="5674"/>
    <x v="0"/>
    <n v="90.063492063492063"/>
    <n v="54.038095238095238"/>
    <n v="105"/>
    <x v="1"/>
    <s v="USD"/>
    <x v="435"/>
    <n v="1421906400"/>
    <b v="0"/>
    <b v="0"/>
    <s v="film &amp; video/documentary"/>
    <x v="4"/>
    <x v="4"/>
  </r>
  <r>
    <n v="460"/>
    <x v="455"/>
    <s v="Business-focused static ability"/>
    <n v="2400"/>
    <n v="4119"/>
    <x v="1"/>
    <n v="171.625"/>
    <n v="82.38"/>
    <n v="50"/>
    <x v="1"/>
    <s v="USD"/>
    <x v="8"/>
    <n v="1281589200"/>
    <b v="0"/>
    <b v="0"/>
    <s v="theater/plays"/>
    <x v="3"/>
    <x v="3"/>
  </r>
  <r>
    <n v="461"/>
    <x v="456"/>
    <s v="Networked secondary structure"/>
    <n v="98800"/>
    <n v="139354"/>
    <x v="1"/>
    <n v="141.04655870445345"/>
    <n v="66.997115384615384"/>
    <n v="2080"/>
    <x v="1"/>
    <s v="USD"/>
    <x v="436"/>
    <n v="1400389200"/>
    <b v="0"/>
    <b v="0"/>
    <s v="film &amp; video/drama"/>
    <x v="4"/>
    <x v="6"/>
  </r>
  <r>
    <n v="462"/>
    <x v="457"/>
    <s v="Total multimedia website"/>
    <n v="188800"/>
    <n v="57734"/>
    <x v="0"/>
    <n v="30.57944915254237"/>
    <n v="107.91401869158878"/>
    <n v="535"/>
    <x v="1"/>
    <s v="USD"/>
    <x v="385"/>
    <n v="1362808800"/>
    <b v="0"/>
    <b v="0"/>
    <s v="games/mobile games"/>
    <x v="6"/>
    <x v="20"/>
  </r>
  <r>
    <n v="463"/>
    <x v="458"/>
    <s v="Cross-platform upward-trending parallelism"/>
    <n v="134300"/>
    <n v="145265"/>
    <x v="1"/>
    <n v="108.16455696202532"/>
    <n v="69.009501187648453"/>
    <n v="2105"/>
    <x v="1"/>
    <s v="USD"/>
    <x v="437"/>
    <n v="1388815200"/>
    <b v="0"/>
    <b v="0"/>
    <s v="film &amp; video/animation"/>
    <x v="4"/>
    <x v="10"/>
  </r>
  <r>
    <n v="464"/>
    <x v="459"/>
    <s v="Pre-emptive mission-critical hardware"/>
    <n v="71200"/>
    <n v="95020"/>
    <x v="1"/>
    <n v="133.45505617977528"/>
    <n v="39.006568144499177"/>
    <n v="2436"/>
    <x v="1"/>
    <s v="USD"/>
    <x v="438"/>
    <n v="1519538400"/>
    <b v="0"/>
    <b v="0"/>
    <s v="theater/plays"/>
    <x v="3"/>
    <x v="3"/>
  </r>
  <r>
    <n v="465"/>
    <x v="460"/>
    <s v="Up-sized responsive protocol"/>
    <n v="4700"/>
    <n v="8829"/>
    <x v="1"/>
    <n v="187.85106382978722"/>
    <n v="110.3625"/>
    <n v="80"/>
    <x v="1"/>
    <s v="USD"/>
    <x v="439"/>
    <n v="1517810400"/>
    <b v="0"/>
    <b v="0"/>
    <s v="publishing/translations"/>
    <x v="5"/>
    <x v="18"/>
  </r>
  <r>
    <n v="466"/>
    <x v="461"/>
    <s v="Pre-emptive transitional frame"/>
    <n v="1200"/>
    <n v="3984"/>
    <x v="1"/>
    <n v="332"/>
    <n v="94.857142857142861"/>
    <n v="42"/>
    <x v="1"/>
    <s v="USD"/>
    <x v="440"/>
    <n v="1370581200"/>
    <b v="0"/>
    <b v="1"/>
    <s v="technology/wearables"/>
    <x v="2"/>
    <x v="8"/>
  </r>
  <r>
    <n v="467"/>
    <x v="462"/>
    <s v="Profit-focused content-based application"/>
    <n v="1400"/>
    <n v="8053"/>
    <x v="1"/>
    <n v="575.21428571428578"/>
    <n v="57.935251798561154"/>
    <n v="139"/>
    <x v="0"/>
    <s v="CAD"/>
    <x v="441"/>
    <n v="1448863200"/>
    <b v="0"/>
    <b v="1"/>
    <s v="technology/web"/>
    <x v="2"/>
    <x v="2"/>
  </r>
  <r>
    <n v="468"/>
    <x v="463"/>
    <s v="Streamlined neutral analyzer"/>
    <n v="4000"/>
    <n v="1620"/>
    <x v="0"/>
    <n v="40.5"/>
    <n v="101.25"/>
    <n v="16"/>
    <x v="1"/>
    <s v="USD"/>
    <x v="442"/>
    <n v="1556600400"/>
    <b v="0"/>
    <b v="0"/>
    <s v="theater/plays"/>
    <x v="3"/>
    <x v="3"/>
  </r>
  <r>
    <n v="469"/>
    <x v="464"/>
    <s v="Assimilated neutral utilization"/>
    <n v="5600"/>
    <n v="10328"/>
    <x v="1"/>
    <n v="184.42857142857144"/>
    <n v="64.95597484276729"/>
    <n v="159"/>
    <x v="1"/>
    <s v="USD"/>
    <x v="443"/>
    <n v="1432098000"/>
    <b v="0"/>
    <b v="0"/>
    <s v="film &amp; video/drama"/>
    <x v="4"/>
    <x v="6"/>
  </r>
  <r>
    <n v="470"/>
    <x v="465"/>
    <s v="Extended dedicated archive"/>
    <n v="3600"/>
    <n v="10289"/>
    <x v="1"/>
    <n v="285.80555555555554"/>
    <n v="27.00524934383202"/>
    <n v="381"/>
    <x v="1"/>
    <s v="USD"/>
    <x v="315"/>
    <n v="1482127200"/>
    <b v="0"/>
    <b v="0"/>
    <s v="technology/wearables"/>
    <x v="2"/>
    <x v="8"/>
  </r>
  <r>
    <n v="471"/>
    <x v="197"/>
    <s v="Configurable static help-desk"/>
    <n v="3100"/>
    <n v="9889"/>
    <x v="1"/>
    <n v="319"/>
    <n v="50.97422680412371"/>
    <n v="194"/>
    <x v="4"/>
    <s v="GBP"/>
    <x v="444"/>
    <n v="1335934800"/>
    <b v="0"/>
    <b v="1"/>
    <s v="food/food trucks"/>
    <x v="0"/>
    <x v="0"/>
  </r>
  <r>
    <n v="472"/>
    <x v="466"/>
    <s v="Self-enabling clear-thinking framework"/>
    <n v="153800"/>
    <n v="60342"/>
    <x v="0"/>
    <n v="39.234070221066318"/>
    <n v="104.94260869565217"/>
    <n v="575"/>
    <x v="1"/>
    <s v="USD"/>
    <x v="445"/>
    <n v="1556946000"/>
    <b v="0"/>
    <b v="0"/>
    <s v="music/rock"/>
    <x v="1"/>
    <x v="1"/>
  </r>
  <r>
    <n v="473"/>
    <x v="467"/>
    <s v="Assimilated fault-tolerant capacity"/>
    <n v="5000"/>
    <n v="8907"/>
    <x v="1"/>
    <n v="178.14000000000001"/>
    <n v="84.028301886792448"/>
    <n v="106"/>
    <x v="1"/>
    <s v="USD"/>
    <x v="446"/>
    <n v="1530075600"/>
    <b v="0"/>
    <b v="0"/>
    <s v="music/electric music"/>
    <x v="1"/>
    <x v="5"/>
  </r>
  <r>
    <n v="474"/>
    <x v="468"/>
    <s v="Enhanced neutral ability"/>
    <n v="4000"/>
    <n v="14606"/>
    <x v="1"/>
    <n v="365.15"/>
    <n v="102.85915492957747"/>
    <n v="142"/>
    <x v="1"/>
    <s v="USD"/>
    <x v="447"/>
    <n v="1418796000"/>
    <b v="0"/>
    <b v="0"/>
    <s v="film &amp; video/television"/>
    <x v="4"/>
    <x v="19"/>
  </r>
  <r>
    <n v="475"/>
    <x v="469"/>
    <s v="Function-based attitude-oriented groupware"/>
    <n v="7400"/>
    <n v="8432"/>
    <x v="1"/>
    <n v="113.94594594594594"/>
    <n v="39.962085308056871"/>
    <n v="211"/>
    <x v="1"/>
    <s v="USD"/>
    <x v="448"/>
    <n v="1372482000"/>
    <b v="0"/>
    <b v="1"/>
    <s v="publishing/translations"/>
    <x v="5"/>
    <x v="18"/>
  </r>
  <r>
    <n v="476"/>
    <x v="470"/>
    <s v="Optional solution-oriented instruction set"/>
    <n v="191500"/>
    <n v="57122"/>
    <x v="0"/>
    <n v="29.828720626631856"/>
    <n v="51.001785714285717"/>
    <n v="1120"/>
    <x v="1"/>
    <s v="USD"/>
    <x v="342"/>
    <n v="1534395600"/>
    <b v="0"/>
    <b v="0"/>
    <s v="publishing/fiction"/>
    <x v="5"/>
    <x v="13"/>
  </r>
  <r>
    <n v="477"/>
    <x v="471"/>
    <s v="Organic object-oriented core"/>
    <n v="8500"/>
    <n v="4613"/>
    <x v="0"/>
    <n v="54.270588235294113"/>
    <n v="40.823008849557525"/>
    <n v="113"/>
    <x v="1"/>
    <s v="USD"/>
    <x v="449"/>
    <n v="1311397200"/>
    <b v="0"/>
    <b v="0"/>
    <s v="film &amp; video/science fiction"/>
    <x v="4"/>
    <x v="22"/>
  </r>
  <r>
    <n v="478"/>
    <x v="472"/>
    <s v="Balanced impactful circuit"/>
    <n v="68800"/>
    <n v="162603"/>
    <x v="1"/>
    <n v="236.34156976744185"/>
    <n v="58.999637155297535"/>
    <n v="2756"/>
    <x v="1"/>
    <s v="USD"/>
    <x v="450"/>
    <n v="1426914000"/>
    <b v="0"/>
    <b v="0"/>
    <s v="technology/wearables"/>
    <x v="2"/>
    <x v="8"/>
  </r>
  <r>
    <n v="479"/>
    <x v="473"/>
    <s v="Future-proofed heuristic encryption"/>
    <n v="2400"/>
    <n v="12310"/>
    <x v="1"/>
    <n v="512.91666666666663"/>
    <n v="71.156069364161851"/>
    <n v="173"/>
    <x v="4"/>
    <s v="GBP"/>
    <x v="451"/>
    <n v="1501477200"/>
    <b v="0"/>
    <b v="0"/>
    <s v="food/food trucks"/>
    <x v="0"/>
    <x v="0"/>
  </r>
  <r>
    <n v="480"/>
    <x v="474"/>
    <s v="Balanced bifurcated leverage"/>
    <n v="8600"/>
    <n v="8656"/>
    <x v="1"/>
    <n v="100.65116279069768"/>
    <n v="99.494252873563212"/>
    <n v="87"/>
    <x v="1"/>
    <s v="USD"/>
    <x v="452"/>
    <n v="1269061200"/>
    <b v="0"/>
    <b v="1"/>
    <s v="photography/photography books"/>
    <x v="7"/>
    <x v="14"/>
  </r>
  <r>
    <n v="481"/>
    <x v="475"/>
    <s v="Sharable discrete budgetary management"/>
    <n v="196600"/>
    <n v="159931"/>
    <x v="0"/>
    <n v="81.348423194303152"/>
    <n v="103.98634590377114"/>
    <n v="1538"/>
    <x v="1"/>
    <s v="USD"/>
    <x v="453"/>
    <n v="1415772000"/>
    <b v="0"/>
    <b v="1"/>
    <s v="theater/plays"/>
    <x v="3"/>
    <x v="3"/>
  </r>
  <r>
    <n v="482"/>
    <x v="476"/>
    <s v="Focused solution-oriented instruction set"/>
    <n v="4200"/>
    <n v="689"/>
    <x v="0"/>
    <n v="16.404761904761905"/>
    <n v="76.555555555555557"/>
    <n v="9"/>
    <x v="1"/>
    <s v="USD"/>
    <x v="454"/>
    <n v="1331013600"/>
    <b v="0"/>
    <b v="1"/>
    <s v="publishing/fiction"/>
    <x v="5"/>
    <x v="13"/>
  </r>
  <r>
    <n v="483"/>
    <x v="477"/>
    <s v="Down-sized actuating infrastructure"/>
    <n v="91400"/>
    <n v="48236"/>
    <x v="0"/>
    <n v="52.774617067833695"/>
    <n v="87.068592057761734"/>
    <n v="554"/>
    <x v="1"/>
    <s v="USD"/>
    <x v="455"/>
    <n v="1576735200"/>
    <b v="0"/>
    <b v="0"/>
    <s v="theater/plays"/>
    <x v="3"/>
    <x v="3"/>
  </r>
  <r>
    <n v="484"/>
    <x v="478"/>
    <s v="Synergistic cohesive adapter"/>
    <n v="29600"/>
    <n v="77021"/>
    <x v="1"/>
    <n v="260.20608108108109"/>
    <n v="48.99554707379135"/>
    <n v="1572"/>
    <x v="4"/>
    <s v="GBP"/>
    <x v="456"/>
    <n v="1411362000"/>
    <b v="0"/>
    <b v="1"/>
    <s v="food/food trucks"/>
    <x v="0"/>
    <x v="0"/>
  </r>
  <r>
    <n v="485"/>
    <x v="479"/>
    <s v="Quality-focused mission-critical structure"/>
    <n v="90600"/>
    <n v="27844"/>
    <x v="0"/>
    <n v="30.73289183222958"/>
    <n v="42.969135802469133"/>
    <n v="648"/>
    <x v="4"/>
    <s v="GBP"/>
    <x v="457"/>
    <n v="1563685200"/>
    <b v="0"/>
    <b v="0"/>
    <s v="theater/plays"/>
    <x v="3"/>
    <x v="3"/>
  </r>
  <r>
    <n v="486"/>
    <x v="480"/>
    <s v="Compatible exuding Graphical User Interface"/>
    <n v="5200"/>
    <n v="702"/>
    <x v="0"/>
    <n v="13.5"/>
    <n v="33.428571428571431"/>
    <n v="21"/>
    <x v="4"/>
    <s v="GBP"/>
    <x v="458"/>
    <n v="1521867600"/>
    <b v="0"/>
    <b v="1"/>
    <s v="publishing/translations"/>
    <x v="5"/>
    <x v="18"/>
  </r>
  <r>
    <n v="487"/>
    <x v="481"/>
    <s v="Monitored 24/7 time-frame"/>
    <n v="110300"/>
    <n v="197024"/>
    <x v="1"/>
    <n v="178.62556663644605"/>
    <n v="83.982949701619773"/>
    <n v="2346"/>
    <x v="1"/>
    <s v="USD"/>
    <x v="459"/>
    <n v="1495515600"/>
    <b v="0"/>
    <b v="0"/>
    <s v="theater/plays"/>
    <x v="3"/>
    <x v="3"/>
  </r>
  <r>
    <n v="488"/>
    <x v="482"/>
    <s v="Virtual secondary open architecture"/>
    <n v="5300"/>
    <n v="11663"/>
    <x v="1"/>
    <n v="220.0566037735849"/>
    <n v="101.41739130434783"/>
    <n v="115"/>
    <x v="1"/>
    <s v="USD"/>
    <x v="460"/>
    <n v="1455948000"/>
    <b v="0"/>
    <b v="0"/>
    <s v="theater/plays"/>
    <x v="3"/>
    <x v="3"/>
  </r>
  <r>
    <n v="489"/>
    <x v="483"/>
    <s v="Down-sized mobile time-frame"/>
    <n v="9200"/>
    <n v="9339"/>
    <x v="1"/>
    <n v="101.5108695652174"/>
    <n v="109.87058823529412"/>
    <n v="85"/>
    <x v="6"/>
    <s v="EUR"/>
    <x v="461"/>
    <n v="1282366800"/>
    <b v="0"/>
    <b v="0"/>
    <s v="technology/wearables"/>
    <x v="2"/>
    <x v="8"/>
  </r>
  <r>
    <n v="490"/>
    <x v="484"/>
    <s v="Innovative disintermediate encryption"/>
    <n v="2400"/>
    <n v="4596"/>
    <x v="1"/>
    <n v="191.5"/>
    <n v="31.916666666666668"/>
    <n v="144"/>
    <x v="1"/>
    <s v="USD"/>
    <x v="462"/>
    <n v="1574575200"/>
    <b v="0"/>
    <b v="0"/>
    <s v="journalism/audio"/>
    <x v="8"/>
    <x v="23"/>
  </r>
  <r>
    <n v="491"/>
    <x v="485"/>
    <s v="Universal contextually-based knowledgebase"/>
    <n v="56800"/>
    <n v="173437"/>
    <x v="1"/>
    <n v="305.34683098591546"/>
    <n v="70.993450675399103"/>
    <n v="2443"/>
    <x v="1"/>
    <s v="USD"/>
    <x v="463"/>
    <n v="1374901200"/>
    <b v="0"/>
    <b v="1"/>
    <s v="food/food trucks"/>
    <x v="0"/>
    <x v="0"/>
  </r>
  <r>
    <n v="492"/>
    <x v="486"/>
    <s v="Persevering interactive matrix"/>
    <n v="191000"/>
    <n v="45831"/>
    <x v="3"/>
    <n v="23.995287958115181"/>
    <n v="77.026890756302521"/>
    <n v="595"/>
    <x v="1"/>
    <s v="USD"/>
    <x v="464"/>
    <n v="1278910800"/>
    <b v="1"/>
    <b v="1"/>
    <s v="film &amp; video/shorts"/>
    <x v="4"/>
    <x v="12"/>
  </r>
  <r>
    <n v="493"/>
    <x v="487"/>
    <s v="Seamless background framework"/>
    <n v="900"/>
    <n v="6514"/>
    <x v="1"/>
    <n v="723.77777777777771"/>
    <n v="101.78125"/>
    <n v="64"/>
    <x v="1"/>
    <s v="USD"/>
    <x v="465"/>
    <n v="1562907600"/>
    <b v="0"/>
    <b v="0"/>
    <s v="photography/photography books"/>
    <x v="7"/>
    <x v="14"/>
  </r>
  <r>
    <n v="494"/>
    <x v="488"/>
    <s v="Balanced upward-trending productivity"/>
    <n v="2500"/>
    <n v="13684"/>
    <x v="1"/>
    <n v="547.36"/>
    <n v="51.059701492537314"/>
    <n v="268"/>
    <x v="1"/>
    <s v="USD"/>
    <x v="466"/>
    <n v="1332478800"/>
    <b v="0"/>
    <b v="0"/>
    <s v="technology/wearables"/>
    <x v="2"/>
    <x v="8"/>
  </r>
  <r>
    <n v="495"/>
    <x v="489"/>
    <s v="Centralized clear-thinking solution"/>
    <n v="3200"/>
    <n v="13264"/>
    <x v="1"/>
    <n v="414.49999999999994"/>
    <n v="68.02051282051282"/>
    <n v="195"/>
    <x v="3"/>
    <s v="DKK"/>
    <x v="467"/>
    <n v="1402722000"/>
    <b v="0"/>
    <b v="0"/>
    <s v="theater/plays"/>
    <x v="3"/>
    <x v="3"/>
  </r>
  <r>
    <n v="496"/>
    <x v="490"/>
    <s v="Optimized bi-directional extranet"/>
    <n v="183800"/>
    <n v="1667"/>
    <x v="0"/>
    <n v="0.90696409140369971"/>
    <n v="30.87037037037037"/>
    <n v="54"/>
    <x v="1"/>
    <s v="USD"/>
    <x v="468"/>
    <n v="1496811600"/>
    <b v="0"/>
    <b v="0"/>
    <s v="film &amp; video/animation"/>
    <x v="4"/>
    <x v="10"/>
  </r>
  <r>
    <n v="497"/>
    <x v="491"/>
    <s v="Intuitive actuating benchmark"/>
    <n v="9800"/>
    <n v="3349"/>
    <x v="0"/>
    <n v="34.173469387755098"/>
    <n v="27.908333333333335"/>
    <n v="120"/>
    <x v="1"/>
    <s v="USD"/>
    <x v="469"/>
    <n v="1482213600"/>
    <b v="0"/>
    <b v="1"/>
    <s v="technology/wearables"/>
    <x v="2"/>
    <x v="8"/>
  </r>
  <r>
    <n v="498"/>
    <x v="492"/>
    <s v="Devolved background project"/>
    <n v="193400"/>
    <n v="46317"/>
    <x v="0"/>
    <n v="23.948810754912099"/>
    <n v="79.994818652849744"/>
    <n v="579"/>
    <x v="3"/>
    <s v="DKK"/>
    <x v="470"/>
    <n v="1420264800"/>
    <b v="0"/>
    <b v="0"/>
    <s v="technology/web"/>
    <x v="2"/>
    <x v="2"/>
  </r>
  <r>
    <n v="499"/>
    <x v="493"/>
    <s v="Reverse-engineered executive emulation"/>
    <n v="163800"/>
    <n v="78743"/>
    <x v="0"/>
    <n v="48.072649572649574"/>
    <n v="38.003378378378379"/>
    <n v="2072"/>
    <x v="1"/>
    <s v="USD"/>
    <x v="471"/>
    <n v="1458450000"/>
    <b v="0"/>
    <b v="1"/>
    <s v="film &amp; video/documentary"/>
    <x v="4"/>
    <x v="4"/>
  </r>
  <r>
    <n v="500"/>
    <x v="494"/>
    <s v="Team-oriented clear-thinking matrix"/>
    <n v="100"/>
    <n v="0"/>
    <x v="0"/>
    <n v="0"/>
    <e v="#DIV/0!"/>
    <n v="0"/>
    <x v="1"/>
    <s v="USD"/>
    <x v="472"/>
    <n v="1369803600"/>
    <b v="0"/>
    <b v="1"/>
    <s v="theater/plays"/>
    <x v="3"/>
    <x v="3"/>
  </r>
  <r>
    <n v="501"/>
    <x v="495"/>
    <s v="Focused coherent methodology"/>
    <n v="153600"/>
    <n v="107743"/>
    <x v="0"/>
    <n v="70.145182291666657"/>
    <n v="59.990534521158132"/>
    <n v="1796"/>
    <x v="1"/>
    <s v="USD"/>
    <x v="473"/>
    <n v="1363237200"/>
    <b v="0"/>
    <b v="0"/>
    <s v="film &amp; video/documentary"/>
    <x v="4"/>
    <x v="4"/>
  </r>
  <r>
    <n v="502"/>
    <x v="212"/>
    <s v="Reduced context-sensitive complexity"/>
    <n v="1300"/>
    <n v="6889"/>
    <x v="1"/>
    <n v="529.92307692307691"/>
    <n v="37.037634408602152"/>
    <n v="186"/>
    <x v="2"/>
    <s v="AUD"/>
    <x v="474"/>
    <n v="1345870800"/>
    <b v="0"/>
    <b v="1"/>
    <s v="games/video games"/>
    <x v="6"/>
    <x v="11"/>
  </r>
  <r>
    <n v="503"/>
    <x v="496"/>
    <s v="Decentralized 4thgeneration time-frame"/>
    <n v="25500"/>
    <n v="45983"/>
    <x v="1"/>
    <n v="180.32549019607845"/>
    <n v="99.963043478260872"/>
    <n v="460"/>
    <x v="1"/>
    <s v="USD"/>
    <x v="72"/>
    <n v="1437454800"/>
    <b v="0"/>
    <b v="0"/>
    <s v="film &amp; video/drama"/>
    <x v="4"/>
    <x v="6"/>
  </r>
  <r>
    <n v="504"/>
    <x v="497"/>
    <s v="De-engineered cohesive moderator"/>
    <n v="7500"/>
    <n v="6924"/>
    <x v="0"/>
    <n v="92.320000000000007"/>
    <n v="111.6774193548387"/>
    <n v="62"/>
    <x v="6"/>
    <s v="EUR"/>
    <x v="443"/>
    <n v="1432011600"/>
    <b v="0"/>
    <b v="0"/>
    <s v="music/rock"/>
    <x v="1"/>
    <x v="1"/>
  </r>
  <r>
    <n v="505"/>
    <x v="498"/>
    <s v="Ameliorated explicit parallelism"/>
    <n v="89900"/>
    <n v="12497"/>
    <x v="0"/>
    <n v="13.901001112347053"/>
    <n v="36.014409221902014"/>
    <n v="347"/>
    <x v="1"/>
    <s v="USD"/>
    <x v="475"/>
    <n v="1366347600"/>
    <b v="0"/>
    <b v="1"/>
    <s v="publishing/radio &amp; podcasts"/>
    <x v="5"/>
    <x v="15"/>
  </r>
  <r>
    <n v="506"/>
    <x v="499"/>
    <s v="Customizable background monitoring"/>
    <n v="18000"/>
    <n v="166874"/>
    <x v="1"/>
    <n v="927.07777777777767"/>
    <n v="66.010284810126578"/>
    <n v="2528"/>
    <x v="1"/>
    <s v="USD"/>
    <x v="81"/>
    <n v="1512885600"/>
    <b v="0"/>
    <b v="1"/>
    <s v="theater/plays"/>
    <x v="3"/>
    <x v="3"/>
  </r>
  <r>
    <n v="507"/>
    <x v="500"/>
    <s v="Compatible well-modulated budgetary management"/>
    <n v="2100"/>
    <n v="837"/>
    <x v="0"/>
    <n v="39.857142857142861"/>
    <n v="44.05263157894737"/>
    <n v="19"/>
    <x v="1"/>
    <s v="USD"/>
    <x v="476"/>
    <n v="1369717200"/>
    <b v="0"/>
    <b v="1"/>
    <s v="technology/web"/>
    <x v="2"/>
    <x v="2"/>
  </r>
  <r>
    <n v="508"/>
    <x v="501"/>
    <s v="Up-sized radical pricing structure"/>
    <n v="172700"/>
    <n v="193820"/>
    <x v="1"/>
    <n v="112.22929936305732"/>
    <n v="52.999726551818434"/>
    <n v="3657"/>
    <x v="1"/>
    <s v="USD"/>
    <x v="192"/>
    <n v="1534654800"/>
    <b v="0"/>
    <b v="0"/>
    <s v="theater/plays"/>
    <x v="3"/>
    <x v="3"/>
  </r>
  <r>
    <n v="509"/>
    <x v="173"/>
    <s v="Robust zero-defect project"/>
    <n v="168500"/>
    <n v="119510"/>
    <x v="0"/>
    <n v="70.925816023738875"/>
    <n v="95"/>
    <n v="1258"/>
    <x v="1"/>
    <s v="USD"/>
    <x v="477"/>
    <n v="1337058000"/>
    <b v="0"/>
    <b v="0"/>
    <s v="theater/plays"/>
    <x v="3"/>
    <x v="3"/>
  </r>
  <r>
    <n v="510"/>
    <x v="502"/>
    <s v="Re-engineered mobile task-force"/>
    <n v="7800"/>
    <n v="9289"/>
    <x v="1"/>
    <n v="119.08974358974358"/>
    <n v="70.908396946564892"/>
    <n v="131"/>
    <x v="2"/>
    <s v="AUD"/>
    <x v="478"/>
    <n v="1529816400"/>
    <b v="0"/>
    <b v="0"/>
    <s v="film &amp; video/drama"/>
    <x v="4"/>
    <x v="6"/>
  </r>
  <r>
    <n v="511"/>
    <x v="503"/>
    <s v="User-centric intangible neural-net"/>
    <n v="147800"/>
    <n v="35498"/>
    <x v="0"/>
    <n v="24.017591339648174"/>
    <n v="98.060773480662988"/>
    <n v="362"/>
    <x v="1"/>
    <s v="USD"/>
    <x v="479"/>
    <n v="1564894800"/>
    <b v="0"/>
    <b v="0"/>
    <s v="theater/plays"/>
    <x v="3"/>
    <x v="3"/>
  </r>
  <r>
    <n v="512"/>
    <x v="504"/>
    <s v="Organized explicit core"/>
    <n v="9100"/>
    <n v="12678"/>
    <x v="1"/>
    <n v="139.31868131868131"/>
    <n v="53.046025104602514"/>
    <n v="239"/>
    <x v="1"/>
    <s v="USD"/>
    <x v="480"/>
    <n v="1404622800"/>
    <b v="0"/>
    <b v="1"/>
    <s v="games/video games"/>
    <x v="6"/>
    <x v="11"/>
  </r>
  <r>
    <n v="513"/>
    <x v="505"/>
    <s v="Synchronized 6thgeneration adapter"/>
    <n v="8300"/>
    <n v="3260"/>
    <x v="3"/>
    <n v="39.277108433734945"/>
    <n v="93.142857142857139"/>
    <n v="35"/>
    <x v="1"/>
    <s v="USD"/>
    <x v="180"/>
    <n v="1284181200"/>
    <b v="0"/>
    <b v="0"/>
    <s v="film &amp; video/television"/>
    <x v="4"/>
    <x v="19"/>
  </r>
  <r>
    <n v="514"/>
    <x v="506"/>
    <s v="Centralized motivating capacity"/>
    <n v="138700"/>
    <n v="31123"/>
    <x v="3"/>
    <n v="22.439077144917089"/>
    <n v="58.945075757575758"/>
    <n v="528"/>
    <x v="5"/>
    <s v="CHF"/>
    <x v="481"/>
    <n v="1386741600"/>
    <b v="0"/>
    <b v="1"/>
    <s v="music/rock"/>
    <x v="1"/>
    <x v="1"/>
  </r>
  <r>
    <n v="515"/>
    <x v="507"/>
    <s v="Phased 24hour flexibility"/>
    <n v="8600"/>
    <n v="4797"/>
    <x v="0"/>
    <n v="55.779069767441861"/>
    <n v="36.067669172932334"/>
    <n v="133"/>
    <x v="0"/>
    <s v="CAD"/>
    <x v="482"/>
    <n v="1324792800"/>
    <b v="0"/>
    <b v="1"/>
    <s v="theater/plays"/>
    <x v="3"/>
    <x v="3"/>
  </r>
  <r>
    <n v="516"/>
    <x v="508"/>
    <s v="Exclusive 5thgeneration structure"/>
    <n v="125400"/>
    <n v="53324"/>
    <x v="0"/>
    <n v="42.523125996810208"/>
    <n v="63.030732860520096"/>
    <n v="846"/>
    <x v="1"/>
    <s v="USD"/>
    <x v="194"/>
    <n v="1284354000"/>
    <b v="0"/>
    <b v="0"/>
    <s v="publishing/nonfiction"/>
    <x v="5"/>
    <x v="9"/>
  </r>
  <r>
    <n v="517"/>
    <x v="509"/>
    <s v="Multi-tiered maximized orchestration"/>
    <n v="5900"/>
    <n v="6608"/>
    <x v="1"/>
    <n v="112.00000000000001"/>
    <n v="84.717948717948715"/>
    <n v="78"/>
    <x v="1"/>
    <s v="USD"/>
    <x v="483"/>
    <n v="1494392400"/>
    <b v="0"/>
    <b v="0"/>
    <s v="food/food trucks"/>
    <x v="0"/>
    <x v="0"/>
  </r>
  <r>
    <n v="518"/>
    <x v="510"/>
    <s v="Open-architected uniform instruction set"/>
    <n v="8800"/>
    <n v="622"/>
    <x v="0"/>
    <n v="7.0681818181818183"/>
    <n v="62.2"/>
    <n v="10"/>
    <x v="1"/>
    <s v="USD"/>
    <x v="484"/>
    <n v="1519538400"/>
    <b v="0"/>
    <b v="1"/>
    <s v="film &amp; video/animation"/>
    <x v="4"/>
    <x v="10"/>
  </r>
  <r>
    <n v="519"/>
    <x v="511"/>
    <s v="Exclusive asymmetric analyzer"/>
    <n v="177700"/>
    <n v="180802"/>
    <x v="1"/>
    <n v="101.74563871693867"/>
    <n v="101.97518330513255"/>
    <n v="1773"/>
    <x v="1"/>
    <s v="USD"/>
    <x v="355"/>
    <n v="1421906400"/>
    <b v="0"/>
    <b v="1"/>
    <s v="music/rock"/>
    <x v="1"/>
    <x v="1"/>
  </r>
  <r>
    <n v="520"/>
    <x v="512"/>
    <s v="Organic radical collaboration"/>
    <n v="800"/>
    <n v="3406"/>
    <x v="1"/>
    <n v="425.75"/>
    <n v="106.4375"/>
    <n v="32"/>
    <x v="1"/>
    <s v="USD"/>
    <x v="485"/>
    <n v="1555909200"/>
    <b v="0"/>
    <b v="0"/>
    <s v="theater/plays"/>
    <x v="3"/>
    <x v="3"/>
  </r>
  <r>
    <n v="521"/>
    <x v="513"/>
    <s v="Function-based multi-state software"/>
    <n v="7600"/>
    <n v="11061"/>
    <x v="1"/>
    <n v="145.53947368421052"/>
    <n v="29.975609756097562"/>
    <n v="369"/>
    <x v="1"/>
    <s v="USD"/>
    <x v="486"/>
    <n v="1472446800"/>
    <b v="0"/>
    <b v="1"/>
    <s v="film &amp; video/drama"/>
    <x v="4"/>
    <x v="6"/>
  </r>
  <r>
    <n v="522"/>
    <x v="514"/>
    <s v="Innovative static budgetary management"/>
    <n v="50500"/>
    <n v="16389"/>
    <x v="0"/>
    <n v="32.453465346534657"/>
    <n v="85.806282722513089"/>
    <n v="191"/>
    <x v="1"/>
    <s v="USD"/>
    <x v="487"/>
    <n v="1342328400"/>
    <b v="0"/>
    <b v="0"/>
    <s v="film &amp; video/shorts"/>
    <x v="4"/>
    <x v="12"/>
  </r>
  <r>
    <n v="523"/>
    <x v="515"/>
    <s v="Triple-buffered holistic ability"/>
    <n v="900"/>
    <n v="6303"/>
    <x v="1"/>
    <n v="700.33333333333326"/>
    <n v="70.82022471910112"/>
    <n v="89"/>
    <x v="1"/>
    <s v="USD"/>
    <x v="488"/>
    <n v="1268114400"/>
    <b v="0"/>
    <b v="0"/>
    <s v="film &amp; video/shorts"/>
    <x v="4"/>
    <x v="12"/>
  </r>
  <r>
    <n v="524"/>
    <x v="516"/>
    <s v="Diverse scalable superstructure"/>
    <n v="96700"/>
    <n v="81136"/>
    <x v="0"/>
    <n v="83.904860392967933"/>
    <n v="40.998484082870135"/>
    <n v="1979"/>
    <x v="1"/>
    <s v="USD"/>
    <x v="489"/>
    <n v="1273381200"/>
    <b v="0"/>
    <b v="0"/>
    <s v="theater/plays"/>
    <x v="3"/>
    <x v="3"/>
  </r>
  <r>
    <n v="525"/>
    <x v="517"/>
    <s v="Balanced leadingedge data-warehouse"/>
    <n v="2100"/>
    <n v="1768"/>
    <x v="0"/>
    <n v="84.19047619047619"/>
    <n v="28.063492063492063"/>
    <n v="63"/>
    <x v="1"/>
    <s v="USD"/>
    <x v="490"/>
    <n v="1290837600"/>
    <b v="0"/>
    <b v="0"/>
    <s v="technology/wearables"/>
    <x v="2"/>
    <x v="8"/>
  </r>
  <r>
    <n v="526"/>
    <x v="518"/>
    <s v="Digitized bandwidth-monitored open architecture"/>
    <n v="8300"/>
    <n v="12944"/>
    <x v="1"/>
    <n v="155.95180722891567"/>
    <n v="88.054421768707485"/>
    <n v="147"/>
    <x v="1"/>
    <s v="USD"/>
    <x v="312"/>
    <n v="1454306400"/>
    <b v="0"/>
    <b v="1"/>
    <s v="theater/plays"/>
    <x v="3"/>
    <x v="3"/>
  </r>
  <r>
    <n v="527"/>
    <x v="519"/>
    <s v="Enterprise-wide intermediate portal"/>
    <n v="189200"/>
    <n v="188480"/>
    <x v="0"/>
    <n v="99.619450317124731"/>
    <n v="31"/>
    <n v="6080"/>
    <x v="0"/>
    <s v="CAD"/>
    <x v="491"/>
    <n v="1457762400"/>
    <b v="0"/>
    <b v="0"/>
    <s v="film &amp; video/animation"/>
    <x v="4"/>
    <x v="10"/>
  </r>
  <r>
    <n v="528"/>
    <x v="520"/>
    <s v="Focused leadingedge matrix"/>
    <n v="9000"/>
    <n v="7227"/>
    <x v="0"/>
    <n v="80.300000000000011"/>
    <n v="90.337500000000006"/>
    <n v="80"/>
    <x v="4"/>
    <s v="GBP"/>
    <x v="492"/>
    <n v="1389074400"/>
    <b v="0"/>
    <b v="0"/>
    <s v="music/indie rock"/>
    <x v="1"/>
    <x v="7"/>
  </r>
  <r>
    <n v="529"/>
    <x v="521"/>
    <s v="Seamless logistical encryption"/>
    <n v="5100"/>
    <n v="574"/>
    <x v="0"/>
    <n v="11.254901960784313"/>
    <n v="63.777777777777779"/>
    <n v="9"/>
    <x v="1"/>
    <s v="USD"/>
    <x v="493"/>
    <n v="1402117200"/>
    <b v="0"/>
    <b v="0"/>
    <s v="games/video games"/>
    <x v="6"/>
    <x v="11"/>
  </r>
  <r>
    <n v="530"/>
    <x v="522"/>
    <s v="Stand-alone human-resource workforce"/>
    <n v="105000"/>
    <n v="96328"/>
    <x v="0"/>
    <n v="91.740952380952379"/>
    <n v="53.995515695067262"/>
    <n v="1784"/>
    <x v="1"/>
    <s v="USD"/>
    <x v="494"/>
    <n v="1284440400"/>
    <b v="0"/>
    <b v="1"/>
    <s v="publishing/fiction"/>
    <x v="5"/>
    <x v="13"/>
  </r>
  <r>
    <n v="531"/>
    <x v="523"/>
    <s v="Automated zero tolerance implementation"/>
    <n v="186700"/>
    <n v="178338"/>
    <x v="2"/>
    <n v="95.521156936261391"/>
    <n v="48.993956043956047"/>
    <n v="3640"/>
    <x v="5"/>
    <s v="CHF"/>
    <x v="495"/>
    <n v="1388988000"/>
    <b v="0"/>
    <b v="0"/>
    <s v="games/video games"/>
    <x v="6"/>
    <x v="11"/>
  </r>
  <r>
    <n v="532"/>
    <x v="524"/>
    <s v="Pre-emptive grid-enabled contingency"/>
    <n v="1600"/>
    <n v="8046"/>
    <x v="1"/>
    <n v="502.87499999999994"/>
    <n v="63.857142857142854"/>
    <n v="126"/>
    <x v="0"/>
    <s v="CAD"/>
    <x v="496"/>
    <n v="1516946400"/>
    <b v="0"/>
    <b v="0"/>
    <s v="theater/plays"/>
    <x v="3"/>
    <x v="3"/>
  </r>
  <r>
    <n v="533"/>
    <x v="525"/>
    <s v="Multi-lateral didactic encoding"/>
    <n v="115600"/>
    <n v="184086"/>
    <x v="1"/>
    <n v="159.24394463667818"/>
    <n v="82.996393146979258"/>
    <n v="2218"/>
    <x v="4"/>
    <s v="GBP"/>
    <x v="497"/>
    <n v="1377752400"/>
    <b v="0"/>
    <b v="0"/>
    <s v="music/indie rock"/>
    <x v="1"/>
    <x v="7"/>
  </r>
  <r>
    <n v="534"/>
    <x v="526"/>
    <s v="Self-enabling didactic orchestration"/>
    <n v="89100"/>
    <n v="13385"/>
    <x v="0"/>
    <n v="15.022446689113355"/>
    <n v="55.08230452674897"/>
    <n v="243"/>
    <x v="1"/>
    <s v="USD"/>
    <x v="498"/>
    <n v="1534568400"/>
    <b v="0"/>
    <b v="1"/>
    <s v="film &amp; video/drama"/>
    <x v="4"/>
    <x v="6"/>
  </r>
  <r>
    <n v="535"/>
    <x v="527"/>
    <s v="Profit-focused 24/7 data-warehouse"/>
    <n v="2600"/>
    <n v="12533"/>
    <x v="1"/>
    <n v="482.03846153846149"/>
    <n v="62.044554455445542"/>
    <n v="202"/>
    <x v="6"/>
    <s v="EUR"/>
    <x v="499"/>
    <n v="1528606800"/>
    <b v="0"/>
    <b v="1"/>
    <s v="theater/plays"/>
    <x v="3"/>
    <x v="3"/>
  </r>
  <r>
    <n v="536"/>
    <x v="528"/>
    <s v="Enhanced methodical middleware"/>
    <n v="9800"/>
    <n v="14697"/>
    <x v="1"/>
    <n v="149.96938775510205"/>
    <n v="104.97857142857143"/>
    <n v="140"/>
    <x v="6"/>
    <s v="EUR"/>
    <x v="500"/>
    <n v="1284872400"/>
    <b v="0"/>
    <b v="0"/>
    <s v="publishing/fiction"/>
    <x v="5"/>
    <x v="13"/>
  </r>
  <r>
    <n v="537"/>
    <x v="529"/>
    <s v="Synchronized client-driven projection"/>
    <n v="84400"/>
    <n v="98935"/>
    <x v="1"/>
    <n v="117.22156398104266"/>
    <n v="94.044676806083643"/>
    <n v="1052"/>
    <x v="3"/>
    <s v="DKK"/>
    <x v="501"/>
    <n v="1537592400"/>
    <b v="1"/>
    <b v="1"/>
    <s v="film &amp; video/documentary"/>
    <x v="4"/>
    <x v="4"/>
  </r>
  <r>
    <n v="538"/>
    <x v="530"/>
    <s v="Networked didactic time-frame"/>
    <n v="151300"/>
    <n v="57034"/>
    <x v="0"/>
    <n v="37.695968274950431"/>
    <n v="44.007716049382715"/>
    <n v="1296"/>
    <x v="1"/>
    <s v="USD"/>
    <x v="502"/>
    <n v="1381208400"/>
    <b v="0"/>
    <b v="0"/>
    <s v="games/mobile games"/>
    <x v="6"/>
    <x v="20"/>
  </r>
  <r>
    <n v="539"/>
    <x v="531"/>
    <s v="Assimilated exuding toolset"/>
    <n v="9800"/>
    <n v="7120"/>
    <x v="0"/>
    <n v="72.653061224489804"/>
    <n v="92.467532467532465"/>
    <n v="77"/>
    <x v="1"/>
    <s v="USD"/>
    <x v="503"/>
    <n v="1562475600"/>
    <b v="0"/>
    <b v="1"/>
    <s v="food/food trucks"/>
    <x v="0"/>
    <x v="0"/>
  </r>
  <r>
    <n v="540"/>
    <x v="532"/>
    <s v="Front-line client-server secured line"/>
    <n v="5300"/>
    <n v="14097"/>
    <x v="1"/>
    <n v="265.98113207547169"/>
    <n v="57.072874493927124"/>
    <n v="247"/>
    <x v="1"/>
    <s v="USD"/>
    <x v="504"/>
    <n v="1527397200"/>
    <b v="0"/>
    <b v="0"/>
    <s v="photography/photography books"/>
    <x v="7"/>
    <x v="14"/>
  </r>
  <r>
    <n v="541"/>
    <x v="533"/>
    <s v="Polarized systemic Internet solution"/>
    <n v="178000"/>
    <n v="43086"/>
    <x v="0"/>
    <n v="24.205617977528089"/>
    <n v="109.07848101265823"/>
    <n v="395"/>
    <x v="6"/>
    <s v="EUR"/>
    <x v="505"/>
    <n v="1436158800"/>
    <b v="0"/>
    <b v="0"/>
    <s v="games/mobile games"/>
    <x v="6"/>
    <x v="20"/>
  </r>
  <r>
    <n v="542"/>
    <x v="534"/>
    <s v="Profit-focused exuding moderator"/>
    <n v="77000"/>
    <n v="1930"/>
    <x v="0"/>
    <n v="2.5064935064935066"/>
    <n v="39.387755102040813"/>
    <n v="49"/>
    <x v="4"/>
    <s v="GBP"/>
    <x v="506"/>
    <n v="1456034400"/>
    <b v="0"/>
    <b v="0"/>
    <s v="music/indie rock"/>
    <x v="1"/>
    <x v="7"/>
  </r>
  <r>
    <n v="543"/>
    <x v="535"/>
    <s v="Cross-group high-level moderator"/>
    <n v="84900"/>
    <n v="13864"/>
    <x v="0"/>
    <n v="16.329799764428738"/>
    <n v="77.022222222222226"/>
    <n v="180"/>
    <x v="1"/>
    <s v="USD"/>
    <x v="507"/>
    <n v="1380171600"/>
    <b v="0"/>
    <b v="0"/>
    <s v="games/video games"/>
    <x v="6"/>
    <x v="11"/>
  </r>
  <r>
    <n v="544"/>
    <x v="536"/>
    <s v="Public-key 3rdgeneration system engine"/>
    <n v="2800"/>
    <n v="7742"/>
    <x v="1"/>
    <n v="276.5"/>
    <n v="92.166666666666671"/>
    <n v="84"/>
    <x v="1"/>
    <s v="USD"/>
    <x v="508"/>
    <n v="1453356000"/>
    <b v="0"/>
    <b v="0"/>
    <s v="music/rock"/>
    <x v="1"/>
    <x v="1"/>
  </r>
  <r>
    <n v="545"/>
    <x v="537"/>
    <s v="Organized value-added access"/>
    <n v="184800"/>
    <n v="164109"/>
    <x v="0"/>
    <n v="88.803571428571431"/>
    <n v="61.007063197026021"/>
    <n v="2690"/>
    <x v="1"/>
    <s v="USD"/>
    <x v="509"/>
    <n v="1578981600"/>
    <b v="0"/>
    <b v="0"/>
    <s v="theater/plays"/>
    <x v="3"/>
    <x v="3"/>
  </r>
  <r>
    <n v="546"/>
    <x v="538"/>
    <s v="Cloned global Graphical User Interface"/>
    <n v="4200"/>
    <n v="6870"/>
    <x v="1"/>
    <n v="163.57142857142856"/>
    <n v="78.068181818181813"/>
    <n v="88"/>
    <x v="1"/>
    <s v="USD"/>
    <x v="510"/>
    <n v="1537419600"/>
    <b v="0"/>
    <b v="1"/>
    <s v="theater/plays"/>
    <x v="3"/>
    <x v="3"/>
  </r>
  <r>
    <n v="547"/>
    <x v="539"/>
    <s v="Focused solution-oriented matrix"/>
    <n v="1300"/>
    <n v="12597"/>
    <x v="1"/>
    <n v="969"/>
    <n v="80.75"/>
    <n v="156"/>
    <x v="1"/>
    <s v="USD"/>
    <x v="511"/>
    <n v="1423202400"/>
    <b v="0"/>
    <b v="0"/>
    <s v="film &amp; video/drama"/>
    <x v="4"/>
    <x v="6"/>
  </r>
  <r>
    <n v="548"/>
    <x v="540"/>
    <s v="Monitored discrete toolset"/>
    <n v="66100"/>
    <n v="179074"/>
    <x v="1"/>
    <n v="270.91376701966715"/>
    <n v="59.991289782244557"/>
    <n v="2985"/>
    <x v="1"/>
    <s v="USD"/>
    <x v="512"/>
    <n v="1460610000"/>
    <b v="0"/>
    <b v="0"/>
    <s v="theater/plays"/>
    <x v="3"/>
    <x v="3"/>
  </r>
  <r>
    <n v="549"/>
    <x v="541"/>
    <s v="Business-focused intermediate system engine"/>
    <n v="29500"/>
    <n v="83843"/>
    <x v="1"/>
    <n v="284.21355932203392"/>
    <n v="110.03018372703411"/>
    <n v="762"/>
    <x v="1"/>
    <s v="USD"/>
    <x v="513"/>
    <n v="1370494800"/>
    <b v="0"/>
    <b v="0"/>
    <s v="technology/wearables"/>
    <x v="2"/>
    <x v="8"/>
  </r>
  <r>
    <n v="550"/>
    <x v="542"/>
    <s v="De-engineered disintermediate encoding"/>
    <n v="100"/>
    <n v="4"/>
    <x v="3"/>
    <n v="4"/>
    <n v="4"/>
    <n v="1"/>
    <x v="5"/>
    <s v="CHF"/>
    <x v="514"/>
    <n v="1332306000"/>
    <b v="0"/>
    <b v="0"/>
    <s v="music/indie rock"/>
    <x v="1"/>
    <x v="7"/>
  </r>
  <r>
    <n v="551"/>
    <x v="543"/>
    <s v="Streamlined upward-trending analyzer"/>
    <n v="180100"/>
    <n v="105598"/>
    <x v="0"/>
    <n v="58.6329816768462"/>
    <n v="37.99856063332134"/>
    <n v="2779"/>
    <x v="2"/>
    <s v="AUD"/>
    <x v="515"/>
    <n v="1422511200"/>
    <b v="0"/>
    <b v="1"/>
    <s v="technology/web"/>
    <x v="2"/>
    <x v="2"/>
  </r>
  <r>
    <n v="552"/>
    <x v="544"/>
    <s v="Distributed human-resource policy"/>
    <n v="9000"/>
    <n v="8866"/>
    <x v="0"/>
    <n v="98.51111111111112"/>
    <n v="96.369565217391298"/>
    <n v="92"/>
    <x v="1"/>
    <s v="USD"/>
    <x v="516"/>
    <n v="1480312800"/>
    <b v="0"/>
    <b v="0"/>
    <s v="theater/plays"/>
    <x v="3"/>
    <x v="3"/>
  </r>
  <r>
    <n v="553"/>
    <x v="545"/>
    <s v="De-engineered 5thgeneration contingency"/>
    <n v="170600"/>
    <n v="75022"/>
    <x v="0"/>
    <n v="43.975381008206334"/>
    <n v="72.978599221789878"/>
    <n v="1028"/>
    <x v="1"/>
    <s v="USD"/>
    <x v="517"/>
    <n v="1294034400"/>
    <b v="0"/>
    <b v="0"/>
    <s v="music/rock"/>
    <x v="1"/>
    <x v="1"/>
  </r>
  <r>
    <n v="554"/>
    <x v="546"/>
    <s v="Multi-channeled upward-trending application"/>
    <n v="9500"/>
    <n v="14408"/>
    <x v="1"/>
    <n v="151.66315789473683"/>
    <n v="26.007220216606498"/>
    <n v="554"/>
    <x v="0"/>
    <s v="CAD"/>
    <x v="518"/>
    <n v="1482645600"/>
    <b v="0"/>
    <b v="0"/>
    <s v="music/indie rock"/>
    <x v="1"/>
    <x v="7"/>
  </r>
  <r>
    <n v="555"/>
    <x v="547"/>
    <s v="Organic maximized database"/>
    <n v="6300"/>
    <n v="14089"/>
    <x v="1"/>
    <n v="223.63492063492063"/>
    <n v="104.36296296296297"/>
    <n v="135"/>
    <x v="3"/>
    <s v="DKK"/>
    <x v="519"/>
    <n v="1399093200"/>
    <b v="0"/>
    <b v="0"/>
    <s v="music/rock"/>
    <x v="1"/>
    <x v="1"/>
  </r>
  <r>
    <n v="556"/>
    <x v="195"/>
    <s v="Grass-roots 24/7 attitude"/>
    <n v="5200"/>
    <n v="12467"/>
    <x v="1"/>
    <n v="239.75"/>
    <n v="102.18852459016394"/>
    <n v="122"/>
    <x v="1"/>
    <s v="USD"/>
    <x v="520"/>
    <n v="1315890000"/>
    <b v="0"/>
    <b v="1"/>
    <s v="publishing/translations"/>
    <x v="5"/>
    <x v="18"/>
  </r>
  <r>
    <n v="557"/>
    <x v="548"/>
    <s v="Team-oriented global strategy"/>
    <n v="6000"/>
    <n v="11960"/>
    <x v="1"/>
    <n v="199.33333333333334"/>
    <n v="54.117647058823529"/>
    <n v="221"/>
    <x v="1"/>
    <s v="USD"/>
    <x v="521"/>
    <n v="1444021200"/>
    <b v="0"/>
    <b v="1"/>
    <s v="film &amp; video/science fiction"/>
    <x v="4"/>
    <x v="22"/>
  </r>
  <r>
    <n v="558"/>
    <x v="549"/>
    <s v="Enhanced client-driven capacity"/>
    <n v="5800"/>
    <n v="7966"/>
    <x v="1"/>
    <n v="137.34482758620689"/>
    <n v="63.222222222222221"/>
    <n v="126"/>
    <x v="1"/>
    <s v="USD"/>
    <x v="522"/>
    <n v="1460005200"/>
    <b v="0"/>
    <b v="0"/>
    <s v="theater/plays"/>
    <x v="3"/>
    <x v="3"/>
  </r>
  <r>
    <n v="559"/>
    <x v="550"/>
    <s v="Exclusive systematic productivity"/>
    <n v="105300"/>
    <n v="106321"/>
    <x v="1"/>
    <n v="100.9696106362773"/>
    <n v="104.03228962818004"/>
    <n v="1022"/>
    <x v="1"/>
    <s v="USD"/>
    <x v="523"/>
    <n v="1470718800"/>
    <b v="0"/>
    <b v="0"/>
    <s v="theater/plays"/>
    <x v="3"/>
    <x v="3"/>
  </r>
  <r>
    <n v="560"/>
    <x v="551"/>
    <s v="Re-engineered radical policy"/>
    <n v="20000"/>
    <n v="158832"/>
    <x v="1"/>
    <n v="794.16"/>
    <n v="49.994334277620396"/>
    <n v="3177"/>
    <x v="1"/>
    <s v="USD"/>
    <x v="524"/>
    <n v="1325052000"/>
    <b v="0"/>
    <b v="0"/>
    <s v="film &amp; video/animation"/>
    <x v="4"/>
    <x v="10"/>
  </r>
  <r>
    <n v="561"/>
    <x v="552"/>
    <s v="Down-sized logistical adapter"/>
    <n v="3000"/>
    <n v="11091"/>
    <x v="1"/>
    <n v="369.7"/>
    <n v="56.015151515151516"/>
    <n v="198"/>
    <x v="5"/>
    <s v="CHF"/>
    <x v="525"/>
    <n v="1319000400"/>
    <b v="0"/>
    <b v="0"/>
    <s v="theater/plays"/>
    <x v="3"/>
    <x v="3"/>
  </r>
  <r>
    <n v="562"/>
    <x v="553"/>
    <s v="Configurable bandwidth-monitored throughput"/>
    <n v="9900"/>
    <n v="1269"/>
    <x v="0"/>
    <n v="12.818181818181817"/>
    <n v="48.807692307692307"/>
    <n v="26"/>
    <x v="5"/>
    <s v="CHF"/>
    <x v="188"/>
    <n v="1552539600"/>
    <b v="0"/>
    <b v="0"/>
    <s v="music/rock"/>
    <x v="1"/>
    <x v="1"/>
  </r>
  <r>
    <n v="563"/>
    <x v="554"/>
    <s v="Optional tangible pricing structure"/>
    <n v="3700"/>
    <n v="5107"/>
    <x v="1"/>
    <n v="138.02702702702703"/>
    <n v="60.082352941176474"/>
    <n v="85"/>
    <x v="2"/>
    <s v="AUD"/>
    <x v="526"/>
    <n v="1543816800"/>
    <b v="0"/>
    <b v="0"/>
    <s v="film &amp; video/documentary"/>
    <x v="4"/>
    <x v="4"/>
  </r>
  <r>
    <n v="564"/>
    <x v="555"/>
    <s v="Organic high-level implementation"/>
    <n v="168700"/>
    <n v="141393"/>
    <x v="0"/>
    <n v="83.813278008298752"/>
    <n v="78.990502793296088"/>
    <n v="1790"/>
    <x v="1"/>
    <s v="USD"/>
    <x v="527"/>
    <n v="1427086800"/>
    <b v="0"/>
    <b v="0"/>
    <s v="theater/plays"/>
    <x v="3"/>
    <x v="3"/>
  </r>
  <r>
    <n v="565"/>
    <x v="556"/>
    <s v="Decentralized logistical collaboration"/>
    <n v="94900"/>
    <n v="194166"/>
    <x v="1"/>
    <n v="204.60063224446787"/>
    <n v="53.99499443826474"/>
    <n v="3596"/>
    <x v="1"/>
    <s v="USD"/>
    <x v="528"/>
    <n v="1323064800"/>
    <b v="0"/>
    <b v="0"/>
    <s v="theater/plays"/>
    <x v="3"/>
    <x v="3"/>
  </r>
  <r>
    <n v="566"/>
    <x v="557"/>
    <s v="Advanced content-based installation"/>
    <n v="9300"/>
    <n v="4124"/>
    <x v="0"/>
    <n v="44.344086021505376"/>
    <n v="111.45945945945945"/>
    <n v="37"/>
    <x v="1"/>
    <s v="USD"/>
    <x v="522"/>
    <n v="1458277200"/>
    <b v="0"/>
    <b v="1"/>
    <s v="music/electric music"/>
    <x v="1"/>
    <x v="5"/>
  </r>
  <r>
    <n v="567"/>
    <x v="558"/>
    <s v="Distributed high-level open architecture"/>
    <n v="6800"/>
    <n v="14865"/>
    <x v="1"/>
    <n v="218.60294117647058"/>
    <n v="60.922131147540981"/>
    <n v="244"/>
    <x v="1"/>
    <s v="USD"/>
    <x v="529"/>
    <n v="1405141200"/>
    <b v="0"/>
    <b v="0"/>
    <s v="music/rock"/>
    <x v="1"/>
    <x v="1"/>
  </r>
  <r>
    <n v="568"/>
    <x v="559"/>
    <s v="Synergized zero tolerance help-desk"/>
    <n v="72400"/>
    <n v="134688"/>
    <x v="1"/>
    <n v="186.03314917127071"/>
    <n v="26.0015444015444"/>
    <n v="5180"/>
    <x v="1"/>
    <s v="USD"/>
    <x v="530"/>
    <n v="1283058000"/>
    <b v="0"/>
    <b v="0"/>
    <s v="theater/plays"/>
    <x v="3"/>
    <x v="3"/>
  </r>
  <r>
    <n v="569"/>
    <x v="560"/>
    <s v="Extended multi-tasking definition"/>
    <n v="20100"/>
    <n v="47705"/>
    <x v="1"/>
    <n v="237.33830845771143"/>
    <n v="80.993208828522924"/>
    <n v="589"/>
    <x v="6"/>
    <s v="EUR"/>
    <x v="531"/>
    <n v="1295762400"/>
    <b v="0"/>
    <b v="0"/>
    <s v="film &amp; video/animation"/>
    <x v="4"/>
    <x v="10"/>
  </r>
  <r>
    <n v="570"/>
    <x v="561"/>
    <s v="Realigned uniform knowledge user"/>
    <n v="31200"/>
    <n v="95364"/>
    <x v="1"/>
    <n v="305.65384615384613"/>
    <n v="34.995963302752294"/>
    <n v="2725"/>
    <x v="1"/>
    <s v="USD"/>
    <x v="515"/>
    <n v="1419573600"/>
    <b v="0"/>
    <b v="1"/>
    <s v="music/rock"/>
    <x v="1"/>
    <x v="1"/>
  </r>
  <r>
    <n v="571"/>
    <x v="562"/>
    <s v="Monitored grid-enabled model"/>
    <n v="3500"/>
    <n v="3295"/>
    <x v="0"/>
    <n v="94.142857142857139"/>
    <n v="94.142857142857139"/>
    <n v="35"/>
    <x v="6"/>
    <s v="EUR"/>
    <x v="532"/>
    <n v="1438750800"/>
    <b v="0"/>
    <b v="0"/>
    <s v="film &amp; video/shorts"/>
    <x v="4"/>
    <x v="12"/>
  </r>
  <r>
    <n v="572"/>
    <x v="563"/>
    <s v="Assimilated actuating policy"/>
    <n v="9000"/>
    <n v="4896"/>
    <x v="3"/>
    <n v="54.400000000000006"/>
    <n v="52.085106382978722"/>
    <n v="94"/>
    <x v="1"/>
    <s v="USD"/>
    <x v="533"/>
    <n v="1444798800"/>
    <b v="0"/>
    <b v="1"/>
    <s v="music/rock"/>
    <x v="1"/>
    <x v="1"/>
  </r>
  <r>
    <n v="573"/>
    <x v="564"/>
    <s v="Total incremental productivity"/>
    <n v="6700"/>
    <n v="7496"/>
    <x v="1"/>
    <n v="111.88059701492537"/>
    <n v="24.986666666666668"/>
    <n v="300"/>
    <x v="1"/>
    <s v="USD"/>
    <x v="409"/>
    <n v="1399179600"/>
    <b v="0"/>
    <b v="0"/>
    <s v="journalism/audio"/>
    <x v="8"/>
    <x v="23"/>
  </r>
  <r>
    <n v="574"/>
    <x v="565"/>
    <s v="Adaptive local task-force"/>
    <n v="2700"/>
    <n v="9967"/>
    <x v="1"/>
    <n v="369.14814814814815"/>
    <n v="69.215277777777771"/>
    <n v="144"/>
    <x v="1"/>
    <s v="USD"/>
    <x v="534"/>
    <n v="1576562400"/>
    <b v="0"/>
    <b v="1"/>
    <s v="food/food trucks"/>
    <x v="0"/>
    <x v="0"/>
  </r>
  <r>
    <n v="575"/>
    <x v="566"/>
    <s v="Universal zero-defect concept"/>
    <n v="83300"/>
    <n v="52421"/>
    <x v="0"/>
    <n v="62.930372148859547"/>
    <n v="93.944444444444443"/>
    <n v="558"/>
    <x v="1"/>
    <s v="USD"/>
    <x v="53"/>
    <n v="1400821200"/>
    <b v="0"/>
    <b v="1"/>
    <s v="theater/plays"/>
    <x v="3"/>
    <x v="3"/>
  </r>
  <r>
    <n v="576"/>
    <x v="567"/>
    <s v="Object-based bottom-line superstructure"/>
    <n v="9700"/>
    <n v="6298"/>
    <x v="0"/>
    <n v="64.927835051546396"/>
    <n v="98.40625"/>
    <n v="64"/>
    <x v="1"/>
    <s v="USD"/>
    <x v="535"/>
    <n v="1510984800"/>
    <b v="0"/>
    <b v="0"/>
    <s v="theater/plays"/>
    <x v="3"/>
    <x v="3"/>
  </r>
  <r>
    <n v="577"/>
    <x v="568"/>
    <s v="Adaptive 24hour projection"/>
    <n v="8200"/>
    <n v="1546"/>
    <x v="3"/>
    <n v="18.853658536585368"/>
    <n v="41.783783783783782"/>
    <n v="37"/>
    <x v="1"/>
    <s v="USD"/>
    <x v="536"/>
    <n v="1302066000"/>
    <b v="0"/>
    <b v="0"/>
    <s v="music/jazz"/>
    <x v="1"/>
    <x v="17"/>
  </r>
  <r>
    <n v="578"/>
    <x v="569"/>
    <s v="Sharable radical toolset"/>
    <n v="96500"/>
    <n v="16168"/>
    <x v="0"/>
    <n v="16.754404145077721"/>
    <n v="65.991836734693877"/>
    <n v="245"/>
    <x v="1"/>
    <s v="USD"/>
    <x v="537"/>
    <n v="1322978400"/>
    <b v="0"/>
    <b v="0"/>
    <s v="film &amp; video/science fiction"/>
    <x v="4"/>
    <x v="22"/>
  </r>
  <r>
    <n v="579"/>
    <x v="570"/>
    <s v="Focused multimedia knowledgebase"/>
    <n v="6200"/>
    <n v="6269"/>
    <x v="1"/>
    <n v="101.11290322580646"/>
    <n v="72.05747126436782"/>
    <n v="87"/>
    <x v="1"/>
    <s v="USD"/>
    <x v="538"/>
    <n v="1313730000"/>
    <b v="0"/>
    <b v="0"/>
    <s v="music/jazz"/>
    <x v="1"/>
    <x v="17"/>
  </r>
  <r>
    <n v="580"/>
    <x v="251"/>
    <s v="Seamless 6thgeneration extranet"/>
    <n v="43800"/>
    <n v="149578"/>
    <x v="1"/>
    <n v="341.5022831050228"/>
    <n v="48.003209242618745"/>
    <n v="3116"/>
    <x v="1"/>
    <s v="USD"/>
    <x v="539"/>
    <n v="1394085600"/>
    <b v="0"/>
    <b v="0"/>
    <s v="theater/plays"/>
    <x v="3"/>
    <x v="3"/>
  </r>
  <r>
    <n v="581"/>
    <x v="571"/>
    <s v="Sharable mobile knowledgebase"/>
    <n v="6000"/>
    <n v="3841"/>
    <x v="0"/>
    <n v="64.016666666666666"/>
    <n v="54.098591549295776"/>
    <n v="71"/>
    <x v="1"/>
    <s v="USD"/>
    <x v="540"/>
    <n v="1305349200"/>
    <b v="0"/>
    <b v="0"/>
    <s v="technology/web"/>
    <x v="2"/>
    <x v="2"/>
  </r>
  <r>
    <n v="582"/>
    <x v="572"/>
    <s v="Cross-group global system engine"/>
    <n v="8700"/>
    <n v="4531"/>
    <x v="0"/>
    <n v="52.080459770114942"/>
    <n v="107.88095238095238"/>
    <n v="42"/>
    <x v="1"/>
    <s v="USD"/>
    <x v="505"/>
    <n v="1434344400"/>
    <b v="0"/>
    <b v="1"/>
    <s v="games/video games"/>
    <x v="6"/>
    <x v="11"/>
  </r>
  <r>
    <n v="583"/>
    <x v="573"/>
    <s v="Centralized clear-thinking conglomeration"/>
    <n v="18900"/>
    <n v="60934"/>
    <x v="1"/>
    <n v="322.40211640211641"/>
    <n v="67.034103410341032"/>
    <n v="909"/>
    <x v="1"/>
    <s v="USD"/>
    <x v="541"/>
    <n v="1331186400"/>
    <b v="0"/>
    <b v="0"/>
    <s v="film &amp; video/documentary"/>
    <x v="4"/>
    <x v="4"/>
  </r>
  <r>
    <n v="584"/>
    <x v="8"/>
    <s v="De-engineered cohesive system engine"/>
    <n v="86400"/>
    <n v="103255"/>
    <x v="1"/>
    <n v="119.50810185185186"/>
    <n v="64.01425914445133"/>
    <n v="1613"/>
    <x v="1"/>
    <s v="USD"/>
    <x v="542"/>
    <n v="1336539600"/>
    <b v="0"/>
    <b v="0"/>
    <s v="technology/web"/>
    <x v="2"/>
    <x v="2"/>
  </r>
  <r>
    <n v="585"/>
    <x v="574"/>
    <s v="Reactive analyzing function"/>
    <n v="8900"/>
    <n v="13065"/>
    <x v="1"/>
    <n v="146.79775280898878"/>
    <n v="96.066176470588232"/>
    <n v="136"/>
    <x v="1"/>
    <s v="USD"/>
    <x v="543"/>
    <n v="1269752400"/>
    <b v="0"/>
    <b v="0"/>
    <s v="publishing/translations"/>
    <x v="5"/>
    <x v="18"/>
  </r>
  <r>
    <n v="586"/>
    <x v="575"/>
    <s v="Robust hybrid budgetary management"/>
    <n v="700"/>
    <n v="6654"/>
    <x v="1"/>
    <n v="950.57142857142856"/>
    <n v="51.184615384615384"/>
    <n v="130"/>
    <x v="1"/>
    <s v="USD"/>
    <x v="544"/>
    <n v="1291615200"/>
    <b v="0"/>
    <b v="0"/>
    <s v="music/rock"/>
    <x v="1"/>
    <x v="1"/>
  </r>
  <r>
    <n v="587"/>
    <x v="576"/>
    <s v="Open-source analyzing monitoring"/>
    <n v="9400"/>
    <n v="6852"/>
    <x v="0"/>
    <n v="72.893617021276597"/>
    <n v="43.92307692307692"/>
    <n v="156"/>
    <x v="0"/>
    <s v="CAD"/>
    <x v="35"/>
    <n v="1552366800"/>
    <b v="0"/>
    <b v="1"/>
    <s v="food/food trucks"/>
    <x v="0"/>
    <x v="0"/>
  </r>
  <r>
    <n v="588"/>
    <x v="577"/>
    <s v="Up-sized discrete firmware"/>
    <n v="157600"/>
    <n v="124517"/>
    <x v="0"/>
    <n v="79.008248730964468"/>
    <n v="91.021198830409361"/>
    <n v="1368"/>
    <x v="4"/>
    <s v="GBP"/>
    <x v="152"/>
    <n v="1272171600"/>
    <b v="0"/>
    <b v="0"/>
    <s v="theater/plays"/>
    <x v="3"/>
    <x v="3"/>
  </r>
  <r>
    <n v="589"/>
    <x v="578"/>
    <s v="Exclusive intangible extranet"/>
    <n v="7900"/>
    <n v="5113"/>
    <x v="0"/>
    <n v="64.721518987341781"/>
    <n v="50.127450980392155"/>
    <n v="102"/>
    <x v="1"/>
    <s v="USD"/>
    <x v="545"/>
    <n v="1436677200"/>
    <b v="0"/>
    <b v="0"/>
    <s v="film &amp; video/documentary"/>
    <x v="4"/>
    <x v="4"/>
  </r>
  <r>
    <n v="590"/>
    <x v="579"/>
    <s v="Synergized analyzing process improvement"/>
    <n v="7100"/>
    <n v="5824"/>
    <x v="0"/>
    <n v="82.028169014084511"/>
    <n v="67.720930232558146"/>
    <n v="86"/>
    <x v="2"/>
    <s v="AUD"/>
    <x v="546"/>
    <n v="1420092000"/>
    <b v="0"/>
    <b v="0"/>
    <s v="publishing/radio &amp; podcasts"/>
    <x v="5"/>
    <x v="15"/>
  </r>
  <r>
    <n v="591"/>
    <x v="580"/>
    <s v="Realigned dedicated system engine"/>
    <n v="600"/>
    <n v="6226"/>
    <x v="1"/>
    <n v="1037.6666666666667"/>
    <n v="61.03921568627451"/>
    <n v="102"/>
    <x v="1"/>
    <s v="USD"/>
    <x v="547"/>
    <n v="1279947600"/>
    <b v="0"/>
    <b v="0"/>
    <s v="games/video games"/>
    <x v="6"/>
    <x v="11"/>
  </r>
  <r>
    <n v="592"/>
    <x v="581"/>
    <s v="Object-based bandwidth-monitored concept"/>
    <n v="156800"/>
    <n v="20243"/>
    <x v="0"/>
    <n v="12.910076530612244"/>
    <n v="80.011857707509876"/>
    <n v="253"/>
    <x v="1"/>
    <s v="USD"/>
    <x v="548"/>
    <n v="1402203600"/>
    <b v="0"/>
    <b v="0"/>
    <s v="theater/plays"/>
    <x v="3"/>
    <x v="3"/>
  </r>
  <r>
    <n v="593"/>
    <x v="582"/>
    <s v="Ameliorated client-driven open system"/>
    <n v="121600"/>
    <n v="188288"/>
    <x v="1"/>
    <n v="154.84210526315789"/>
    <n v="47.001497753369947"/>
    <n v="4006"/>
    <x v="1"/>
    <s v="USD"/>
    <x v="549"/>
    <n v="1396933200"/>
    <b v="0"/>
    <b v="0"/>
    <s v="film &amp; video/animation"/>
    <x v="4"/>
    <x v="10"/>
  </r>
  <r>
    <n v="594"/>
    <x v="583"/>
    <s v="Upgradable leadingedge Local Area Network"/>
    <n v="157300"/>
    <n v="11167"/>
    <x v="0"/>
    <n v="7.0991735537190088"/>
    <n v="71.127388535031841"/>
    <n v="157"/>
    <x v="1"/>
    <s v="USD"/>
    <x v="550"/>
    <n v="1467262800"/>
    <b v="0"/>
    <b v="1"/>
    <s v="theater/plays"/>
    <x v="3"/>
    <x v="3"/>
  </r>
  <r>
    <n v="595"/>
    <x v="584"/>
    <s v="Customizable intermediate data-warehouse"/>
    <n v="70300"/>
    <n v="146595"/>
    <x v="1"/>
    <n v="208.52773826458036"/>
    <n v="89.99079189686924"/>
    <n v="1629"/>
    <x v="1"/>
    <s v="USD"/>
    <x v="551"/>
    <n v="1270530000"/>
    <b v="0"/>
    <b v="1"/>
    <s v="theater/plays"/>
    <x v="3"/>
    <x v="3"/>
  </r>
  <r>
    <n v="596"/>
    <x v="585"/>
    <s v="Managed optimizing archive"/>
    <n v="7900"/>
    <n v="7875"/>
    <x v="0"/>
    <n v="99.683544303797461"/>
    <n v="43.032786885245905"/>
    <n v="183"/>
    <x v="1"/>
    <s v="USD"/>
    <x v="552"/>
    <n v="1457762400"/>
    <b v="0"/>
    <b v="1"/>
    <s v="film &amp; video/drama"/>
    <x v="4"/>
    <x v="6"/>
  </r>
  <r>
    <n v="597"/>
    <x v="586"/>
    <s v="Diverse systematic projection"/>
    <n v="73800"/>
    <n v="148779"/>
    <x v="1"/>
    <n v="201.59756097560978"/>
    <n v="67.997714808043881"/>
    <n v="2188"/>
    <x v="1"/>
    <s v="USD"/>
    <x v="462"/>
    <n v="1575525600"/>
    <b v="0"/>
    <b v="0"/>
    <s v="theater/plays"/>
    <x v="3"/>
    <x v="3"/>
  </r>
  <r>
    <n v="598"/>
    <x v="587"/>
    <s v="Up-sized web-enabled info-mediaries"/>
    <n v="108500"/>
    <n v="175868"/>
    <x v="1"/>
    <n v="162.09032258064516"/>
    <n v="73.004566210045667"/>
    <n v="2409"/>
    <x v="6"/>
    <s v="EUR"/>
    <x v="553"/>
    <n v="1279083600"/>
    <b v="0"/>
    <b v="0"/>
    <s v="music/rock"/>
    <x v="1"/>
    <x v="1"/>
  </r>
  <r>
    <n v="599"/>
    <x v="588"/>
    <s v="Persevering optimizing Graphical User Interface"/>
    <n v="140300"/>
    <n v="5112"/>
    <x v="0"/>
    <n v="3.6436208125445471"/>
    <n v="62.341463414634148"/>
    <n v="82"/>
    <x v="3"/>
    <s v="DKK"/>
    <x v="554"/>
    <n v="1424412000"/>
    <b v="0"/>
    <b v="0"/>
    <s v="film &amp; video/documentary"/>
    <x v="4"/>
    <x v="4"/>
  </r>
  <r>
    <n v="600"/>
    <x v="589"/>
    <s v="Cross-platform tertiary array"/>
    <n v="100"/>
    <n v="5"/>
    <x v="0"/>
    <n v="5"/>
    <n v="5"/>
    <n v="1"/>
    <x v="4"/>
    <s v="GBP"/>
    <x v="555"/>
    <n v="1376197200"/>
    <b v="0"/>
    <b v="0"/>
    <s v="food/food trucks"/>
    <x v="0"/>
    <x v="0"/>
  </r>
  <r>
    <n v="601"/>
    <x v="590"/>
    <s v="Inverse neutral structure"/>
    <n v="6300"/>
    <n v="13018"/>
    <x v="1"/>
    <n v="206.63492063492063"/>
    <n v="67.103092783505161"/>
    <n v="194"/>
    <x v="1"/>
    <s v="USD"/>
    <x v="548"/>
    <n v="1402894800"/>
    <b v="1"/>
    <b v="0"/>
    <s v="technology/wearables"/>
    <x v="2"/>
    <x v="8"/>
  </r>
  <r>
    <n v="602"/>
    <x v="591"/>
    <s v="Quality-focused system-worthy support"/>
    <n v="71100"/>
    <n v="91176"/>
    <x v="1"/>
    <n v="128.23628691983123"/>
    <n v="79.978947368421046"/>
    <n v="1140"/>
    <x v="1"/>
    <s v="USD"/>
    <x v="62"/>
    <n v="1434430800"/>
    <b v="0"/>
    <b v="0"/>
    <s v="theater/plays"/>
    <x v="3"/>
    <x v="3"/>
  </r>
  <r>
    <n v="603"/>
    <x v="592"/>
    <s v="Vision-oriented 5thgeneration array"/>
    <n v="5300"/>
    <n v="6342"/>
    <x v="1"/>
    <n v="119.66037735849055"/>
    <n v="62.176470588235297"/>
    <n v="102"/>
    <x v="1"/>
    <s v="USD"/>
    <x v="556"/>
    <n v="1557896400"/>
    <b v="0"/>
    <b v="0"/>
    <s v="theater/plays"/>
    <x v="3"/>
    <x v="3"/>
  </r>
  <r>
    <n v="604"/>
    <x v="593"/>
    <s v="Cross-platform logistical circuit"/>
    <n v="88700"/>
    <n v="151438"/>
    <x v="1"/>
    <n v="170.73055242390078"/>
    <n v="53.005950297514879"/>
    <n v="2857"/>
    <x v="1"/>
    <s v="USD"/>
    <x v="557"/>
    <n v="1297490400"/>
    <b v="0"/>
    <b v="0"/>
    <s v="theater/plays"/>
    <x v="3"/>
    <x v="3"/>
  </r>
  <r>
    <n v="605"/>
    <x v="594"/>
    <s v="Profound solution-oriented matrix"/>
    <n v="3300"/>
    <n v="6178"/>
    <x v="1"/>
    <n v="187.21212121212122"/>
    <n v="57.738317757009348"/>
    <n v="107"/>
    <x v="1"/>
    <s v="USD"/>
    <x v="27"/>
    <n v="1447394400"/>
    <b v="0"/>
    <b v="0"/>
    <s v="publishing/nonfiction"/>
    <x v="5"/>
    <x v="9"/>
  </r>
  <r>
    <n v="606"/>
    <x v="595"/>
    <s v="Extended asynchronous initiative"/>
    <n v="3400"/>
    <n v="6405"/>
    <x v="1"/>
    <n v="188.38235294117646"/>
    <n v="40.03125"/>
    <n v="160"/>
    <x v="4"/>
    <s v="GBP"/>
    <x v="558"/>
    <n v="1458277200"/>
    <b v="0"/>
    <b v="0"/>
    <s v="music/rock"/>
    <x v="1"/>
    <x v="1"/>
  </r>
  <r>
    <n v="607"/>
    <x v="596"/>
    <s v="Fundamental needs-based frame"/>
    <n v="137600"/>
    <n v="180667"/>
    <x v="1"/>
    <n v="131.29869186046511"/>
    <n v="81.016591928251117"/>
    <n v="2230"/>
    <x v="1"/>
    <s v="USD"/>
    <x v="559"/>
    <n v="1395723600"/>
    <b v="0"/>
    <b v="0"/>
    <s v="food/food trucks"/>
    <x v="0"/>
    <x v="0"/>
  </r>
  <r>
    <n v="608"/>
    <x v="597"/>
    <s v="Compatible full-range leverage"/>
    <n v="3900"/>
    <n v="11075"/>
    <x v="1"/>
    <n v="283.97435897435901"/>
    <n v="35.047468354430379"/>
    <n v="316"/>
    <x v="1"/>
    <s v="USD"/>
    <x v="426"/>
    <n v="1552197600"/>
    <b v="0"/>
    <b v="1"/>
    <s v="music/jazz"/>
    <x v="1"/>
    <x v="17"/>
  </r>
  <r>
    <n v="609"/>
    <x v="598"/>
    <s v="Upgradable holistic system engine"/>
    <n v="10000"/>
    <n v="12042"/>
    <x v="1"/>
    <n v="120.41999999999999"/>
    <n v="102.92307692307692"/>
    <n v="117"/>
    <x v="1"/>
    <s v="USD"/>
    <x v="560"/>
    <n v="1549087200"/>
    <b v="0"/>
    <b v="0"/>
    <s v="film &amp; video/science fiction"/>
    <x v="4"/>
    <x v="22"/>
  </r>
  <r>
    <n v="610"/>
    <x v="599"/>
    <s v="Stand-alone multi-state data-warehouse"/>
    <n v="42800"/>
    <n v="179356"/>
    <x v="1"/>
    <n v="419.0560747663551"/>
    <n v="27.998126756166094"/>
    <n v="6406"/>
    <x v="1"/>
    <s v="USD"/>
    <x v="561"/>
    <n v="1356847200"/>
    <b v="0"/>
    <b v="0"/>
    <s v="theater/plays"/>
    <x v="3"/>
    <x v="3"/>
  </r>
  <r>
    <n v="611"/>
    <x v="600"/>
    <s v="Multi-lateral maximized core"/>
    <n v="8200"/>
    <n v="1136"/>
    <x v="3"/>
    <n v="13.853658536585368"/>
    <n v="75.733333333333334"/>
    <n v="15"/>
    <x v="1"/>
    <s v="USD"/>
    <x v="562"/>
    <n v="1375765200"/>
    <b v="0"/>
    <b v="0"/>
    <s v="theater/plays"/>
    <x v="3"/>
    <x v="3"/>
  </r>
  <r>
    <n v="612"/>
    <x v="601"/>
    <s v="Innovative holistic hub"/>
    <n v="6200"/>
    <n v="8645"/>
    <x v="1"/>
    <n v="139.43548387096774"/>
    <n v="45.026041666666664"/>
    <n v="192"/>
    <x v="1"/>
    <s v="USD"/>
    <x v="563"/>
    <n v="1289800800"/>
    <b v="0"/>
    <b v="0"/>
    <s v="music/electric music"/>
    <x v="1"/>
    <x v="5"/>
  </r>
  <r>
    <n v="613"/>
    <x v="602"/>
    <s v="Reverse-engineered 24/7 methodology"/>
    <n v="1100"/>
    <n v="1914"/>
    <x v="1"/>
    <n v="174"/>
    <n v="73.615384615384613"/>
    <n v="26"/>
    <x v="0"/>
    <s v="CAD"/>
    <x v="564"/>
    <n v="1504501200"/>
    <b v="0"/>
    <b v="0"/>
    <s v="theater/plays"/>
    <x v="3"/>
    <x v="3"/>
  </r>
  <r>
    <n v="614"/>
    <x v="603"/>
    <s v="Business-focused dynamic info-mediaries"/>
    <n v="26500"/>
    <n v="41205"/>
    <x v="1"/>
    <n v="155.49056603773585"/>
    <n v="56.991701244813278"/>
    <n v="723"/>
    <x v="1"/>
    <s v="USD"/>
    <x v="565"/>
    <n v="1485669600"/>
    <b v="0"/>
    <b v="0"/>
    <s v="theater/plays"/>
    <x v="3"/>
    <x v="3"/>
  </r>
  <r>
    <n v="615"/>
    <x v="604"/>
    <s v="Digitized clear-thinking installation"/>
    <n v="8500"/>
    <n v="14488"/>
    <x v="1"/>
    <n v="170.44705882352943"/>
    <n v="85.223529411764702"/>
    <n v="170"/>
    <x v="6"/>
    <s v="EUR"/>
    <x v="566"/>
    <n v="1462770000"/>
    <b v="0"/>
    <b v="0"/>
    <s v="theater/plays"/>
    <x v="3"/>
    <x v="3"/>
  </r>
  <r>
    <n v="616"/>
    <x v="605"/>
    <s v="Quality-focused 24/7 superstructure"/>
    <n v="6400"/>
    <n v="12129"/>
    <x v="1"/>
    <n v="189.515625"/>
    <n v="50.962184873949582"/>
    <n v="238"/>
    <x v="4"/>
    <s v="GBP"/>
    <x v="567"/>
    <n v="1379739600"/>
    <b v="0"/>
    <b v="1"/>
    <s v="music/indie rock"/>
    <x v="1"/>
    <x v="7"/>
  </r>
  <r>
    <n v="617"/>
    <x v="606"/>
    <s v="Multi-channeled local intranet"/>
    <n v="1400"/>
    <n v="3496"/>
    <x v="1"/>
    <n v="249.71428571428572"/>
    <n v="63.563636363636363"/>
    <n v="55"/>
    <x v="1"/>
    <s v="USD"/>
    <x v="568"/>
    <n v="1402722000"/>
    <b v="0"/>
    <b v="0"/>
    <s v="theater/plays"/>
    <x v="3"/>
    <x v="3"/>
  </r>
  <r>
    <n v="618"/>
    <x v="607"/>
    <s v="Open-architected mobile emulation"/>
    <n v="198600"/>
    <n v="97037"/>
    <x v="0"/>
    <n v="48.860523665659613"/>
    <n v="80.999165275459092"/>
    <n v="1198"/>
    <x v="1"/>
    <s v="USD"/>
    <x v="569"/>
    <n v="1369285200"/>
    <b v="0"/>
    <b v="0"/>
    <s v="publishing/nonfiction"/>
    <x v="5"/>
    <x v="9"/>
  </r>
  <r>
    <n v="619"/>
    <x v="608"/>
    <s v="Ameliorated foreground methodology"/>
    <n v="195900"/>
    <n v="55757"/>
    <x v="0"/>
    <n v="28.461970393057683"/>
    <n v="86.044753086419746"/>
    <n v="648"/>
    <x v="1"/>
    <s v="USD"/>
    <x v="570"/>
    <n v="1304744400"/>
    <b v="1"/>
    <b v="1"/>
    <s v="theater/plays"/>
    <x v="3"/>
    <x v="3"/>
  </r>
  <r>
    <n v="620"/>
    <x v="609"/>
    <s v="Synergized well-modulated project"/>
    <n v="4300"/>
    <n v="11525"/>
    <x v="1"/>
    <n v="268.02325581395348"/>
    <n v="90.0390625"/>
    <n v="128"/>
    <x v="2"/>
    <s v="AUD"/>
    <x v="571"/>
    <n v="1468299600"/>
    <b v="0"/>
    <b v="0"/>
    <s v="photography/photography books"/>
    <x v="7"/>
    <x v="14"/>
  </r>
  <r>
    <n v="621"/>
    <x v="610"/>
    <s v="Extended context-sensitive forecast"/>
    <n v="25600"/>
    <n v="158669"/>
    <x v="1"/>
    <n v="619.80078125"/>
    <n v="74.006063432835816"/>
    <n v="2144"/>
    <x v="1"/>
    <s v="USD"/>
    <x v="572"/>
    <n v="1474174800"/>
    <b v="0"/>
    <b v="0"/>
    <s v="theater/plays"/>
    <x v="3"/>
    <x v="3"/>
  </r>
  <r>
    <n v="622"/>
    <x v="611"/>
    <s v="Total leadingedge neural-net"/>
    <n v="189000"/>
    <n v="5916"/>
    <x v="0"/>
    <n v="3.1301587301587301"/>
    <n v="92.4375"/>
    <n v="64"/>
    <x v="1"/>
    <s v="USD"/>
    <x v="573"/>
    <n v="1526014800"/>
    <b v="0"/>
    <b v="0"/>
    <s v="music/indie rock"/>
    <x v="1"/>
    <x v="7"/>
  </r>
  <r>
    <n v="623"/>
    <x v="612"/>
    <s v="Organic actuating protocol"/>
    <n v="94300"/>
    <n v="150806"/>
    <x v="1"/>
    <n v="159.92152704135739"/>
    <n v="55.999257333828446"/>
    <n v="2693"/>
    <x v="4"/>
    <s v="GBP"/>
    <x v="574"/>
    <n v="1437454800"/>
    <b v="0"/>
    <b v="0"/>
    <s v="theater/plays"/>
    <x v="3"/>
    <x v="3"/>
  </r>
  <r>
    <n v="624"/>
    <x v="613"/>
    <s v="Down-sized national software"/>
    <n v="5100"/>
    <n v="14249"/>
    <x v="1"/>
    <n v="279.39215686274508"/>
    <n v="32.983796296296298"/>
    <n v="432"/>
    <x v="1"/>
    <s v="USD"/>
    <x v="511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x v="0"/>
    <n v="77.373333333333335"/>
    <n v="93.596774193548384"/>
    <n v="62"/>
    <x v="1"/>
    <s v="USD"/>
    <x v="575"/>
    <n v="1581314400"/>
    <b v="0"/>
    <b v="0"/>
    <s v="theater/plays"/>
    <x v="3"/>
    <x v="3"/>
  </r>
  <r>
    <n v="626"/>
    <x v="615"/>
    <s v="Synergistic tertiary budgetary management"/>
    <n v="6400"/>
    <n v="13205"/>
    <x v="1"/>
    <n v="206.32812500000003"/>
    <n v="69.867724867724874"/>
    <n v="189"/>
    <x v="1"/>
    <s v="USD"/>
    <x v="576"/>
    <n v="1286427600"/>
    <b v="0"/>
    <b v="1"/>
    <s v="theater/plays"/>
    <x v="3"/>
    <x v="3"/>
  </r>
  <r>
    <n v="627"/>
    <x v="616"/>
    <s v="Open-architected incremental ability"/>
    <n v="1600"/>
    <n v="11108"/>
    <x v="1"/>
    <n v="694.25"/>
    <n v="72.129870129870127"/>
    <n v="154"/>
    <x v="4"/>
    <s v="GBP"/>
    <x v="577"/>
    <n v="1278738000"/>
    <b v="1"/>
    <b v="0"/>
    <s v="food/food trucks"/>
    <x v="0"/>
    <x v="0"/>
  </r>
  <r>
    <n v="628"/>
    <x v="617"/>
    <s v="Intuitive object-oriented task-force"/>
    <n v="1900"/>
    <n v="2884"/>
    <x v="1"/>
    <n v="151.78947368421052"/>
    <n v="30.041666666666668"/>
    <n v="96"/>
    <x v="1"/>
    <s v="USD"/>
    <x v="578"/>
    <n v="1286427600"/>
    <b v="0"/>
    <b v="0"/>
    <s v="music/indie rock"/>
    <x v="1"/>
    <x v="7"/>
  </r>
  <r>
    <n v="629"/>
    <x v="618"/>
    <s v="Multi-tiered executive toolset"/>
    <n v="85900"/>
    <n v="55476"/>
    <x v="0"/>
    <n v="64.58207217694995"/>
    <n v="73.968000000000004"/>
    <n v="750"/>
    <x v="1"/>
    <s v="USD"/>
    <x v="579"/>
    <n v="1467954000"/>
    <b v="0"/>
    <b v="1"/>
    <s v="theater/plays"/>
    <x v="3"/>
    <x v="3"/>
  </r>
  <r>
    <n v="630"/>
    <x v="619"/>
    <s v="Grass-roots directional workforce"/>
    <n v="9500"/>
    <n v="5973"/>
    <x v="3"/>
    <n v="62.873684210526314"/>
    <n v="68.65517241379311"/>
    <n v="87"/>
    <x v="1"/>
    <s v="USD"/>
    <x v="580"/>
    <n v="1557637200"/>
    <b v="0"/>
    <b v="1"/>
    <s v="theater/plays"/>
    <x v="3"/>
    <x v="3"/>
  </r>
  <r>
    <n v="631"/>
    <x v="620"/>
    <s v="Quality-focused real-time solution"/>
    <n v="59200"/>
    <n v="183756"/>
    <x v="1"/>
    <n v="310.39864864864865"/>
    <n v="59.992164544564154"/>
    <n v="3063"/>
    <x v="1"/>
    <s v="USD"/>
    <x v="581"/>
    <n v="1553922000"/>
    <b v="0"/>
    <b v="0"/>
    <s v="theater/plays"/>
    <x v="3"/>
    <x v="3"/>
  </r>
  <r>
    <n v="632"/>
    <x v="621"/>
    <s v="Reduced interactive matrix"/>
    <n v="72100"/>
    <n v="30902"/>
    <x v="2"/>
    <n v="42.859916782246884"/>
    <n v="111.15827338129496"/>
    <n v="278"/>
    <x v="1"/>
    <s v="USD"/>
    <x v="582"/>
    <n v="1416463200"/>
    <b v="0"/>
    <b v="0"/>
    <s v="theater/plays"/>
    <x v="3"/>
    <x v="3"/>
  </r>
  <r>
    <n v="633"/>
    <x v="622"/>
    <s v="Adaptive context-sensitive architecture"/>
    <n v="6700"/>
    <n v="5569"/>
    <x v="0"/>
    <n v="83.119402985074629"/>
    <n v="53.038095238095238"/>
    <n v="105"/>
    <x v="1"/>
    <s v="USD"/>
    <x v="336"/>
    <n v="1447221600"/>
    <b v="0"/>
    <b v="0"/>
    <s v="film &amp; video/animation"/>
    <x v="4"/>
    <x v="10"/>
  </r>
  <r>
    <n v="634"/>
    <x v="623"/>
    <s v="Polarized incremental portal"/>
    <n v="118200"/>
    <n v="92824"/>
    <x v="3"/>
    <n v="78.531302876480552"/>
    <n v="55.985524728588658"/>
    <n v="1658"/>
    <x v="1"/>
    <s v="USD"/>
    <x v="583"/>
    <n v="1491627600"/>
    <b v="0"/>
    <b v="0"/>
    <s v="film &amp; video/television"/>
    <x v="4"/>
    <x v="19"/>
  </r>
  <r>
    <n v="635"/>
    <x v="624"/>
    <s v="Reactive regional access"/>
    <n v="139000"/>
    <n v="158590"/>
    <x v="1"/>
    <n v="114.09352517985612"/>
    <n v="69.986760812003524"/>
    <n v="2266"/>
    <x v="1"/>
    <s v="USD"/>
    <x v="584"/>
    <n v="1363150800"/>
    <b v="0"/>
    <b v="0"/>
    <s v="film &amp; video/television"/>
    <x v="4"/>
    <x v="19"/>
  </r>
  <r>
    <n v="636"/>
    <x v="625"/>
    <s v="Stand-alone reciprocal frame"/>
    <n v="197700"/>
    <n v="127591"/>
    <x v="0"/>
    <n v="64.537683358624179"/>
    <n v="48.998079877112133"/>
    <n v="2604"/>
    <x v="3"/>
    <s v="DKK"/>
    <x v="585"/>
    <n v="1330754400"/>
    <b v="0"/>
    <b v="1"/>
    <s v="film &amp; video/animation"/>
    <x v="4"/>
    <x v="10"/>
  </r>
  <r>
    <n v="637"/>
    <x v="626"/>
    <s v="Open-architected 24/7 throughput"/>
    <n v="8500"/>
    <n v="6750"/>
    <x v="0"/>
    <n v="79.411764705882348"/>
    <n v="103.84615384615384"/>
    <n v="65"/>
    <x v="1"/>
    <s v="USD"/>
    <x v="586"/>
    <n v="1479794400"/>
    <b v="0"/>
    <b v="0"/>
    <s v="theater/plays"/>
    <x v="3"/>
    <x v="3"/>
  </r>
  <r>
    <n v="638"/>
    <x v="627"/>
    <s v="Monitored 24/7 approach"/>
    <n v="81600"/>
    <n v="9318"/>
    <x v="0"/>
    <n v="11.419117647058824"/>
    <n v="99.127659574468083"/>
    <n v="94"/>
    <x v="1"/>
    <s v="USD"/>
    <x v="587"/>
    <n v="1281243600"/>
    <b v="0"/>
    <b v="1"/>
    <s v="theater/plays"/>
    <x v="3"/>
    <x v="3"/>
  </r>
  <r>
    <n v="639"/>
    <x v="628"/>
    <s v="Upgradable explicit forecast"/>
    <n v="8600"/>
    <n v="4832"/>
    <x v="2"/>
    <n v="56.186046511627907"/>
    <n v="107.37777777777778"/>
    <n v="45"/>
    <x v="1"/>
    <s v="USD"/>
    <x v="588"/>
    <n v="1532754000"/>
    <b v="0"/>
    <b v="1"/>
    <s v="film &amp; video/drama"/>
    <x v="4"/>
    <x v="6"/>
  </r>
  <r>
    <n v="640"/>
    <x v="629"/>
    <s v="Pre-emptive context-sensitive support"/>
    <n v="119800"/>
    <n v="19769"/>
    <x v="0"/>
    <n v="16.501669449081803"/>
    <n v="76.922178988326849"/>
    <n v="257"/>
    <x v="1"/>
    <s v="USD"/>
    <x v="589"/>
    <n v="1453356000"/>
    <b v="0"/>
    <b v="0"/>
    <s v="theater/plays"/>
    <x v="3"/>
    <x v="3"/>
  </r>
  <r>
    <n v="641"/>
    <x v="630"/>
    <s v="Business-focused leadingedge instruction set"/>
    <n v="9400"/>
    <n v="11277"/>
    <x v="1"/>
    <n v="119.96808510638297"/>
    <n v="58.128865979381445"/>
    <n v="194"/>
    <x v="5"/>
    <s v="CHF"/>
    <x v="590"/>
    <n v="1489986000"/>
    <b v="0"/>
    <b v="0"/>
    <s v="theater/plays"/>
    <x v="3"/>
    <x v="3"/>
  </r>
  <r>
    <n v="642"/>
    <x v="631"/>
    <s v="Extended multi-state knowledge user"/>
    <n v="9200"/>
    <n v="13382"/>
    <x v="1"/>
    <n v="145.45652173913044"/>
    <n v="103.73643410852713"/>
    <n v="129"/>
    <x v="0"/>
    <s v="CAD"/>
    <x v="591"/>
    <n v="1545804000"/>
    <b v="0"/>
    <b v="0"/>
    <s v="technology/wearables"/>
    <x v="2"/>
    <x v="8"/>
  </r>
  <r>
    <n v="643"/>
    <x v="632"/>
    <s v="Future-proofed modular groupware"/>
    <n v="14900"/>
    <n v="32986"/>
    <x v="1"/>
    <n v="221.38255033557047"/>
    <n v="87.962666666666664"/>
    <n v="375"/>
    <x v="1"/>
    <s v="USD"/>
    <x v="592"/>
    <n v="1489899600"/>
    <b v="0"/>
    <b v="0"/>
    <s v="theater/plays"/>
    <x v="3"/>
    <x v="3"/>
  </r>
  <r>
    <n v="644"/>
    <x v="633"/>
    <s v="Distributed real-time algorithm"/>
    <n v="169400"/>
    <n v="81984"/>
    <x v="0"/>
    <n v="48.396694214876035"/>
    <n v="28"/>
    <n v="2928"/>
    <x v="0"/>
    <s v="CAD"/>
    <x v="593"/>
    <n v="1546495200"/>
    <b v="0"/>
    <b v="0"/>
    <s v="theater/plays"/>
    <x v="3"/>
    <x v="3"/>
  </r>
  <r>
    <n v="645"/>
    <x v="634"/>
    <s v="Multi-lateral heuristic throughput"/>
    <n v="192100"/>
    <n v="178483"/>
    <x v="0"/>
    <n v="92.911504424778755"/>
    <n v="37.999361294443261"/>
    <n v="4697"/>
    <x v="1"/>
    <s v="USD"/>
    <x v="594"/>
    <n v="1539752400"/>
    <b v="0"/>
    <b v="1"/>
    <s v="music/rock"/>
    <x v="1"/>
    <x v="1"/>
  </r>
  <r>
    <n v="646"/>
    <x v="635"/>
    <s v="Switchable reciprocal middleware"/>
    <n v="98700"/>
    <n v="87448"/>
    <x v="0"/>
    <n v="88.599797365754824"/>
    <n v="29.999313893653515"/>
    <n v="2915"/>
    <x v="1"/>
    <s v="USD"/>
    <x v="595"/>
    <n v="1364101200"/>
    <b v="0"/>
    <b v="0"/>
    <s v="games/video games"/>
    <x v="6"/>
    <x v="11"/>
  </r>
  <r>
    <n v="647"/>
    <x v="636"/>
    <s v="Inverse multimedia Graphic Interface"/>
    <n v="4500"/>
    <n v="1863"/>
    <x v="0"/>
    <n v="41.4"/>
    <n v="103.5"/>
    <n v="18"/>
    <x v="1"/>
    <s v="USD"/>
    <x v="596"/>
    <n v="1525323600"/>
    <b v="0"/>
    <b v="0"/>
    <s v="publishing/translations"/>
    <x v="5"/>
    <x v="18"/>
  </r>
  <r>
    <n v="648"/>
    <x v="637"/>
    <s v="Vision-oriented local contingency"/>
    <n v="98600"/>
    <n v="62174"/>
    <x v="3"/>
    <n v="63.056795131845846"/>
    <n v="85.994467496542185"/>
    <n v="723"/>
    <x v="1"/>
    <s v="USD"/>
    <x v="597"/>
    <n v="1500872400"/>
    <b v="1"/>
    <b v="0"/>
    <s v="food/food trucks"/>
    <x v="0"/>
    <x v="0"/>
  </r>
  <r>
    <n v="649"/>
    <x v="638"/>
    <s v="Reactive 6thgeneration hub"/>
    <n v="121700"/>
    <n v="59003"/>
    <x v="0"/>
    <n v="48.482333607230892"/>
    <n v="98.011627906976742"/>
    <n v="602"/>
    <x v="5"/>
    <s v="CHF"/>
    <x v="598"/>
    <n v="1288501200"/>
    <b v="1"/>
    <b v="1"/>
    <s v="theater/plays"/>
    <x v="3"/>
    <x v="3"/>
  </r>
  <r>
    <n v="650"/>
    <x v="639"/>
    <s v="Optional asymmetric success"/>
    <n v="100"/>
    <n v="2"/>
    <x v="0"/>
    <n v="2"/>
    <n v="2"/>
    <n v="1"/>
    <x v="1"/>
    <s v="USD"/>
    <x v="599"/>
    <n v="1407128400"/>
    <b v="0"/>
    <b v="0"/>
    <s v="music/jazz"/>
    <x v="1"/>
    <x v="17"/>
  </r>
  <r>
    <n v="651"/>
    <x v="640"/>
    <s v="Digitized analyzing capacity"/>
    <n v="196700"/>
    <n v="174039"/>
    <x v="0"/>
    <n v="88.47941026944585"/>
    <n v="44.994570837642193"/>
    <n v="3868"/>
    <x v="6"/>
    <s v="EUR"/>
    <x v="600"/>
    <n v="1394344800"/>
    <b v="0"/>
    <b v="0"/>
    <s v="film &amp; video/shorts"/>
    <x v="4"/>
    <x v="12"/>
  </r>
  <r>
    <n v="652"/>
    <x v="641"/>
    <s v="Vision-oriented regional hub"/>
    <n v="10000"/>
    <n v="12684"/>
    <x v="1"/>
    <n v="126.84"/>
    <n v="31.012224938875306"/>
    <n v="409"/>
    <x v="1"/>
    <s v="USD"/>
    <x v="601"/>
    <n v="1474088400"/>
    <b v="0"/>
    <b v="0"/>
    <s v="technology/web"/>
    <x v="2"/>
    <x v="2"/>
  </r>
  <r>
    <n v="653"/>
    <x v="642"/>
    <s v="Monitored incremental info-mediaries"/>
    <n v="600"/>
    <n v="14033"/>
    <x v="1"/>
    <n v="2338.833333333333"/>
    <n v="59.970085470085472"/>
    <n v="234"/>
    <x v="1"/>
    <s v="USD"/>
    <x v="602"/>
    <n v="1460264400"/>
    <b v="0"/>
    <b v="0"/>
    <s v="technology/web"/>
    <x v="2"/>
    <x v="2"/>
  </r>
  <r>
    <n v="654"/>
    <x v="643"/>
    <s v="Programmable static middleware"/>
    <n v="35000"/>
    <n v="177936"/>
    <x v="1"/>
    <n v="508.38857142857148"/>
    <n v="58.9973474801061"/>
    <n v="3016"/>
    <x v="1"/>
    <s v="USD"/>
    <x v="335"/>
    <n v="1440824400"/>
    <b v="0"/>
    <b v="0"/>
    <s v="music/metal"/>
    <x v="1"/>
    <x v="16"/>
  </r>
  <r>
    <n v="655"/>
    <x v="644"/>
    <s v="Multi-layered bottom-line encryption"/>
    <n v="6900"/>
    <n v="13212"/>
    <x v="1"/>
    <n v="191.47826086956522"/>
    <n v="50.045454545454547"/>
    <n v="264"/>
    <x v="1"/>
    <s v="USD"/>
    <x v="603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x v="0"/>
    <n v="42.127533783783782"/>
    <n v="98.966269841269835"/>
    <n v="504"/>
    <x v="2"/>
    <s v="AUD"/>
    <x v="604"/>
    <n v="1514872800"/>
    <b v="0"/>
    <b v="0"/>
    <s v="food/food trucks"/>
    <x v="0"/>
    <x v="0"/>
  </r>
  <r>
    <n v="657"/>
    <x v="646"/>
    <s v="Balanced optimal hardware"/>
    <n v="10000"/>
    <n v="824"/>
    <x v="0"/>
    <n v="8.24"/>
    <n v="58.857142857142854"/>
    <n v="14"/>
    <x v="1"/>
    <s v="USD"/>
    <x v="605"/>
    <n v="1515736800"/>
    <b v="0"/>
    <b v="0"/>
    <s v="film &amp; video/science fiction"/>
    <x v="4"/>
    <x v="22"/>
  </r>
  <r>
    <n v="658"/>
    <x v="647"/>
    <s v="Self-enabling mission-critical success"/>
    <n v="52600"/>
    <n v="31594"/>
    <x v="3"/>
    <n v="60.064638783269963"/>
    <n v="81.010256410256417"/>
    <n v="390"/>
    <x v="1"/>
    <s v="USD"/>
    <x v="606"/>
    <n v="1442898000"/>
    <b v="0"/>
    <b v="0"/>
    <s v="music/rock"/>
    <x v="1"/>
    <x v="1"/>
  </r>
  <r>
    <n v="659"/>
    <x v="648"/>
    <s v="Grass-roots dynamic emulation"/>
    <n v="120700"/>
    <n v="57010"/>
    <x v="0"/>
    <n v="47.232808616404313"/>
    <n v="76.013333333333335"/>
    <n v="750"/>
    <x v="4"/>
    <s v="GBP"/>
    <x v="65"/>
    <n v="1296194400"/>
    <b v="0"/>
    <b v="0"/>
    <s v="film &amp; video/documentary"/>
    <x v="4"/>
    <x v="4"/>
  </r>
  <r>
    <n v="660"/>
    <x v="649"/>
    <s v="Fundamental disintermediate matrix"/>
    <n v="9100"/>
    <n v="7438"/>
    <x v="0"/>
    <n v="81.736263736263737"/>
    <n v="96.597402597402592"/>
    <n v="77"/>
    <x v="1"/>
    <s v="USD"/>
    <x v="607"/>
    <n v="1440910800"/>
    <b v="1"/>
    <b v="0"/>
    <s v="theater/plays"/>
    <x v="3"/>
    <x v="3"/>
  </r>
  <r>
    <n v="661"/>
    <x v="650"/>
    <s v="Right-sized secondary challenge"/>
    <n v="106800"/>
    <n v="57872"/>
    <x v="0"/>
    <n v="54.187265917603"/>
    <n v="76.957446808510639"/>
    <n v="752"/>
    <x v="3"/>
    <s v="DKK"/>
    <x v="608"/>
    <n v="1335502800"/>
    <b v="0"/>
    <b v="0"/>
    <s v="music/jazz"/>
    <x v="1"/>
    <x v="17"/>
  </r>
  <r>
    <n v="662"/>
    <x v="651"/>
    <s v="Implemented exuding software"/>
    <n v="9100"/>
    <n v="8906"/>
    <x v="0"/>
    <n v="97.868131868131869"/>
    <n v="67.984732824427482"/>
    <n v="131"/>
    <x v="1"/>
    <s v="USD"/>
    <x v="609"/>
    <n v="1544680800"/>
    <b v="0"/>
    <b v="0"/>
    <s v="theater/plays"/>
    <x v="3"/>
    <x v="3"/>
  </r>
  <r>
    <n v="663"/>
    <x v="652"/>
    <s v="Total optimizing software"/>
    <n v="10000"/>
    <n v="7724"/>
    <x v="0"/>
    <n v="77.239999999999995"/>
    <n v="88.781609195402297"/>
    <n v="87"/>
    <x v="1"/>
    <s v="USD"/>
    <x v="610"/>
    <n v="1288414800"/>
    <b v="0"/>
    <b v="0"/>
    <s v="theater/plays"/>
    <x v="3"/>
    <x v="3"/>
  </r>
  <r>
    <n v="664"/>
    <x v="327"/>
    <s v="Optional maximized attitude"/>
    <n v="79400"/>
    <n v="26571"/>
    <x v="0"/>
    <n v="33.464735516372798"/>
    <n v="24.99623706491063"/>
    <n v="1063"/>
    <x v="1"/>
    <s v="USD"/>
    <x v="541"/>
    <n v="1330581600"/>
    <b v="0"/>
    <b v="0"/>
    <s v="music/jazz"/>
    <x v="1"/>
    <x v="17"/>
  </r>
  <r>
    <n v="665"/>
    <x v="653"/>
    <s v="Customer-focused impactful extranet"/>
    <n v="5100"/>
    <n v="12219"/>
    <x v="1"/>
    <n v="239.58823529411765"/>
    <n v="44.922794117647058"/>
    <n v="272"/>
    <x v="1"/>
    <s v="USD"/>
    <x v="611"/>
    <n v="1311397200"/>
    <b v="0"/>
    <b v="1"/>
    <s v="film &amp; video/documentary"/>
    <x v="4"/>
    <x v="4"/>
  </r>
  <r>
    <n v="666"/>
    <x v="654"/>
    <s v="Cloned bottom-line success"/>
    <n v="3100"/>
    <n v="1985"/>
    <x v="3"/>
    <n v="64.032258064516128"/>
    <n v="79.400000000000006"/>
    <n v="25"/>
    <x v="1"/>
    <s v="USD"/>
    <x v="612"/>
    <n v="1378357200"/>
    <b v="0"/>
    <b v="1"/>
    <s v="theater/plays"/>
    <x v="3"/>
    <x v="3"/>
  </r>
  <r>
    <n v="667"/>
    <x v="655"/>
    <s v="Decentralized bandwidth-monitored ability"/>
    <n v="6900"/>
    <n v="12155"/>
    <x v="1"/>
    <n v="176.15942028985506"/>
    <n v="29.009546539379475"/>
    <n v="419"/>
    <x v="1"/>
    <s v="USD"/>
    <x v="613"/>
    <n v="1411102800"/>
    <b v="0"/>
    <b v="0"/>
    <s v="journalism/audio"/>
    <x v="8"/>
    <x v="23"/>
  </r>
  <r>
    <n v="668"/>
    <x v="656"/>
    <s v="Programmable leadingedge budgetary management"/>
    <n v="27500"/>
    <n v="5593"/>
    <x v="0"/>
    <n v="20.33818181818182"/>
    <n v="73.59210526315789"/>
    <n v="76"/>
    <x v="1"/>
    <s v="USD"/>
    <x v="614"/>
    <n v="1344834000"/>
    <b v="0"/>
    <b v="0"/>
    <s v="theater/plays"/>
    <x v="3"/>
    <x v="3"/>
  </r>
  <r>
    <n v="669"/>
    <x v="657"/>
    <s v="Upgradable bi-directional concept"/>
    <n v="48800"/>
    <n v="175020"/>
    <x v="1"/>
    <n v="358.64754098360658"/>
    <n v="107.97038864898211"/>
    <n v="1621"/>
    <x v="6"/>
    <s v="EUR"/>
    <x v="615"/>
    <n v="1499230800"/>
    <b v="0"/>
    <b v="0"/>
    <s v="theater/plays"/>
    <x v="3"/>
    <x v="3"/>
  </r>
  <r>
    <n v="670"/>
    <x v="635"/>
    <s v="Re-contextualized homogeneous flexibility"/>
    <n v="16200"/>
    <n v="75955"/>
    <x v="1"/>
    <n v="468.85802469135803"/>
    <n v="68.987284287011803"/>
    <n v="1101"/>
    <x v="1"/>
    <s v="USD"/>
    <x v="90"/>
    <n v="1457416800"/>
    <b v="0"/>
    <b v="0"/>
    <s v="music/indie rock"/>
    <x v="1"/>
    <x v="7"/>
  </r>
  <r>
    <n v="671"/>
    <x v="658"/>
    <s v="Monitored bi-directional standardization"/>
    <n v="97600"/>
    <n v="119127"/>
    <x v="1"/>
    <n v="122.05635245901641"/>
    <n v="111.02236719478098"/>
    <n v="1073"/>
    <x v="1"/>
    <s v="USD"/>
    <x v="616"/>
    <n v="1280898000"/>
    <b v="0"/>
    <b v="1"/>
    <s v="theater/plays"/>
    <x v="3"/>
    <x v="3"/>
  </r>
  <r>
    <n v="672"/>
    <x v="659"/>
    <s v="Stand-alone grid-enabled leverage"/>
    <n v="197900"/>
    <n v="110689"/>
    <x v="0"/>
    <n v="55.931783729156137"/>
    <n v="24.997515808491418"/>
    <n v="4428"/>
    <x v="2"/>
    <s v="AUD"/>
    <x v="617"/>
    <n v="1522472400"/>
    <b v="0"/>
    <b v="0"/>
    <s v="theater/plays"/>
    <x v="3"/>
    <x v="3"/>
  </r>
  <r>
    <n v="673"/>
    <x v="660"/>
    <s v="Assimilated regional groupware"/>
    <n v="5600"/>
    <n v="2445"/>
    <x v="0"/>
    <n v="43.660714285714285"/>
    <n v="42.155172413793103"/>
    <n v="58"/>
    <x v="6"/>
    <s v="EUR"/>
    <x v="618"/>
    <n v="1462510800"/>
    <b v="0"/>
    <b v="0"/>
    <s v="music/indie rock"/>
    <x v="1"/>
    <x v="7"/>
  </r>
  <r>
    <n v="674"/>
    <x v="661"/>
    <s v="Up-sized 24hour instruction set"/>
    <n v="170700"/>
    <n v="57250"/>
    <x v="3"/>
    <n v="33.53837141183363"/>
    <n v="47.003284072249592"/>
    <n v="1218"/>
    <x v="1"/>
    <s v="USD"/>
    <x v="619"/>
    <n v="1317790800"/>
    <b v="0"/>
    <b v="0"/>
    <s v="photography/photography books"/>
    <x v="7"/>
    <x v="14"/>
  </r>
  <r>
    <n v="675"/>
    <x v="662"/>
    <s v="Right-sized web-enabled intranet"/>
    <n v="9700"/>
    <n v="11929"/>
    <x v="1"/>
    <n v="122.97938144329896"/>
    <n v="36.0392749244713"/>
    <n v="331"/>
    <x v="1"/>
    <s v="USD"/>
    <x v="620"/>
    <n v="1568782800"/>
    <b v="0"/>
    <b v="0"/>
    <s v="journalism/audio"/>
    <x v="8"/>
    <x v="23"/>
  </r>
  <r>
    <n v="676"/>
    <x v="663"/>
    <s v="Expanded needs-based orchestration"/>
    <n v="62300"/>
    <n v="118214"/>
    <x v="1"/>
    <n v="189.74959871589084"/>
    <n v="101.03760683760684"/>
    <n v="1170"/>
    <x v="1"/>
    <s v="USD"/>
    <x v="621"/>
    <n v="1349413200"/>
    <b v="0"/>
    <b v="0"/>
    <s v="photography/photography books"/>
    <x v="7"/>
    <x v="14"/>
  </r>
  <r>
    <n v="677"/>
    <x v="664"/>
    <s v="Organic system-worthy orchestration"/>
    <n v="5300"/>
    <n v="4432"/>
    <x v="0"/>
    <n v="83.622641509433961"/>
    <n v="39.927927927927925"/>
    <n v="111"/>
    <x v="1"/>
    <s v="USD"/>
    <x v="622"/>
    <n v="1472446800"/>
    <b v="0"/>
    <b v="0"/>
    <s v="publishing/fiction"/>
    <x v="5"/>
    <x v="13"/>
  </r>
  <r>
    <n v="678"/>
    <x v="665"/>
    <s v="Inverse static standardization"/>
    <n v="99500"/>
    <n v="17879"/>
    <x v="3"/>
    <n v="17.968844221105527"/>
    <n v="83.158139534883716"/>
    <n v="215"/>
    <x v="1"/>
    <s v="USD"/>
    <x v="35"/>
    <n v="1548050400"/>
    <b v="0"/>
    <b v="0"/>
    <s v="film &amp; video/drama"/>
    <x v="4"/>
    <x v="6"/>
  </r>
  <r>
    <n v="679"/>
    <x v="307"/>
    <s v="Synchronized motivating solution"/>
    <n v="1400"/>
    <n v="14511"/>
    <x v="1"/>
    <n v="1036.5"/>
    <n v="39.97520661157025"/>
    <n v="363"/>
    <x v="1"/>
    <s v="USD"/>
    <x v="623"/>
    <n v="1571806800"/>
    <b v="0"/>
    <b v="1"/>
    <s v="food/food trucks"/>
    <x v="0"/>
    <x v="0"/>
  </r>
  <r>
    <n v="680"/>
    <x v="666"/>
    <s v="Open-source 4thgeneration open system"/>
    <n v="145600"/>
    <n v="141822"/>
    <x v="0"/>
    <n v="97.405219780219781"/>
    <n v="47.993908629441627"/>
    <n v="2955"/>
    <x v="1"/>
    <s v="USD"/>
    <x v="624"/>
    <n v="1576476000"/>
    <b v="0"/>
    <b v="1"/>
    <s v="games/mobile games"/>
    <x v="6"/>
    <x v="20"/>
  </r>
  <r>
    <n v="681"/>
    <x v="667"/>
    <s v="Decentralized context-sensitive superstructure"/>
    <n v="184100"/>
    <n v="159037"/>
    <x v="0"/>
    <n v="86.386203150461711"/>
    <n v="95.978877489438744"/>
    <n v="1657"/>
    <x v="1"/>
    <s v="USD"/>
    <x v="625"/>
    <n v="1324965600"/>
    <b v="0"/>
    <b v="0"/>
    <s v="theater/plays"/>
    <x v="3"/>
    <x v="3"/>
  </r>
  <r>
    <n v="682"/>
    <x v="668"/>
    <s v="Compatible 5thgeneration concept"/>
    <n v="5400"/>
    <n v="8109"/>
    <x v="1"/>
    <n v="150.16666666666666"/>
    <n v="78.728155339805824"/>
    <n v="103"/>
    <x v="1"/>
    <s v="USD"/>
    <x v="626"/>
    <n v="1387519200"/>
    <b v="0"/>
    <b v="0"/>
    <s v="theater/plays"/>
    <x v="3"/>
    <x v="3"/>
  </r>
  <r>
    <n v="683"/>
    <x v="669"/>
    <s v="Virtual systemic intranet"/>
    <n v="2300"/>
    <n v="8244"/>
    <x v="1"/>
    <n v="358.43478260869563"/>
    <n v="56.081632653061227"/>
    <n v="147"/>
    <x v="1"/>
    <s v="USD"/>
    <x v="627"/>
    <n v="1537246800"/>
    <b v="0"/>
    <b v="0"/>
    <s v="theater/plays"/>
    <x v="3"/>
    <x v="3"/>
  </r>
  <r>
    <n v="684"/>
    <x v="670"/>
    <s v="Optimized systemic algorithm"/>
    <n v="1400"/>
    <n v="7600"/>
    <x v="1"/>
    <n v="542.85714285714289"/>
    <n v="69.090909090909093"/>
    <n v="110"/>
    <x v="0"/>
    <s v="CAD"/>
    <x v="628"/>
    <n v="1279515600"/>
    <b v="0"/>
    <b v="0"/>
    <s v="publishing/nonfiction"/>
    <x v="5"/>
    <x v="9"/>
  </r>
  <r>
    <n v="685"/>
    <x v="671"/>
    <s v="Customizable homogeneous firmware"/>
    <n v="140000"/>
    <n v="94501"/>
    <x v="0"/>
    <n v="67.500714285714281"/>
    <n v="102.05291576673866"/>
    <n v="926"/>
    <x v="0"/>
    <s v="CAD"/>
    <x v="629"/>
    <n v="1442379600"/>
    <b v="0"/>
    <b v="0"/>
    <s v="theater/plays"/>
    <x v="3"/>
    <x v="3"/>
  </r>
  <r>
    <n v="686"/>
    <x v="672"/>
    <s v="Front-line cohesive extranet"/>
    <n v="7500"/>
    <n v="14381"/>
    <x v="1"/>
    <n v="191.74666666666667"/>
    <n v="107.32089552238806"/>
    <n v="134"/>
    <x v="1"/>
    <s v="USD"/>
    <x v="630"/>
    <n v="1523077200"/>
    <b v="0"/>
    <b v="0"/>
    <s v="technology/wearables"/>
    <x v="2"/>
    <x v="8"/>
  </r>
  <r>
    <n v="687"/>
    <x v="673"/>
    <s v="Distributed holistic neural-net"/>
    <n v="1500"/>
    <n v="13980"/>
    <x v="1"/>
    <n v="932"/>
    <n v="51.970260223048328"/>
    <n v="269"/>
    <x v="1"/>
    <s v="USD"/>
    <x v="631"/>
    <n v="1489554000"/>
    <b v="0"/>
    <b v="0"/>
    <s v="theater/plays"/>
    <x v="3"/>
    <x v="3"/>
  </r>
  <r>
    <n v="688"/>
    <x v="674"/>
    <s v="Devolved client-server monitoring"/>
    <n v="2900"/>
    <n v="12449"/>
    <x v="1"/>
    <n v="429.27586206896552"/>
    <n v="71.137142857142862"/>
    <n v="175"/>
    <x v="1"/>
    <s v="USD"/>
    <x v="632"/>
    <n v="1548482400"/>
    <b v="0"/>
    <b v="1"/>
    <s v="film &amp; video/television"/>
    <x v="4"/>
    <x v="19"/>
  </r>
  <r>
    <n v="689"/>
    <x v="675"/>
    <s v="Seamless directional capacity"/>
    <n v="7300"/>
    <n v="7348"/>
    <x v="1"/>
    <n v="100.65753424657535"/>
    <n v="106.49275362318841"/>
    <n v="69"/>
    <x v="1"/>
    <s v="USD"/>
    <x v="633"/>
    <n v="1384063200"/>
    <b v="0"/>
    <b v="0"/>
    <s v="technology/web"/>
    <x v="2"/>
    <x v="2"/>
  </r>
  <r>
    <n v="690"/>
    <x v="676"/>
    <s v="Polarized actuating implementation"/>
    <n v="3600"/>
    <n v="8158"/>
    <x v="1"/>
    <n v="226.61111111111109"/>
    <n v="42.93684210526316"/>
    <n v="190"/>
    <x v="1"/>
    <s v="USD"/>
    <x v="634"/>
    <n v="1322892000"/>
    <b v="0"/>
    <b v="1"/>
    <s v="film &amp; video/documentary"/>
    <x v="4"/>
    <x v="4"/>
  </r>
  <r>
    <n v="691"/>
    <x v="677"/>
    <s v="Front-line disintermediate hub"/>
    <n v="5000"/>
    <n v="7119"/>
    <x v="1"/>
    <n v="142.38"/>
    <n v="30.037974683544302"/>
    <n v="237"/>
    <x v="1"/>
    <s v="USD"/>
    <x v="635"/>
    <n v="1350709200"/>
    <b v="1"/>
    <b v="1"/>
    <s v="film &amp; video/documentary"/>
    <x v="4"/>
    <x v="4"/>
  </r>
  <r>
    <n v="692"/>
    <x v="678"/>
    <s v="Decentralized 4thgeneration challenge"/>
    <n v="6000"/>
    <n v="5438"/>
    <x v="0"/>
    <n v="90.633333333333326"/>
    <n v="70.623376623376629"/>
    <n v="77"/>
    <x v="4"/>
    <s v="GBP"/>
    <x v="636"/>
    <n v="1564203600"/>
    <b v="0"/>
    <b v="0"/>
    <s v="music/rock"/>
    <x v="1"/>
    <x v="1"/>
  </r>
  <r>
    <n v="693"/>
    <x v="679"/>
    <s v="Reverse-engineered composite hierarchy"/>
    <n v="180400"/>
    <n v="115396"/>
    <x v="0"/>
    <n v="63.966740576496676"/>
    <n v="66.016018306636155"/>
    <n v="1748"/>
    <x v="1"/>
    <s v="USD"/>
    <x v="637"/>
    <n v="1509685200"/>
    <b v="0"/>
    <b v="0"/>
    <s v="theater/plays"/>
    <x v="3"/>
    <x v="3"/>
  </r>
  <r>
    <n v="694"/>
    <x v="680"/>
    <s v="Programmable tangible ability"/>
    <n v="9100"/>
    <n v="7656"/>
    <x v="0"/>
    <n v="84.131868131868131"/>
    <n v="96.911392405063296"/>
    <n v="79"/>
    <x v="1"/>
    <s v="USD"/>
    <x v="638"/>
    <n v="1514959200"/>
    <b v="0"/>
    <b v="0"/>
    <s v="theater/plays"/>
    <x v="3"/>
    <x v="3"/>
  </r>
  <r>
    <n v="695"/>
    <x v="681"/>
    <s v="Configurable full-range emulation"/>
    <n v="9200"/>
    <n v="12322"/>
    <x v="1"/>
    <n v="133.93478260869566"/>
    <n v="62.867346938775512"/>
    <n v="196"/>
    <x v="6"/>
    <s v="EUR"/>
    <x v="639"/>
    <n v="1448863200"/>
    <b v="1"/>
    <b v="0"/>
    <s v="music/rock"/>
    <x v="1"/>
    <x v="1"/>
  </r>
  <r>
    <n v="696"/>
    <x v="682"/>
    <s v="Total real-time hardware"/>
    <n v="164100"/>
    <n v="96888"/>
    <x v="0"/>
    <n v="59.042047531992694"/>
    <n v="108.98537682789652"/>
    <n v="889"/>
    <x v="1"/>
    <s v="USD"/>
    <x v="640"/>
    <n v="1429592400"/>
    <b v="0"/>
    <b v="1"/>
    <s v="theater/plays"/>
    <x v="3"/>
    <x v="3"/>
  </r>
  <r>
    <n v="697"/>
    <x v="683"/>
    <s v="Profound system-worthy functionalities"/>
    <n v="128900"/>
    <n v="196960"/>
    <x v="1"/>
    <n v="152.80062063615205"/>
    <n v="26.999314599040439"/>
    <n v="7295"/>
    <x v="1"/>
    <s v="USD"/>
    <x v="641"/>
    <n v="1522645200"/>
    <b v="0"/>
    <b v="0"/>
    <s v="music/electric music"/>
    <x v="1"/>
    <x v="5"/>
  </r>
  <r>
    <n v="698"/>
    <x v="684"/>
    <s v="Cloned hybrid focus group"/>
    <n v="42100"/>
    <n v="188057"/>
    <x v="1"/>
    <n v="446.69121140142522"/>
    <n v="65.004147943311438"/>
    <n v="2893"/>
    <x v="0"/>
    <s v="CAD"/>
    <x v="642"/>
    <n v="1323324000"/>
    <b v="0"/>
    <b v="0"/>
    <s v="technology/wearables"/>
    <x v="2"/>
    <x v="8"/>
  </r>
  <r>
    <n v="699"/>
    <x v="196"/>
    <s v="Ergonomic dedicated focus group"/>
    <n v="7400"/>
    <n v="6245"/>
    <x v="0"/>
    <n v="84.391891891891888"/>
    <n v="111.51785714285714"/>
    <n v="56"/>
    <x v="1"/>
    <s v="USD"/>
    <x v="230"/>
    <n v="1561525200"/>
    <b v="0"/>
    <b v="0"/>
    <s v="film &amp; video/drama"/>
    <x v="4"/>
    <x v="6"/>
  </r>
  <r>
    <n v="700"/>
    <x v="685"/>
    <s v="Realigned zero administration paradigm"/>
    <n v="100"/>
    <n v="3"/>
    <x v="0"/>
    <n v="3"/>
    <n v="3"/>
    <n v="1"/>
    <x v="1"/>
    <s v="USD"/>
    <x v="67"/>
    <n v="1265695200"/>
    <b v="0"/>
    <b v="0"/>
    <s v="technology/wearables"/>
    <x v="2"/>
    <x v="8"/>
  </r>
  <r>
    <n v="701"/>
    <x v="686"/>
    <s v="Open-source multi-tasking methodology"/>
    <n v="52000"/>
    <n v="91014"/>
    <x v="1"/>
    <n v="175.02692307692308"/>
    <n v="110.99268292682927"/>
    <n v="820"/>
    <x v="1"/>
    <s v="USD"/>
    <x v="643"/>
    <n v="1301806800"/>
    <b v="1"/>
    <b v="0"/>
    <s v="theater/plays"/>
    <x v="3"/>
    <x v="3"/>
  </r>
  <r>
    <n v="702"/>
    <x v="687"/>
    <s v="Object-based attitude-oriented analyzer"/>
    <n v="8700"/>
    <n v="4710"/>
    <x v="0"/>
    <n v="54.137931034482754"/>
    <n v="56.746987951807228"/>
    <n v="83"/>
    <x v="1"/>
    <s v="USD"/>
    <x v="644"/>
    <n v="1374901200"/>
    <b v="0"/>
    <b v="0"/>
    <s v="technology/wearables"/>
    <x v="2"/>
    <x v="8"/>
  </r>
  <r>
    <n v="703"/>
    <x v="688"/>
    <s v="Cross-platform tertiary hub"/>
    <n v="63400"/>
    <n v="197728"/>
    <x v="1"/>
    <n v="311.87381703470032"/>
    <n v="97.020608439646708"/>
    <n v="2038"/>
    <x v="1"/>
    <s v="USD"/>
    <x v="645"/>
    <n v="1336453200"/>
    <b v="1"/>
    <b v="1"/>
    <s v="publishing/translations"/>
    <x v="5"/>
    <x v="18"/>
  </r>
  <r>
    <n v="704"/>
    <x v="689"/>
    <s v="Seamless clear-thinking artificial intelligence"/>
    <n v="8700"/>
    <n v="10682"/>
    <x v="1"/>
    <n v="122.78160919540231"/>
    <n v="92.08620689655173"/>
    <n v="116"/>
    <x v="1"/>
    <s v="USD"/>
    <x v="646"/>
    <n v="1468904400"/>
    <b v="0"/>
    <b v="0"/>
    <s v="film &amp; video/animation"/>
    <x v="4"/>
    <x v="10"/>
  </r>
  <r>
    <n v="705"/>
    <x v="690"/>
    <s v="Centralized tangible success"/>
    <n v="169700"/>
    <n v="168048"/>
    <x v="0"/>
    <n v="99.026517383618156"/>
    <n v="82.986666666666665"/>
    <n v="2025"/>
    <x v="4"/>
    <s v="GBP"/>
    <x v="626"/>
    <n v="1387087200"/>
    <b v="0"/>
    <b v="0"/>
    <s v="publishing/nonfiction"/>
    <x v="5"/>
    <x v="9"/>
  </r>
  <r>
    <n v="706"/>
    <x v="691"/>
    <s v="Customer-focused multimedia methodology"/>
    <n v="108400"/>
    <n v="138586"/>
    <x v="1"/>
    <n v="127.84686346863469"/>
    <n v="103.03791821561339"/>
    <n v="1345"/>
    <x v="2"/>
    <s v="AUD"/>
    <x v="647"/>
    <n v="1547445600"/>
    <b v="0"/>
    <b v="1"/>
    <s v="technology/web"/>
    <x v="2"/>
    <x v="2"/>
  </r>
  <r>
    <n v="707"/>
    <x v="692"/>
    <s v="Visionary maximized Local Area Network"/>
    <n v="7300"/>
    <n v="11579"/>
    <x v="1"/>
    <n v="158.61643835616439"/>
    <n v="68.922619047619051"/>
    <n v="168"/>
    <x v="1"/>
    <s v="USD"/>
    <x v="159"/>
    <n v="1547359200"/>
    <b v="0"/>
    <b v="0"/>
    <s v="film &amp; video/drama"/>
    <x v="4"/>
    <x v="6"/>
  </r>
  <r>
    <n v="708"/>
    <x v="693"/>
    <s v="Secured bifurcated intranet"/>
    <n v="1700"/>
    <n v="12020"/>
    <x v="1"/>
    <n v="707.05882352941171"/>
    <n v="87.737226277372258"/>
    <n v="137"/>
    <x v="5"/>
    <s v="CHF"/>
    <x v="648"/>
    <n v="1496293200"/>
    <b v="0"/>
    <b v="0"/>
    <s v="theater/plays"/>
    <x v="3"/>
    <x v="3"/>
  </r>
  <r>
    <n v="709"/>
    <x v="694"/>
    <s v="Grass-roots 4thgeneration product"/>
    <n v="9800"/>
    <n v="13954"/>
    <x v="1"/>
    <n v="142.38775510204081"/>
    <n v="75.021505376344081"/>
    <n v="186"/>
    <x v="6"/>
    <s v="EUR"/>
    <x v="267"/>
    <n v="1335416400"/>
    <b v="0"/>
    <b v="0"/>
    <s v="theater/plays"/>
    <x v="3"/>
    <x v="3"/>
  </r>
  <r>
    <n v="710"/>
    <x v="695"/>
    <s v="Reduced next generation info-mediaries"/>
    <n v="4300"/>
    <n v="6358"/>
    <x v="1"/>
    <n v="147.86046511627907"/>
    <n v="50.863999999999997"/>
    <n v="125"/>
    <x v="1"/>
    <s v="USD"/>
    <x v="649"/>
    <n v="1532149200"/>
    <b v="0"/>
    <b v="1"/>
    <s v="theater/plays"/>
    <x v="3"/>
    <x v="3"/>
  </r>
  <r>
    <n v="711"/>
    <x v="696"/>
    <s v="Customizable full-range artificial intelligence"/>
    <n v="6200"/>
    <n v="1260"/>
    <x v="0"/>
    <n v="20.322580645161288"/>
    <n v="90"/>
    <n v="14"/>
    <x v="6"/>
    <s v="EUR"/>
    <x v="248"/>
    <n v="1453788000"/>
    <b v="1"/>
    <b v="1"/>
    <s v="theater/plays"/>
    <x v="3"/>
    <x v="3"/>
  </r>
  <r>
    <n v="712"/>
    <x v="697"/>
    <s v="Programmable leadingedge contingency"/>
    <n v="800"/>
    <n v="14725"/>
    <x v="1"/>
    <n v="1840.625"/>
    <n v="72.896039603960389"/>
    <n v="202"/>
    <x v="1"/>
    <s v="USD"/>
    <x v="571"/>
    <n v="1471496400"/>
    <b v="0"/>
    <b v="0"/>
    <s v="theater/plays"/>
    <x v="3"/>
    <x v="3"/>
  </r>
  <r>
    <n v="713"/>
    <x v="698"/>
    <s v="Multi-layered global groupware"/>
    <n v="6900"/>
    <n v="11174"/>
    <x v="1"/>
    <n v="161.94202898550725"/>
    <n v="108.48543689320388"/>
    <n v="103"/>
    <x v="1"/>
    <s v="USD"/>
    <x v="650"/>
    <n v="1472878800"/>
    <b v="0"/>
    <b v="0"/>
    <s v="publishing/radio &amp; podcasts"/>
    <x v="5"/>
    <x v="15"/>
  </r>
  <r>
    <n v="714"/>
    <x v="699"/>
    <s v="Switchable methodical superstructure"/>
    <n v="38500"/>
    <n v="182036"/>
    <x v="1"/>
    <n v="472.82077922077923"/>
    <n v="101.98095238095237"/>
    <n v="1785"/>
    <x v="1"/>
    <s v="USD"/>
    <x v="1"/>
    <n v="1408510800"/>
    <b v="0"/>
    <b v="0"/>
    <s v="music/rock"/>
    <x v="1"/>
    <x v="1"/>
  </r>
  <r>
    <n v="715"/>
    <x v="700"/>
    <s v="Expanded even-keeled portal"/>
    <n v="118000"/>
    <n v="28870"/>
    <x v="0"/>
    <n v="24.466101694915253"/>
    <n v="44.009146341463413"/>
    <n v="656"/>
    <x v="1"/>
    <s v="USD"/>
    <x v="651"/>
    <n v="1281589200"/>
    <b v="0"/>
    <b v="0"/>
    <s v="games/mobile games"/>
    <x v="6"/>
    <x v="20"/>
  </r>
  <r>
    <n v="716"/>
    <x v="701"/>
    <s v="Advanced modular moderator"/>
    <n v="2000"/>
    <n v="10353"/>
    <x v="1"/>
    <n v="517.65"/>
    <n v="65.942675159235662"/>
    <n v="157"/>
    <x v="1"/>
    <s v="USD"/>
    <x v="652"/>
    <n v="1375851600"/>
    <b v="0"/>
    <b v="1"/>
    <s v="theater/plays"/>
    <x v="3"/>
    <x v="3"/>
  </r>
  <r>
    <n v="717"/>
    <x v="702"/>
    <s v="Reverse-engineered well-modulated ability"/>
    <n v="5600"/>
    <n v="13868"/>
    <x v="1"/>
    <n v="247.64285714285714"/>
    <n v="24.987387387387386"/>
    <n v="555"/>
    <x v="1"/>
    <s v="USD"/>
    <x v="653"/>
    <n v="1315803600"/>
    <b v="0"/>
    <b v="0"/>
    <s v="film &amp; video/documentary"/>
    <x v="4"/>
    <x v="4"/>
  </r>
  <r>
    <n v="718"/>
    <x v="703"/>
    <s v="Expanded optimal pricing structure"/>
    <n v="8300"/>
    <n v="8317"/>
    <x v="1"/>
    <n v="100.20481927710843"/>
    <n v="28.003367003367003"/>
    <n v="297"/>
    <x v="1"/>
    <s v="USD"/>
    <x v="654"/>
    <n v="1373691600"/>
    <b v="0"/>
    <b v="0"/>
    <s v="technology/wearables"/>
    <x v="2"/>
    <x v="8"/>
  </r>
  <r>
    <n v="719"/>
    <x v="704"/>
    <s v="Down-sized uniform ability"/>
    <n v="6900"/>
    <n v="10557"/>
    <x v="1"/>
    <n v="153"/>
    <n v="85.829268292682926"/>
    <n v="123"/>
    <x v="1"/>
    <s v="USD"/>
    <x v="655"/>
    <n v="1339218000"/>
    <b v="0"/>
    <b v="0"/>
    <s v="publishing/fiction"/>
    <x v="5"/>
    <x v="13"/>
  </r>
  <r>
    <n v="720"/>
    <x v="705"/>
    <s v="Multi-layered upward-trending conglomeration"/>
    <n v="8700"/>
    <n v="3227"/>
    <x v="3"/>
    <n v="37.091954022988503"/>
    <n v="84.921052631578945"/>
    <n v="38"/>
    <x v="3"/>
    <s v="DKK"/>
    <x v="656"/>
    <n v="1520402400"/>
    <b v="0"/>
    <b v="1"/>
    <s v="theater/plays"/>
    <x v="3"/>
    <x v="3"/>
  </r>
  <r>
    <n v="721"/>
    <x v="706"/>
    <s v="Open-architected systematic intranet"/>
    <n v="123600"/>
    <n v="5429"/>
    <x v="3"/>
    <n v="4.392394822006473"/>
    <n v="90.483333333333334"/>
    <n v="60"/>
    <x v="1"/>
    <s v="USD"/>
    <x v="657"/>
    <n v="1523336400"/>
    <b v="0"/>
    <b v="0"/>
    <s v="music/rock"/>
    <x v="1"/>
    <x v="1"/>
  </r>
  <r>
    <n v="722"/>
    <x v="707"/>
    <s v="Proactive 24hour frame"/>
    <n v="48500"/>
    <n v="75906"/>
    <x v="1"/>
    <n v="156.50721649484535"/>
    <n v="25.00197628458498"/>
    <n v="3036"/>
    <x v="1"/>
    <s v="USD"/>
    <x v="265"/>
    <n v="1512280800"/>
    <b v="0"/>
    <b v="0"/>
    <s v="film &amp; video/documentary"/>
    <x v="4"/>
    <x v="4"/>
  </r>
  <r>
    <n v="723"/>
    <x v="708"/>
    <s v="Exclusive fresh-thinking model"/>
    <n v="4900"/>
    <n v="13250"/>
    <x v="1"/>
    <n v="270.40816326530609"/>
    <n v="92.013888888888886"/>
    <n v="144"/>
    <x v="2"/>
    <s v="AUD"/>
    <x v="658"/>
    <n v="1458709200"/>
    <b v="0"/>
    <b v="0"/>
    <s v="theater/plays"/>
    <x v="3"/>
    <x v="3"/>
  </r>
  <r>
    <n v="724"/>
    <x v="709"/>
    <s v="Business-focused encompassing intranet"/>
    <n v="8400"/>
    <n v="11261"/>
    <x v="1"/>
    <n v="134.05952380952382"/>
    <n v="93.066115702479337"/>
    <n v="121"/>
    <x v="4"/>
    <s v="GBP"/>
    <x v="659"/>
    <n v="1414126800"/>
    <b v="0"/>
    <b v="1"/>
    <s v="theater/plays"/>
    <x v="3"/>
    <x v="3"/>
  </r>
  <r>
    <n v="725"/>
    <x v="710"/>
    <s v="Optional 6thgeneration access"/>
    <n v="193200"/>
    <n v="97369"/>
    <x v="0"/>
    <n v="50.398033126293996"/>
    <n v="61.008145363408524"/>
    <n v="1596"/>
    <x v="1"/>
    <s v="USD"/>
    <x v="660"/>
    <n v="1416204000"/>
    <b v="0"/>
    <b v="0"/>
    <s v="games/mobile games"/>
    <x v="6"/>
    <x v="20"/>
  </r>
  <r>
    <n v="726"/>
    <x v="711"/>
    <s v="Realigned web-enabled functionalities"/>
    <n v="54300"/>
    <n v="48227"/>
    <x v="3"/>
    <n v="88.815837937384899"/>
    <n v="92.036259541984734"/>
    <n v="524"/>
    <x v="1"/>
    <s v="USD"/>
    <x v="661"/>
    <n v="1288501200"/>
    <b v="0"/>
    <b v="1"/>
    <s v="theater/plays"/>
    <x v="3"/>
    <x v="3"/>
  </r>
  <r>
    <n v="727"/>
    <x v="712"/>
    <s v="Enterprise-wide multimedia software"/>
    <n v="8900"/>
    <n v="14685"/>
    <x v="1"/>
    <n v="165"/>
    <n v="81.132596685082873"/>
    <n v="181"/>
    <x v="1"/>
    <s v="USD"/>
    <x v="4"/>
    <n v="1552971600"/>
    <b v="0"/>
    <b v="0"/>
    <s v="technology/web"/>
    <x v="2"/>
    <x v="2"/>
  </r>
  <r>
    <n v="728"/>
    <x v="713"/>
    <s v="Versatile mission-critical knowledgebase"/>
    <n v="4200"/>
    <n v="735"/>
    <x v="0"/>
    <n v="17.5"/>
    <n v="73.5"/>
    <n v="10"/>
    <x v="1"/>
    <s v="USD"/>
    <x v="662"/>
    <n v="1465102800"/>
    <b v="0"/>
    <b v="0"/>
    <s v="theater/plays"/>
    <x v="3"/>
    <x v="3"/>
  </r>
  <r>
    <n v="729"/>
    <x v="714"/>
    <s v="Multi-lateral object-oriented open system"/>
    <n v="5600"/>
    <n v="10397"/>
    <x v="1"/>
    <n v="185.66071428571428"/>
    <n v="85.221311475409834"/>
    <n v="122"/>
    <x v="1"/>
    <s v="USD"/>
    <x v="663"/>
    <n v="1360130400"/>
    <b v="0"/>
    <b v="0"/>
    <s v="film &amp; video/drama"/>
    <x v="4"/>
    <x v="6"/>
  </r>
  <r>
    <n v="730"/>
    <x v="715"/>
    <s v="Visionary system-worthy attitude"/>
    <n v="28800"/>
    <n v="118847"/>
    <x v="1"/>
    <n v="412.6631944444444"/>
    <n v="110.96825396825396"/>
    <n v="1071"/>
    <x v="0"/>
    <s v="CAD"/>
    <x v="664"/>
    <n v="1432875600"/>
    <b v="0"/>
    <b v="0"/>
    <s v="technology/wearables"/>
    <x v="2"/>
    <x v="8"/>
  </r>
  <r>
    <n v="731"/>
    <x v="716"/>
    <s v="Synergized content-based hierarchy"/>
    <n v="8000"/>
    <n v="7220"/>
    <x v="3"/>
    <n v="90.25"/>
    <n v="32.968036529680369"/>
    <n v="219"/>
    <x v="1"/>
    <s v="USD"/>
    <x v="665"/>
    <n v="1500872400"/>
    <b v="0"/>
    <b v="0"/>
    <s v="technology/web"/>
    <x v="2"/>
    <x v="2"/>
  </r>
  <r>
    <n v="732"/>
    <x v="717"/>
    <s v="Business-focused 24hour access"/>
    <n v="117000"/>
    <n v="107622"/>
    <x v="0"/>
    <n v="91.984615384615381"/>
    <n v="96.005352363960753"/>
    <n v="1121"/>
    <x v="1"/>
    <s v="USD"/>
    <x v="666"/>
    <n v="1492146000"/>
    <b v="0"/>
    <b v="1"/>
    <s v="music/rock"/>
    <x v="1"/>
    <x v="1"/>
  </r>
  <r>
    <n v="733"/>
    <x v="718"/>
    <s v="Automated hybrid orchestration"/>
    <n v="15800"/>
    <n v="83267"/>
    <x v="1"/>
    <n v="527.00632911392404"/>
    <n v="84.96632653061225"/>
    <n v="980"/>
    <x v="1"/>
    <s v="USD"/>
    <x v="43"/>
    <n v="1407301200"/>
    <b v="0"/>
    <b v="0"/>
    <s v="music/metal"/>
    <x v="1"/>
    <x v="16"/>
  </r>
  <r>
    <n v="734"/>
    <x v="719"/>
    <s v="Exclusive 5thgeneration leverage"/>
    <n v="4200"/>
    <n v="13404"/>
    <x v="1"/>
    <n v="319.14285714285711"/>
    <n v="25.007462686567163"/>
    <n v="536"/>
    <x v="1"/>
    <s v="USD"/>
    <x v="667"/>
    <n v="1486620000"/>
    <b v="0"/>
    <b v="1"/>
    <s v="theater/plays"/>
    <x v="3"/>
    <x v="3"/>
  </r>
  <r>
    <n v="735"/>
    <x v="720"/>
    <s v="Grass-roots zero administration alliance"/>
    <n v="37100"/>
    <n v="131404"/>
    <x v="1"/>
    <n v="354.18867924528303"/>
    <n v="65.998995479658461"/>
    <n v="1991"/>
    <x v="1"/>
    <s v="USD"/>
    <x v="668"/>
    <n v="1459918800"/>
    <b v="0"/>
    <b v="0"/>
    <s v="photography/photography books"/>
    <x v="7"/>
    <x v="14"/>
  </r>
  <r>
    <n v="736"/>
    <x v="721"/>
    <s v="Proactive heuristic orchestration"/>
    <n v="7700"/>
    <n v="2533"/>
    <x v="3"/>
    <n v="32.896103896103895"/>
    <n v="87.34482758620689"/>
    <n v="29"/>
    <x v="1"/>
    <s v="USD"/>
    <x v="669"/>
    <n v="1424757600"/>
    <b v="0"/>
    <b v="0"/>
    <s v="publishing/nonfiction"/>
    <x v="5"/>
    <x v="9"/>
  </r>
  <r>
    <n v="737"/>
    <x v="722"/>
    <s v="Function-based systematic Graphical User Interface"/>
    <n v="3700"/>
    <n v="5028"/>
    <x v="1"/>
    <n v="135.8918918918919"/>
    <n v="27.933333333333334"/>
    <n v="180"/>
    <x v="1"/>
    <s v="USD"/>
    <x v="670"/>
    <n v="1479880800"/>
    <b v="0"/>
    <b v="0"/>
    <s v="music/indie rock"/>
    <x v="1"/>
    <x v="7"/>
  </r>
  <r>
    <n v="738"/>
    <x v="486"/>
    <s v="Extended zero administration software"/>
    <n v="74700"/>
    <n v="1557"/>
    <x v="0"/>
    <n v="2.0843373493975905"/>
    <n v="103.8"/>
    <n v="15"/>
    <x v="1"/>
    <s v="USD"/>
    <x v="671"/>
    <n v="1418018400"/>
    <b v="0"/>
    <b v="1"/>
    <s v="theater/plays"/>
    <x v="3"/>
    <x v="3"/>
  </r>
  <r>
    <n v="739"/>
    <x v="723"/>
    <s v="Multi-tiered discrete support"/>
    <n v="10000"/>
    <n v="6100"/>
    <x v="0"/>
    <n v="61"/>
    <n v="31.937172774869111"/>
    <n v="191"/>
    <x v="1"/>
    <s v="USD"/>
    <x v="672"/>
    <n v="1341032400"/>
    <b v="0"/>
    <b v="0"/>
    <s v="music/indie rock"/>
    <x v="1"/>
    <x v="7"/>
  </r>
  <r>
    <n v="740"/>
    <x v="724"/>
    <s v="Phased system-worthy conglomeration"/>
    <n v="5300"/>
    <n v="1592"/>
    <x v="0"/>
    <n v="30.037735849056602"/>
    <n v="99.5"/>
    <n v="16"/>
    <x v="1"/>
    <s v="USD"/>
    <x v="673"/>
    <n v="1486360800"/>
    <b v="0"/>
    <b v="0"/>
    <s v="theater/plays"/>
    <x v="3"/>
    <x v="3"/>
  </r>
  <r>
    <n v="741"/>
    <x v="287"/>
    <s v="Balanced mobile alliance"/>
    <n v="1200"/>
    <n v="14150"/>
    <x v="1"/>
    <n v="1179.1666666666665"/>
    <n v="108.84615384615384"/>
    <n v="130"/>
    <x v="1"/>
    <s v="USD"/>
    <x v="674"/>
    <n v="1274677200"/>
    <b v="0"/>
    <b v="0"/>
    <s v="theater/plays"/>
    <x v="3"/>
    <x v="3"/>
  </r>
  <r>
    <n v="742"/>
    <x v="725"/>
    <s v="Reactive solution-oriented groupware"/>
    <n v="1200"/>
    <n v="13513"/>
    <x v="1"/>
    <n v="1126.0833333333335"/>
    <n v="110.76229508196721"/>
    <n v="122"/>
    <x v="1"/>
    <s v="USD"/>
    <x v="675"/>
    <n v="1267509600"/>
    <b v="0"/>
    <b v="0"/>
    <s v="music/electric music"/>
    <x v="1"/>
    <x v="5"/>
  </r>
  <r>
    <n v="743"/>
    <x v="726"/>
    <s v="Exclusive bandwidth-monitored orchestration"/>
    <n v="3900"/>
    <n v="504"/>
    <x v="0"/>
    <n v="12.923076923076923"/>
    <n v="29.647058823529413"/>
    <n v="17"/>
    <x v="1"/>
    <s v="USD"/>
    <x v="676"/>
    <n v="1445922000"/>
    <b v="0"/>
    <b v="1"/>
    <s v="theater/plays"/>
    <x v="3"/>
    <x v="3"/>
  </r>
  <r>
    <n v="744"/>
    <x v="727"/>
    <s v="Intuitive exuding initiative"/>
    <n v="2000"/>
    <n v="14240"/>
    <x v="1"/>
    <n v="712"/>
    <n v="101.71428571428571"/>
    <n v="140"/>
    <x v="1"/>
    <s v="USD"/>
    <x v="342"/>
    <n v="1534050000"/>
    <b v="0"/>
    <b v="1"/>
    <s v="theater/plays"/>
    <x v="3"/>
    <x v="3"/>
  </r>
  <r>
    <n v="745"/>
    <x v="728"/>
    <s v="Streamlined needs-based knowledge user"/>
    <n v="6900"/>
    <n v="2091"/>
    <x v="0"/>
    <n v="30.304347826086957"/>
    <n v="61.5"/>
    <n v="34"/>
    <x v="1"/>
    <s v="USD"/>
    <x v="677"/>
    <n v="1277528400"/>
    <b v="0"/>
    <b v="0"/>
    <s v="technology/wearables"/>
    <x v="2"/>
    <x v="8"/>
  </r>
  <r>
    <n v="746"/>
    <x v="729"/>
    <s v="Automated system-worthy structure"/>
    <n v="55800"/>
    <n v="118580"/>
    <x v="1"/>
    <n v="212.50896057347671"/>
    <n v="35"/>
    <n v="3388"/>
    <x v="1"/>
    <s v="USD"/>
    <x v="678"/>
    <n v="1318568400"/>
    <b v="0"/>
    <b v="0"/>
    <s v="technology/web"/>
    <x v="2"/>
    <x v="2"/>
  </r>
  <r>
    <n v="747"/>
    <x v="730"/>
    <s v="Secured clear-thinking intranet"/>
    <n v="4900"/>
    <n v="11214"/>
    <x v="1"/>
    <n v="228.85714285714286"/>
    <n v="40.049999999999997"/>
    <n v="280"/>
    <x v="1"/>
    <s v="USD"/>
    <x v="679"/>
    <n v="1284354000"/>
    <b v="0"/>
    <b v="0"/>
    <s v="theater/plays"/>
    <x v="3"/>
    <x v="3"/>
  </r>
  <r>
    <n v="748"/>
    <x v="731"/>
    <s v="Cloned actuating architecture"/>
    <n v="194900"/>
    <n v="68137"/>
    <x v="3"/>
    <n v="34.959979476654695"/>
    <n v="110.97231270358306"/>
    <n v="614"/>
    <x v="1"/>
    <s v="USD"/>
    <x v="680"/>
    <n v="1269579600"/>
    <b v="0"/>
    <b v="1"/>
    <s v="film &amp; video/animation"/>
    <x v="4"/>
    <x v="10"/>
  </r>
  <r>
    <n v="749"/>
    <x v="732"/>
    <s v="Down-sized needs-based task-force"/>
    <n v="8600"/>
    <n v="13527"/>
    <x v="1"/>
    <n v="157.29069767441862"/>
    <n v="36.959016393442624"/>
    <n v="366"/>
    <x v="6"/>
    <s v="EUR"/>
    <x v="681"/>
    <n v="1413781200"/>
    <b v="0"/>
    <b v="1"/>
    <s v="technology/wearables"/>
    <x v="2"/>
    <x v="8"/>
  </r>
  <r>
    <n v="750"/>
    <x v="733"/>
    <s v="Extended responsive Internet solution"/>
    <n v="100"/>
    <n v="1"/>
    <x v="0"/>
    <n v="1"/>
    <n v="1"/>
    <n v="1"/>
    <x v="4"/>
    <s v="GBP"/>
    <x v="682"/>
    <n v="1280120400"/>
    <b v="0"/>
    <b v="0"/>
    <s v="music/electric music"/>
    <x v="1"/>
    <x v="5"/>
  </r>
  <r>
    <n v="751"/>
    <x v="734"/>
    <s v="Universal value-added moderator"/>
    <n v="3600"/>
    <n v="8363"/>
    <x v="1"/>
    <n v="232.30555555555554"/>
    <n v="30.974074074074075"/>
    <n v="270"/>
    <x v="1"/>
    <s v="USD"/>
    <x v="683"/>
    <n v="1459486800"/>
    <b v="1"/>
    <b v="1"/>
    <s v="publishing/nonfiction"/>
    <x v="5"/>
    <x v="9"/>
  </r>
  <r>
    <n v="752"/>
    <x v="735"/>
    <s v="Sharable motivating emulation"/>
    <n v="5800"/>
    <n v="5362"/>
    <x v="3"/>
    <n v="92.448275862068968"/>
    <n v="47.035087719298247"/>
    <n v="114"/>
    <x v="1"/>
    <s v="USD"/>
    <x v="684"/>
    <n v="1282539600"/>
    <b v="0"/>
    <b v="1"/>
    <s v="theater/plays"/>
    <x v="3"/>
    <x v="3"/>
  </r>
  <r>
    <n v="753"/>
    <x v="736"/>
    <s v="Networked web-enabled product"/>
    <n v="4700"/>
    <n v="12065"/>
    <x v="1"/>
    <n v="256.70212765957444"/>
    <n v="88.065693430656935"/>
    <n v="137"/>
    <x v="1"/>
    <s v="USD"/>
    <x v="674"/>
    <n v="1275886800"/>
    <b v="0"/>
    <b v="0"/>
    <s v="photography/photography books"/>
    <x v="7"/>
    <x v="14"/>
  </r>
  <r>
    <n v="754"/>
    <x v="737"/>
    <s v="Advanced dedicated encoding"/>
    <n v="70400"/>
    <n v="118603"/>
    <x v="1"/>
    <n v="168.47017045454547"/>
    <n v="37.005616224648989"/>
    <n v="3205"/>
    <x v="1"/>
    <s v="USD"/>
    <x v="685"/>
    <n v="1355983200"/>
    <b v="0"/>
    <b v="0"/>
    <s v="theater/plays"/>
    <x v="3"/>
    <x v="3"/>
  </r>
  <r>
    <n v="755"/>
    <x v="738"/>
    <s v="Stand-alone multi-state project"/>
    <n v="4500"/>
    <n v="7496"/>
    <x v="1"/>
    <n v="166.57777777777778"/>
    <n v="26.027777777777779"/>
    <n v="288"/>
    <x v="3"/>
    <s v="DKK"/>
    <x v="605"/>
    <n v="1515391200"/>
    <b v="0"/>
    <b v="1"/>
    <s v="theater/plays"/>
    <x v="3"/>
    <x v="3"/>
  </r>
  <r>
    <n v="756"/>
    <x v="739"/>
    <s v="Customizable bi-directional monitoring"/>
    <n v="1300"/>
    <n v="10037"/>
    <x v="1"/>
    <n v="772.07692307692309"/>
    <n v="67.817567567567565"/>
    <n v="148"/>
    <x v="1"/>
    <s v="USD"/>
    <x v="686"/>
    <n v="1422252000"/>
    <b v="0"/>
    <b v="0"/>
    <s v="theater/plays"/>
    <x v="3"/>
    <x v="3"/>
  </r>
  <r>
    <n v="757"/>
    <x v="740"/>
    <s v="Profit-focused motivating function"/>
    <n v="1400"/>
    <n v="5696"/>
    <x v="1"/>
    <n v="406.85714285714283"/>
    <n v="49.964912280701753"/>
    <n v="114"/>
    <x v="1"/>
    <s v="USD"/>
    <x v="687"/>
    <n v="1305522000"/>
    <b v="0"/>
    <b v="0"/>
    <s v="film &amp; video/drama"/>
    <x v="4"/>
    <x v="6"/>
  </r>
  <r>
    <n v="758"/>
    <x v="741"/>
    <s v="Proactive systemic firmware"/>
    <n v="29600"/>
    <n v="167005"/>
    <x v="1"/>
    <n v="564.20608108108115"/>
    <n v="110.01646903820817"/>
    <n v="1518"/>
    <x v="0"/>
    <s v="CAD"/>
    <x v="688"/>
    <n v="1414904400"/>
    <b v="0"/>
    <b v="0"/>
    <s v="music/rock"/>
    <x v="1"/>
    <x v="1"/>
  </r>
  <r>
    <n v="759"/>
    <x v="742"/>
    <s v="Grass-roots upward-trending installation"/>
    <n v="167500"/>
    <n v="114615"/>
    <x v="0"/>
    <n v="68.426865671641792"/>
    <n v="89.964678178963894"/>
    <n v="1274"/>
    <x v="1"/>
    <s v="USD"/>
    <x v="689"/>
    <n v="1520402400"/>
    <b v="0"/>
    <b v="0"/>
    <s v="music/electric music"/>
    <x v="1"/>
    <x v="5"/>
  </r>
  <r>
    <n v="760"/>
    <x v="743"/>
    <s v="Virtual heuristic hub"/>
    <n v="48300"/>
    <n v="16592"/>
    <x v="0"/>
    <n v="34.351966873706004"/>
    <n v="79.009523809523813"/>
    <n v="210"/>
    <x v="6"/>
    <s v="EUR"/>
    <x v="690"/>
    <n v="1567141200"/>
    <b v="0"/>
    <b v="1"/>
    <s v="games/video games"/>
    <x v="6"/>
    <x v="11"/>
  </r>
  <r>
    <n v="761"/>
    <x v="744"/>
    <s v="Customizable leadingedge model"/>
    <n v="2200"/>
    <n v="14420"/>
    <x v="1"/>
    <n v="655.4545454545455"/>
    <n v="86.867469879518069"/>
    <n v="166"/>
    <x v="1"/>
    <s v="USD"/>
    <x v="691"/>
    <n v="1501131600"/>
    <b v="0"/>
    <b v="0"/>
    <s v="music/rock"/>
    <x v="1"/>
    <x v="1"/>
  </r>
  <r>
    <n v="762"/>
    <x v="307"/>
    <s v="Upgradable uniform service-desk"/>
    <n v="3500"/>
    <n v="6204"/>
    <x v="1"/>
    <n v="177.25714285714284"/>
    <n v="62.04"/>
    <n v="100"/>
    <x v="2"/>
    <s v="AUD"/>
    <x v="692"/>
    <n v="1355032800"/>
    <b v="0"/>
    <b v="0"/>
    <s v="music/jazz"/>
    <x v="1"/>
    <x v="17"/>
  </r>
  <r>
    <n v="763"/>
    <x v="745"/>
    <s v="Inverse client-driven product"/>
    <n v="5600"/>
    <n v="6338"/>
    <x v="1"/>
    <n v="113.17857142857144"/>
    <n v="26.970212765957445"/>
    <n v="235"/>
    <x v="1"/>
    <s v="USD"/>
    <x v="693"/>
    <n v="1339477200"/>
    <b v="0"/>
    <b v="1"/>
    <s v="theater/plays"/>
    <x v="3"/>
    <x v="3"/>
  </r>
  <r>
    <n v="764"/>
    <x v="746"/>
    <s v="Managed bandwidth-monitored system engine"/>
    <n v="1100"/>
    <n v="8010"/>
    <x v="1"/>
    <n v="728.18181818181824"/>
    <n v="54.121621621621621"/>
    <n v="148"/>
    <x v="1"/>
    <s v="USD"/>
    <x v="694"/>
    <n v="1305954000"/>
    <b v="0"/>
    <b v="0"/>
    <s v="music/rock"/>
    <x v="1"/>
    <x v="1"/>
  </r>
  <r>
    <n v="765"/>
    <x v="747"/>
    <s v="Advanced transitional help-desk"/>
    <n v="3900"/>
    <n v="8125"/>
    <x v="1"/>
    <n v="208.33333333333334"/>
    <n v="41.035353535353536"/>
    <n v="198"/>
    <x v="1"/>
    <s v="USD"/>
    <x v="695"/>
    <n v="1494392400"/>
    <b v="1"/>
    <b v="1"/>
    <s v="music/indie rock"/>
    <x v="1"/>
    <x v="7"/>
  </r>
  <r>
    <n v="766"/>
    <x v="748"/>
    <s v="De-engineered disintermediate encryption"/>
    <n v="43800"/>
    <n v="13653"/>
    <x v="0"/>
    <n v="31.171232876712331"/>
    <n v="55.052419354838712"/>
    <n v="248"/>
    <x v="2"/>
    <s v="AUD"/>
    <x v="123"/>
    <n v="1537419600"/>
    <b v="0"/>
    <b v="0"/>
    <s v="film &amp; video/science fiction"/>
    <x v="4"/>
    <x v="22"/>
  </r>
  <r>
    <n v="767"/>
    <x v="749"/>
    <s v="Upgradable attitude-oriented project"/>
    <n v="97200"/>
    <n v="55372"/>
    <x v="0"/>
    <n v="56.967078189300416"/>
    <n v="107.93762183235867"/>
    <n v="513"/>
    <x v="1"/>
    <s v="USD"/>
    <x v="696"/>
    <n v="1447999200"/>
    <b v="0"/>
    <b v="0"/>
    <s v="publishing/translations"/>
    <x v="5"/>
    <x v="18"/>
  </r>
  <r>
    <n v="768"/>
    <x v="750"/>
    <s v="Fundamental zero tolerance alliance"/>
    <n v="4800"/>
    <n v="11088"/>
    <x v="1"/>
    <n v="231"/>
    <n v="73.92"/>
    <n v="150"/>
    <x v="1"/>
    <s v="USD"/>
    <x v="626"/>
    <n v="1388037600"/>
    <b v="0"/>
    <b v="0"/>
    <s v="theater/plays"/>
    <x v="3"/>
    <x v="3"/>
  </r>
  <r>
    <n v="769"/>
    <x v="751"/>
    <s v="Devolved 24hour forecast"/>
    <n v="125600"/>
    <n v="109106"/>
    <x v="0"/>
    <n v="86.867834394904463"/>
    <n v="31.995894428152493"/>
    <n v="3410"/>
    <x v="1"/>
    <s v="USD"/>
    <x v="697"/>
    <n v="1378789200"/>
    <b v="0"/>
    <b v="0"/>
    <s v="games/video games"/>
    <x v="6"/>
    <x v="11"/>
  </r>
  <r>
    <n v="770"/>
    <x v="752"/>
    <s v="User-centric attitude-oriented intranet"/>
    <n v="4300"/>
    <n v="11642"/>
    <x v="1"/>
    <n v="270.74418604651163"/>
    <n v="53.898148148148145"/>
    <n v="216"/>
    <x v="6"/>
    <s v="EUR"/>
    <x v="698"/>
    <n v="1398056400"/>
    <b v="0"/>
    <b v="1"/>
    <s v="theater/plays"/>
    <x v="3"/>
    <x v="3"/>
  </r>
  <r>
    <n v="771"/>
    <x v="753"/>
    <s v="Self-enabling 5thgeneration paradigm"/>
    <n v="5600"/>
    <n v="2769"/>
    <x v="3"/>
    <n v="49.446428571428569"/>
    <n v="106.5"/>
    <n v="26"/>
    <x v="1"/>
    <s v="USD"/>
    <x v="699"/>
    <n v="1550815200"/>
    <b v="0"/>
    <b v="0"/>
    <s v="theater/plays"/>
    <x v="3"/>
    <x v="3"/>
  </r>
  <r>
    <n v="772"/>
    <x v="754"/>
    <s v="Persistent 3rdgeneration moratorium"/>
    <n v="149600"/>
    <n v="169586"/>
    <x v="1"/>
    <n v="113.3596256684492"/>
    <n v="32.999805409612762"/>
    <n v="5139"/>
    <x v="1"/>
    <s v="USD"/>
    <x v="700"/>
    <n v="1550037600"/>
    <b v="0"/>
    <b v="0"/>
    <s v="music/indie rock"/>
    <x v="1"/>
    <x v="7"/>
  </r>
  <r>
    <n v="773"/>
    <x v="755"/>
    <s v="Cross-platform empowering project"/>
    <n v="53100"/>
    <n v="101185"/>
    <x v="1"/>
    <n v="190.55555555555554"/>
    <n v="43.00254993625159"/>
    <n v="2353"/>
    <x v="1"/>
    <s v="USD"/>
    <x v="701"/>
    <n v="1492923600"/>
    <b v="0"/>
    <b v="0"/>
    <s v="theater/plays"/>
    <x v="3"/>
    <x v="3"/>
  </r>
  <r>
    <n v="774"/>
    <x v="756"/>
    <s v="Polarized user-facing interface"/>
    <n v="5000"/>
    <n v="6775"/>
    <x v="1"/>
    <n v="135.5"/>
    <n v="86.858974358974365"/>
    <n v="78"/>
    <x v="6"/>
    <s v="EUR"/>
    <x v="702"/>
    <n v="1467522000"/>
    <b v="0"/>
    <b v="0"/>
    <s v="technology/web"/>
    <x v="2"/>
    <x v="2"/>
  </r>
  <r>
    <n v="775"/>
    <x v="757"/>
    <s v="Customer-focused non-volatile framework"/>
    <n v="9400"/>
    <n v="968"/>
    <x v="0"/>
    <n v="10.297872340425531"/>
    <n v="96.8"/>
    <n v="10"/>
    <x v="1"/>
    <s v="USD"/>
    <x v="703"/>
    <n v="1416117600"/>
    <b v="0"/>
    <b v="0"/>
    <s v="music/rock"/>
    <x v="1"/>
    <x v="1"/>
  </r>
  <r>
    <n v="776"/>
    <x v="758"/>
    <s v="Synchronized multimedia frame"/>
    <n v="110800"/>
    <n v="72623"/>
    <x v="0"/>
    <n v="65.544223826714799"/>
    <n v="32.995456610631528"/>
    <n v="2201"/>
    <x v="1"/>
    <s v="USD"/>
    <x v="704"/>
    <n v="1563771600"/>
    <b v="0"/>
    <b v="0"/>
    <s v="theater/plays"/>
    <x v="3"/>
    <x v="3"/>
  </r>
  <r>
    <n v="777"/>
    <x v="759"/>
    <s v="Open-architected stable algorithm"/>
    <n v="93800"/>
    <n v="45987"/>
    <x v="0"/>
    <n v="49.026652452025587"/>
    <n v="68.028106508875737"/>
    <n v="676"/>
    <x v="1"/>
    <s v="USD"/>
    <x v="431"/>
    <n v="1319259600"/>
    <b v="0"/>
    <b v="0"/>
    <s v="theater/plays"/>
    <x v="3"/>
    <x v="3"/>
  </r>
  <r>
    <n v="778"/>
    <x v="760"/>
    <s v="Cross-platform optimizing website"/>
    <n v="1300"/>
    <n v="10243"/>
    <x v="1"/>
    <n v="787.92307692307691"/>
    <n v="58.867816091954026"/>
    <n v="174"/>
    <x v="5"/>
    <s v="CHF"/>
    <x v="705"/>
    <n v="1313643600"/>
    <b v="0"/>
    <b v="0"/>
    <s v="film &amp; video/animation"/>
    <x v="4"/>
    <x v="10"/>
  </r>
  <r>
    <n v="779"/>
    <x v="761"/>
    <s v="Public-key actuating projection"/>
    <n v="108700"/>
    <n v="87293"/>
    <x v="0"/>
    <n v="80.306347746090154"/>
    <n v="105.04572803850782"/>
    <n v="831"/>
    <x v="1"/>
    <s v="USD"/>
    <x v="706"/>
    <n v="1440306000"/>
    <b v="0"/>
    <b v="1"/>
    <s v="theater/plays"/>
    <x v="3"/>
    <x v="3"/>
  </r>
  <r>
    <n v="780"/>
    <x v="762"/>
    <s v="Implemented intangible instruction set"/>
    <n v="5100"/>
    <n v="5421"/>
    <x v="1"/>
    <n v="106.29411764705883"/>
    <n v="33.054878048780488"/>
    <n v="164"/>
    <x v="1"/>
    <s v="USD"/>
    <x v="707"/>
    <n v="1470805200"/>
    <b v="0"/>
    <b v="1"/>
    <s v="film &amp; video/drama"/>
    <x v="4"/>
    <x v="6"/>
  </r>
  <r>
    <n v="781"/>
    <x v="763"/>
    <s v="Cross-group interactive architecture"/>
    <n v="8700"/>
    <n v="4414"/>
    <x v="3"/>
    <n v="50.735632183908038"/>
    <n v="78.821428571428569"/>
    <n v="56"/>
    <x v="5"/>
    <s v="CHF"/>
    <x v="708"/>
    <n v="1292911200"/>
    <b v="0"/>
    <b v="0"/>
    <s v="theater/plays"/>
    <x v="3"/>
    <x v="3"/>
  </r>
  <r>
    <n v="782"/>
    <x v="764"/>
    <s v="Centralized asymmetric framework"/>
    <n v="5100"/>
    <n v="10981"/>
    <x v="1"/>
    <n v="215.31372549019611"/>
    <n v="68.204968944099377"/>
    <n v="161"/>
    <x v="1"/>
    <s v="USD"/>
    <x v="709"/>
    <n v="1301374800"/>
    <b v="0"/>
    <b v="1"/>
    <s v="film &amp; video/animation"/>
    <x v="4"/>
    <x v="10"/>
  </r>
  <r>
    <n v="783"/>
    <x v="765"/>
    <s v="Down-sized systematic utilization"/>
    <n v="7400"/>
    <n v="10451"/>
    <x v="1"/>
    <n v="141.22972972972974"/>
    <n v="75.731884057971016"/>
    <n v="138"/>
    <x v="1"/>
    <s v="USD"/>
    <x v="710"/>
    <n v="1387864800"/>
    <b v="0"/>
    <b v="0"/>
    <s v="music/rock"/>
    <x v="1"/>
    <x v="1"/>
  </r>
  <r>
    <n v="784"/>
    <x v="766"/>
    <s v="Profound fault-tolerant model"/>
    <n v="88900"/>
    <n v="102535"/>
    <x v="1"/>
    <n v="115.33745781777279"/>
    <n v="30.996070133010882"/>
    <n v="3308"/>
    <x v="1"/>
    <s v="USD"/>
    <x v="711"/>
    <n v="1458190800"/>
    <b v="0"/>
    <b v="0"/>
    <s v="technology/web"/>
    <x v="2"/>
    <x v="2"/>
  </r>
  <r>
    <n v="785"/>
    <x v="767"/>
    <s v="Multi-channeled bi-directional moratorium"/>
    <n v="6700"/>
    <n v="12939"/>
    <x v="1"/>
    <n v="193.11940298507463"/>
    <n v="101.88188976377953"/>
    <n v="127"/>
    <x v="2"/>
    <s v="AUD"/>
    <x v="157"/>
    <n v="1559278800"/>
    <b v="0"/>
    <b v="1"/>
    <s v="film &amp; video/animation"/>
    <x v="4"/>
    <x v="10"/>
  </r>
  <r>
    <n v="786"/>
    <x v="768"/>
    <s v="Object-based content-based ability"/>
    <n v="1500"/>
    <n v="10946"/>
    <x v="1"/>
    <n v="729.73333333333335"/>
    <n v="52.879227053140099"/>
    <n v="207"/>
    <x v="6"/>
    <s v="EUR"/>
    <x v="630"/>
    <n v="1522731600"/>
    <b v="0"/>
    <b v="1"/>
    <s v="music/jazz"/>
    <x v="1"/>
    <x v="17"/>
  </r>
  <r>
    <n v="787"/>
    <x v="769"/>
    <s v="Progressive coherent secured line"/>
    <n v="61200"/>
    <n v="60994"/>
    <x v="0"/>
    <n v="99.66339869281046"/>
    <n v="71.005820721769496"/>
    <n v="859"/>
    <x v="0"/>
    <s v="CAD"/>
    <x v="712"/>
    <n v="1306731600"/>
    <b v="0"/>
    <b v="0"/>
    <s v="music/rock"/>
    <x v="1"/>
    <x v="1"/>
  </r>
  <r>
    <n v="788"/>
    <x v="770"/>
    <s v="Synchronized directional capability"/>
    <n v="3600"/>
    <n v="3174"/>
    <x v="2"/>
    <n v="88.166666666666671"/>
    <n v="102.38709677419355"/>
    <n v="31"/>
    <x v="1"/>
    <s v="USD"/>
    <x v="93"/>
    <n v="1352527200"/>
    <b v="0"/>
    <b v="0"/>
    <s v="film &amp; video/animation"/>
    <x v="4"/>
    <x v="10"/>
  </r>
  <r>
    <n v="789"/>
    <x v="771"/>
    <s v="Cross-platform composite migration"/>
    <n v="9000"/>
    <n v="3351"/>
    <x v="0"/>
    <n v="37.233333333333334"/>
    <n v="74.466666666666669"/>
    <n v="45"/>
    <x v="1"/>
    <s v="USD"/>
    <x v="713"/>
    <n v="1404363600"/>
    <b v="0"/>
    <b v="0"/>
    <s v="theater/plays"/>
    <x v="3"/>
    <x v="3"/>
  </r>
  <r>
    <n v="790"/>
    <x v="772"/>
    <s v="Operative local pricing structure"/>
    <n v="185900"/>
    <n v="56774"/>
    <x v="3"/>
    <n v="30.540075309306079"/>
    <n v="51.009883198562441"/>
    <n v="1113"/>
    <x v="1"/>
    <s v="USD"/>
    <x v="714"/>
    <n v="1266645600"/>
    <b v="0"/>
    <b v="0"/>
    <s v="theater/plays"/>
    <x v="3"/>
    <x v="3"/>
  </r>
  <r>
    <n v="791"/>
    <x v="773"/>
    <s v="Optional web-enabled extranet"/>
    <n v="2100"/>
    <n v="540"/>
    <x v="0"/>
    <n v="25.714285714285712"/>
    <n v="90"/>
    <n v="6"/>
    <x v="1"/>
    <s v="USD"/>
    <x v="715"/>
    <n v="1482818400"/>
    <b v="0"/>
    <b v="0"/>
    <s v="food/food trucks"/>
    <x v="0"/>
    <x v="0"/>
  </r>
  <r>
    <n v="792"/>
    <x v="774"/>
    <s v="Reduced 6thgeneration intranet"/>
    <n v="2000"/>
    <n v="680"/>
    <x v="0"/>
    <n v="34"/>
    <n v="97.142857142857139"/>
    <n v="7"/>
    <x v="1"/>
    <s v="USD"/>
    <x v="716"/>
    <n v="1374642000"/>
    <b v="0"/>
    <b v="1"/>
    <s v="theater/plays"/>
    <x v="3"/>
    <x v="3"/>
  </r>
  <r>
    <n v="793"/>
    <x v="775"/>
    <s v="Networked disintermediate leverage"/>
    <n v="1100"/>
    <n v="13045"/>
    <x v="1"/>
    <n v="1185.909090909091"/>
    <n v="72.071823204419886"/>
    <n v="181"/>
    <x v="5"/>
    <s v="CHF"/>
    <x v="448"/>
    <n v="1372482000"/>
    <b v="0"/>
    <b v="0"/>
    <s v="publishing/nonfiction"/>
    <x v="5"/>
    <x v="9"/>
  </r>
  <r>
    <n v="794"/>
    <x v="776"/>
    <s v="Optional optimal website"/>
    <n v="6600"/>
    <n v="8276"/>
    <x v="1"/>
    <n v="125.39393939393939"/>
    <n v="75.236363636363635"/>
    <n v="110"/>
    <x v="1"/>
    <s v="USD"/>
    <x v="717"/>
    <n v="1514959200"/>
    <b v="0"/>
    <b v="0"/>
    <s v="music/rock"/>
    <x v="1"/>
    <x v="1"/>
  </r>
  <r>
    <n v="795"/>
    <x v="777"/>
    <s v="Stand-alone asynchronous functionalities"/>
    <n v="7100"/>
    <n v="1022"/>
    <x v="0"/>
    <n v="14.394366197183098"/>
    <n v="32.967741935483872"/>
    <n v="31"/>
    <x v="1"/>
    <s v="USD"/>
    <x v="718"/>
    <n v="1478235600"/>
    <b v="0"/>
    <b v="0"/>
    <s v="film &amp; video/drama"/>
    <x v="4"/>
    <x v="6"/>
  </r>
  <r>
    <n v="796"/>
    <x v="778"/>
    <s v="Profound full-range open system"/>
    <n v="7800"/>
    <n v="4275"/>
    <x v="0"/>
    <n v="54.807692307692314"/>
    <n v="54.807692307692307"/>
    <n v="78"/>
    <x v="1"/>
    <s v="USD"/>
    <x v="719"/>
    <n v="1408078800"/>
    <b v="0"/>
    <b v="1"/>
    <s v="games/mobile games"/>
    <x v="6"/>
    <x v="20"/>
  </r>
  <r>
    <n v="797"/>
    <x v="779"/>
    <s v="Optional tangible utilization"/>
    <n v="7600"/>
    <n v="8332"/>
    <x v="1"/>
    <n v="109.63157894736841"/>
    <n v="45.037837837837834"/>
    <n v="185"/>
    <x v="1"/>
    <s v="USD"/>
    <x v="720"/>
    <n v="1548136800"/>
    <b v="0"/>
    <b v="0"/>
    <s v="technology/web"/>
    <x v="2"/>
    <x v="2"/>
  </r>
  <r>
    <n v="798"/>
    <x v="780"/>
    <s v="Seamless maximized product"/>
    <n v="3400"/>
    <n v="6408"/>
    <x v="1"/>
    <n v="188.47058823529412"/>
    <n v="52.958677685950413"/>
    <n v="121"/>
    <x v="1"/>
    <s v="USD"/>
    <x v="721"/>
    <n v="1340859600"/>
    <b v="0"/>
    <b v="1"/>
    <s v="theater/plays"/>
    <x v="3"/>
    <x v="3"/>
  </r>
  <r>
    <n v="799"/>
    <x v="781"/>
    <s v="Devolved tertiary time-frame"/>
    <n v="84500"/>
    <n v="73522"/>
    <x v="0"/>
    <n v="87.008284023668637"/>
    <n v="60.017959183673469"/>
    <n v="1225"/>
    <x v="4"/>
    <s v="GBP"/>
    <x v="722"/>
    <n v="1454479200"/>
    <b v="0"/>
    <b v="0"/>
    <s v="theater/plays"/>
    <x v="3"/>
    <x v="3"/>
  </r>
  <r>
    <n v="800"/>
    <x v="782"/>
    <s v="Centralized regional function"/>
    <n v="100"/>
    <n v="1"/>
    <x v="0"/>
    <n v="1"/>
    <n v="1"/>
    <n v="1"/>
    <x v="5"/>
    <s v="CHF"/>
    <x v="139"/>
    <n v="1434430800"/>
    <b v="0"/>
    <b v="0"/>
    <s v="music/rock"/>
    <x v="1"/>
    <x v="1"/>
  </r>
  <r>
    <n v="801"/>
    <x v="783"/>
    <s v="User-friendly high-level initiative"/>
    <n v="2300"/>
    <n v="4667"/>
    <x v="1"/>
    <n v="202.9130434782609"/>
    <n v="44.028301886792455"/>
    <n v="106"/>
    <x v="1"/>
    <s v="USD"/>
    <x v="723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x v="1"/>
    <n v="197.03225806451613"/>
    <n v="86.028169014084511"/>
    <n v="142"/>
    <x v="1"/>
    <s v="USD"/>
    <x v="704"/>
    <n v="1562389200"/>
    <b v="0"/>
    <b v="0"/>
    <s v="photography/photography books"/>
    <x v="7"/>
    <x v="14"/>
  </r>
  <r>
    <n v="803"/>
    <x v="785"/>
    <s v="Stand-alone background customer loyalty"/>
    <n v="6100"/>
    <n v="6527"/>
    <x v="1"/>
    <n v="107"/>
    <n v="28.012875536480685"/>
    <n v="233"/>
    <x v="1"/>
    <s v="USD"/>
    <x v="724"/>
    <n v="1551506400"/>
    <b v="0"/>
    <b v="0"/>
    <s v="theater/plays"/>
    <x v="3"/>
    <x v="3"/>
  </r>
  <r>
    <n v="804"/>
    <x v="786"/>
    <s v="Business-focused discrete software"/>
    <n v="2600"/>
    <n v="6987"/>
    <x v="1"/>
    <n v="268.73076923076923"/>
    <n v="32.050458715596328"/>
    <n v="218"/>
    <x v="1"/>
    <s v="USD"/>
    <x v="725"/>
    <n v="1516600800"/>
    <b v="0"/>
    <b v="0"/>
    <s v="music/rock"/>
    <x v="1"/>
    <x v="1"/>
  </r>
  <r>
    <n v="805"/>
    <x v="787"/>
    <s v="Advanced intermediate Graphic Interface"/>
    <n v="9700"/>
    <n v="4932"/>
    <x v="0"/>
    <n v="50.845360824742272"/>
    <n v="73.611940298507463"/>
    <n v="67"/>
    <x v="2"/>
    <s v="AUD"/>
    <x v="660"/>
    <n v="1420437600"/>
    <b v="0"/>
    <b v="0"/>
    <s v="film &amp; video/documentary"/>
    <x v="4"/>
    <x v="4"/>
  </r>
  <r>
    <n v="806"/>
    <x v="788"/>
    <s v="Adaptive holistic hub"/>
    <n v="700"/>
    <n v="8262"/>
    <x v="1"/>
    <n v="1180.2857142857142"/>
    <n v="108.71052631578948"/>
    <n v="76"/>
    <x v="1"/>
    <s v="USD"/>
    <x v="726"/>
    <n v="1332997200"/>
    <b v="0"/>
    <b v="1"/>
    <s v="film &amp; video/drama"/>
    <x v="4"/>
    <x v="6"/>
  </r>
  <r>
    <n v="807"/>
    <x v="789"/>
    <s v="Automated uniform concept"/>
    <n v="700"/>
    <n v="1848"/>
    <x v="1"/>
    <n v="264"/>
    <n v="42.97674418604651"/>
    <n v="43"/>
    <x v="1"/>
    <s v="USD"/>
    <x v="727"/>
    <n v="1574920800"/>
    <b v="0"/>
    <b v="1"/>
    <s v="theater/plays"/>
    <x v="3"/>
    <x v="3"/>
  </r>
  <r>
    <n v="808"/>
    <x v="790"/>
    <s v="Enhanced regional flexibility"/>
    <n v="5200"/>
    <n v="1583"/>
    <x v="0"/>
    <n v="30.44230769230769"/>
    <n v="83.315789473684205"/>
    <n v="19"/>
    <x v="1"/>
    <s v="USD"/>
    <x v="728"/>
    <n v="1464930000"/>
    <b v="0"/>
    <b v="0"/>
    <s v="food/food trucks"/>
    <x v="0"/>
    <x v="0"/>
  </r>
  <r>
    <n v="809"/>
    <x v="764"/>
    <s v="Public-key bottom-line algorithm"/>
    <n v="140800"/>
    <n v="88536"/>
    <x v="0"/>
    <n v="62.880681818181813"/>
    <n v="42"/>
    <n v="2108"/>
    <x v="5"/>
    <s v="CHF"/>
    <x v="729"/>
    <n v="1345006800"/>
    <b v="0"/>
    <b v="0"/>
    <s v="film &amp; video/documentary"/>
    <x v="4"/>
    <x v="4"/>
  </r>
  <r>
    <n v="810"/>
    <x v="791"/>
    <s v="Multi-layered intangible instruction set"/>
    <n v="6400"/>
    <n v="12360"/>
    <x v="1"/>
    <n v="193.125"/>
    <n v="55.927601809954751"/>
    <n v="221"/>
    <x v="1"/>
    <s v="USD"/>
    <x v="730"/>
    <n v="1512712800"/>
    <b v="0"/>
    <b v="1"/>
    <s v="theater/plays"/>
    <x v="3"/>
    <x v="3"/>
  </r>
  <r>
    <n v="811"/>
    <x v="792"/>
    <s v="Fundamental methodical emulation"/>
    <n v="92500"/>
    <n v="71320"/>
    <x v="0"/>
    <n v="77.102702702702715"/>
    <n v="105.03681885125184"/>
    <n v="679"/>
    <x v="1"/>
    <s v="USD"/>
    <x v="731"/>
    <n v="1452492000"/>
    <b v="0"/>
    <b v="1"/>
    <s v="games/video games"/>
    <x v="6"/>
    <x v="11"/>
  </r>
  <r>
    <n v="812"/>
    <x v="793"/>
    <s v="Expanded value-added hardware"/>
    <n v="59700"/>
    <n v="134640"/>
    <x v="1"/>
    <n v="225.52763819095478"/>
    <n v="48"/>
    <n v="2805"/>
    <x v="0"/>
    <s v="CAD"/>
    <x v="78"/>
    <n v="1524286800"/>
    <b v="0"/>
    <b v="0"/>
    <s v="publishing/nonfiction"/>
    <x v="5"/>
    <x v="9"/>
  </r>
  <r>
    <n v="813"/>
    <x v="794"/>
    <s v="Diverse high-level attitude"/>
    <n v="3200"/>
    <n v="7661"/>
    <x v="1"/>
    <n v="239.40625"/>
    <n v="112.66176470588235"/>
    <n v="68"/>
    <x v="1"/>
    <s v="USD"/>
    <x v="732"/>
    <n v="1346907600"/>
    <b v="0"/>
    <b v="0"/>
    <s v="games/video games"/>
    <x v="6"/>
    <x v="11"/>
  </r>
  <r>
    <n v="814"/>
    <x v="795"/>
    <s v="Visionary 24hour analyzer"/>
    <n v="3200"/>
    <n v="2950"/>
    <x v="0"/>
    <n v="92.1875"/>
    <n v="81.944444444444443"/>
    <n v="36"/>
    <x v="3"/>
    <s v="DKK"/>
    <x v="733"/>
    <n v="1464498000"/>
    <b v="0"/>
    <b v="1"/>
    <s v="music/rock"/>
    <x v="1"/>
    <x v="1"/>
  </r>
  <r>
    <n v="815"/>
    <x v="796"/>
    <s v="Centralized bandwidth-monitored leverage"/>
    <n v="9000"/>
    <n v="11721"/>
    <x v="1"/>
    <n v="130.23333333333335"/>
    <n v="64.049180327868854"/>
    <n v="183"/>
    <x v="0"/>
    <s v="CAD"/>
    <x v="734"/>
    <n v="1514181600"/>
    <b v="0"/>
    <b v="0"/>
    <s v="music/rock"/>
    <x v="1"/>
    <x v="1"/>
  </r>
  <r>
    <n v="816"/>
    <x v="797"/>
    <s v="Ergonomic mission-critical moratorium"/>
    <n v="2300"/>
    <n v="14150"/>
    <x v="1"/>
    <n v="615.21739130434787"/>
    <n v="106.39097744360902"/>
    <n v="133"/>
    <x v="1"/>
    <s v="USD"/>
    <x v="406"/>
    <n v="1392184800"/>
    <b v="1"/>
    <b v="1"/>
    <s v="theater/plays"/>
    <x v="3"/>
    <x v="3"/>
  </r>
  <r>
    <n v="817"/>
    <x v="798"/>
    <s v="Front-line intermediate moderator"/>
    <n v="51300"/>
    <n v="189192"/>
    <x v="1"/>
    <n v="368.79532163742692"/>
    <n v="76.011249497790274"/>
    <n v="2489"/>
    <x v="6"/>
    <s v="EUR"/>
    <x v="735"/>
    <n v="1559365200"/>
    <b v="0"/>
    <b v="1"/>
    <s v="publishing/nonfiction"/>
    <x v="5"/>
    <x v="9"/>
  </r>
  <r>
    <n v="818"/>
    <x v="311"/>
    <s v="Automated local secured line"/>
    <n v="700"/>
    <n v="7664"/>
    <x v="1"/>
    <n v="1094.8571428571429"/>
    <n v="111.07246376811594"/>
    <n v="69"/>
    <x v="1"/>
    <s v="USD"/>
    <x v="736"/>
    <n v="1549173600"/>
    <b v="0"/>
    <b v="1"/>
    <s v="theater/plays"/>
    <x v="3"/>
    <x v="3"/>
  </r>
  <r>
    <n v="819"/>
    <x v="799"/>
    <s v="Integrated bandwidth-monitored alliance"/>
    <n v="8900"/>
    <n v="4509"/>
    <x v="0"/>
    <n v="50.662921348314605"/>
    <n v="95.936170212765958"/>
    <n v="47"/>
    <x v="1"/>
    <s v="USD"/>
    <x v="737"/>
    <n v="1355032800"/>
    <b v="1"/>
    <b v="0"/>
    <s v="games/video games"/>
    <x v="6"/>
    <x v="11"/>
  </r>
  <r>
    <n v="820"/>
    <x v="800"/>
    <s v="Cross-group heuristic forecast"/>
    <n v="1500"/>
    <n v="12009"/>
    <x v="1"/>
    <n v="800.6"/>
    <n v="43.043010752688176"/>
    <n v="279"/>
    <x v="4"/>
    <s v="GBP"/>
    <x v="192"/>
    <n v="1533963600"/>
    <b v="0"/>
    <b v="1"/>
    <s v="music/rock"/>
    <x v="1"/>
    <x v="1"/>
  </r>
  <r>
    <n v="821"/>
    <x v="801"/>
    <s v="Extended impactful secured line"/>
    <n v="4900"/>
    <n v="14273"/>
    <x v="1"/>
    <n v="291.28571428571428"/>
    <n v="67.966666666666669"/>
    <n v="210"/>
    <x v="1"/>
    <s v="USD"/>
    <x v="738"/>
    <n v="1489381200"/>
    <b v="0"/>
    <b v="0"/>
    <s v="film &amp; video/documentary"/>
    <x v="4"/>
    <x v="4"/>
  </r>
  <r>
    <n v="822"/>
    <x v="802"/>
    <s v="Distributed optimizing protocol"/>
    <n v="54000"/>
    <n v="188982"/>
    <x v="1"/>
    <n v="349.9666666666667"/>
    <n v="89.991428571428571"/>
    <n v="2100"/>
    <x v="1"/>
    <s v="USD"/>
    <x v="739"/>
    <n v="1395032400"/>
    <b v="0"/>
    <b v="0"/>
    <s v="music/rock"/>
    <x v="1"/>
    <x v="1"/>
  </r>
  <r>
    <n v="823"/>
    <x v="803"/>
    <s v="Secured well-modulated system engine"/>
    <n v="4100"/>
    <n v="14640"/>
    <x v="1"/>
    <n v="357.07317073170731"/>
    <n v="58.095238095238095"/>
    <n v="252"/>
    <x v="1"/>
    <s v="USD"/>
    <x v="613"/>
    <n v="1412485200"/>
    <b v="1"/>
    <b v="1"/>
    <s v="music/rock"/>
    <x v="1"/>
    <x v="1"/>
  </r>
  <r>
    <n v="824"/>
    <x v="804"/>
    <s v="Streamlined national benchmark"/>
    <n v="85000"/>
    <n v="107516"/>
    <x v="1"/>
    <n v="126.48941176470588"/>
    <n v="83.996875000000003"/>
    <n v="1280"/>
    <x v="1"/>
    <s v="USD"/>
    <x v="740"/>
    <n v="1279688400"/>
    <b v="0"/>
    <b v="1"/>
    <s v="publishing/nonfiction"/>
    <x v="5"/>
    <x v="9"/>
  </r>
  <r>
    <n v="825"/>
    <x v="805"/>
    <s v="Open-architected 24/7 infrastructure"/>
    <n v="3600"/>
    <n v="13950"/>
    <x v="1"/>
    <n v="387.5"/>
    <n v="88.853503184713375"/>
    <n v="157"/>
    <x v="4"/>
    <s v="GBP"/>
    <x v="145"/>
    <n v="1501995600"/>
    <b v="0"/>
    <b v="0"/>
    <s v="film &amp; video/shorts"/>
    <x v="4"/>
    <x v="12"/>
  </r>
  <r>
    <n v="826"/>
    <x v="806"/>
    <s v="Digitized 6thgeneration Local Area Network"/>
    <n v="2800"/>
    <n v="12797"/>
    <x v="1"/>
    <n v="457.03571428571428"/>
    <n v="65.963917525773198"/>
    <n v="194"/>
    <x v="1"/>
    <s v="USD"/>
    <x v="741"/>
    <n v="1294639200"/>
    <b v="0"/>
    <b v="1"/>
    <s v="theater/plays"/>
    <x v="3"/>
    <x v="3"/>
  </r>
  <r>
    <n v="827"/>
    <x v="807"/>
    <s v="Innovative actuating artificial intelligence"/>
    <n v="2300"/>
    <n v="6134"/>
    <x v="1"/>
    <n v="266.69565217391306"/>
    <n v="74.804878048780495"/>
    <n v="82"/>
    <x v="2"/>
    <s v="AUD"/>
    <x v="742"/>
    <n v="1305435600"/>
    <b v="0"/>
    <b v="1"/>
    <s v="film &amp; video/drama"/>
    <x v="4"/>
    <x v="6"/>
  </r>
  <r>
    <n v="828"/>
    <x v="808"/>
    <s v="Cross-platform reciprocal budgetary management"/>
    <n v="7100"/>
    <n v="4899"/>
    <x v="0"/>
    <n v="69"/>
    <n v="69.98571428571428"/>
    <n v="70"/>
    <x v="1"/>
    <s v="USD"/>
    <x v="202"/>
    <n v="1537592400"/>
    <b v="0"/>
    <b v="0"/>
    <s v="theater/plays"/>
    <x v="3"/>
    <x v="3"/>
  </r>
  <r>
    <n v="829"/>
    <x v="809"/>
    <s v="Vision-oriented scalable portal"/>
    <n v="9600"/>
    <n v="4929"/>
    <x v="0"/>
    <n v="51.34375"/>
    <n v="32.006493506493506"/>
    <n v="154"/>
    <x v="1"/>
    <s v="USD"/>
    <x v="743"/>
    <n v="1435122000"/>
    <b v="0"/>
    <b v="0"/>
    <s v="theater/plays"/>
    <x v="3"/>
    <x v="3"/>
  </r>
  <r>
    <n v="830"/>
    <x v="810"/>
    <s v="Persevering zero administration knowledge user"/>
    <n v="121600"/>
    <n v="1424"/>
    <x v="0"/>
    <n v="1.1710526315789473"/>
    <n v="64.727272727272734"/>
    <n v="22"/>
    <x v="1"/>
    <s v="USD"/>
    <x v="744"/>
    <n v="1520056800"/>
    <b v="0"/>
    <b v="0"/>
    <s v="theater/plays"/>
    <x v="3"/>
    <x v="3"/>
  </r>
  <r>
    <n v="831"/>
    <x v="811"/>
    <s v="Front-line bottom-line Graphic Interface"/>
    <n v="97100"/>
    <n v="105817"/>
    <x v="1"/>
    <n v="108.97734294541709"/>
    <n v="24.998110087408456"/>
    <n v="4233"/>
    <x v="1"/>
    <s v="USD"/>
    <x v="745"/>
    <n v="1335675600"/>
    <b v="0"/>
    <b v="0"/>
    <s v="photography/photography books"/>
    <x v="7"/>
    <x v="14"/>
  </r>
  <r>
    <n v="832"/>
    <x v="812"/>
    <s v="Synergized fault-tolerant hierarchy"/>
    <n v="43200"/>
    <n v="136156"/>
    <x v="1"/>
    <n v="315.17592592592592"/>
    <n v="104.97764070932922"/>
    <n v="1297"/>
    <x v="3"/>
    <s v="DKK"/>
    <x v="746"/>
    <n v="1448431200"/>
    <b v="1"/>
    <b v="0"/>
    <s v="publishing/translations"/>
    <x v="5"/>
    <x v="18"/>
  </r>
  <r>
    <n v="833"/>
    <x v="813"/>
    <s v="Expanded asynchronous groupware"/>
    <n v="6800"/>
    <n v="10723"/>
    <x v="1"/>
    <n v="157.69117647058823"/>
    <n v="64.987878787878785"/>
    <n v="165"/>
    <x v="3"/>
    <s v="DKK"/>
    <x v="747"/>
    <n v="1298613600"/>
    <b v="0"/>
    <b v="0"/>
    <s v="publishing/translations"/>
    <x v="5"/>
    <x v="18"/>
  </r>
  <r>
    <n v="834"/>
    <x v="814"/>
    <s v="Expanded fault-tolerant emulation"/>
    <n v="7300"/>
    <n v="11228"/>
    <x v="1"/>
    <n v="153.8082191780822"/>
    <n v="94.352941176470594"/>
    <n v="119"/>
    <x v="1"/>
    <s v="USD"/>
    <x v="362"/>
    <n v="1372482000"/>
    <b v="0"/>
    <b v="0"/>
    <s v="theater/plays"/>
    <x v="3"/>
    <x v="3"/>
  </r>
  <r>
    <n v="835"/>
    <x v="815"/>
    <s v="Future-proofed 24hour model"/>
    <n v="86200"/>
    <n v="77355"/>
    <x v="0"/>
    <n v="89.738979118329468"/>
    <n v="44.001706484641637"/>
    <n v="1758"/>
    <x v="1"/>
    <s v="USD"/>
    <x v="748"/>
    <n v="1425621600"/>
    <b v="0"/>
    <b v="0"/>
    <s v="technology/web"/>
    <x v="2"/>
    <x v="2"/>
  </r>
  <r>
    <n v="836"/>
    <x v="816"/>
    <s v="Optimized didactic intranet"/>
    <n v="8100"/>
    <n v="6086"/>
    <x v="0"/>
    <n v="75.135802469135797"/>
    <n v="64.744680851063833"/>
    <n v="94"/>
    <x v="1"/>
    <s v="USD"/>
    <x v="749"/>
    <n v="1266300000"/>
    <b v="0"/>
    <b v="0"/>
    <s v="music/indie rock"/>
    <x v="1"/>
    <x v="7"/>
  </r>
  <r>
    <n v="837"/>
    <x v="817"/>
    <s v="Right-sized dedicated standardization"/>
    <n v="17700"/>
    <n v="150960"/>
    <x v="1"/>
    <n v="852.88135593220341"/>
    <n v="84.00667779632721"/>
    <n v="1797"/>
    <x v="1"/>
    <s v="USD"/>
    <x v="643"/>
    <n v="1305867600"/>
    <b v="0"/>
    <b v="0"/>
    <s v="music/jazz"/>
    <x v="1"/>
    <x v="17"/>
  </r>
  <r>
    <n v="838"/>
    <x v="818"/>
    <s v="Vision-oriented high-level extranet"/>
    <n v="6400"/>
    <n v="8890"/>
    <x v="1"/>
    <n v="138.90625"/>
    <n v="34.061302681992338"/>
    <n v="261"/>
    <x v="1"/>
    <s v="USD"/>
    <x v="750"/>
    <n v="1538802000"/>
    <b v="0"/>
    <b v="0"/>
    <s v="theater/plays"/>
    <x v="3"/>
    <x v="3"/>
  </r>
  <r>
    <n v="839"/>
    <x v="819"/>
    <s v="Organized scalable initiative"/>
    <n v="7700"/>
    <n v="14644"/>
    <x v="1"/>
    <n v="190.18181818181819"/>
    <n v="93.273885350318466"/>
    <n v="157"/>
    <x v="1"/>
    <s v="USD"/>
    <x v="751"/>
    <n v="1398920400"/>
    <b v="0"/>
    <b v="1"/>
    <s v="film &amp; video/documentary"/>
    <x v="4"/>
    <x v="4"/>
  </r>
  <r>
    <n v="840"/>
    <x v="820"/>
    <s v="Enhanced regional moderator"/>
    <n v="116300"/>
    <n v="116583"/>
    <x v="1"/>
    <n v="100.24333619948409"/>
    <n v="32.998301726577978"/>
    <n v="3533"/>
    <x v="1"/>
    <s v="USD"/>
    <x v="752"/>
    <n v="1405659600"/>
    <b v="0"/>
    <b v="1"/>
    <s v="theater/plays"/>
    <x v="3"/>
    <x v="3"/>
  </r>
  <r>
    <n v="841"/>
    <x v="821"/>
    <s v="Automated even-keeled emulation"/>
    <n v="9100"/>
    <n v="12991"/>
    <x v="1"/>
    <n v="142.75824175824175"/>
    <n v="83.812903225806451"/>
    <n v="155"/>
    <x v="1"/>
    <s v="USD"/>
    <x v="753"/>
    <n v="1457244000"/>
    <b v="0"/>
    <b v="0"/>
    <s v="technology/web"/>
    <x v="2"/>
    <x v="2"/>
  </r>
  <r>
    <n v="842"/>
    <x v="822"/>
    <s v="Reverse-engineered multi-tasking product"/>
    <n v="1500"/>
    <n v="8447"/>
    <x v="1"/>
    <n v="563.13333333333333"/>
    <n v="63.992424242424242"/>
    <n v="132"/>
    <x v="6"/>
    <s v="EUR"/>
    <x v="754"/>
    <n v="1529298000"/>
    <b v="0"/>
    <b v="0"/>
    <s v="technology/wearables"/>
    <x v="2"/>
    <x v="8"/>
  </r>
  <r>
    <n v="843"/>
    <x v="823"/>
    <s v="De-engineered next generation parallelism"/>
    <n v="8800"/>
    <n v="2703"/>
    <x v="0"/>
    <n v="30.715909090909086"/>
    <n v="81.909090909090907"/>
    <n v="33"/>
    <x v="1"/>
    <s v="USD"/>
    <x v="755"/>
    <n v="1535778000"/>
    <b v="0"/>
    <b v="0"/>
    <s v="photography/photography books"/>
    <x v="7"/>
    <x v="14"/>
  </r>
  <r>
    <n v="844"/>
    <x v="824"/>
    <s v="Intuitive cohesive groupware"/>
    <n v="8800"/>
    <n v="8747"/>
    <x v="3"/>
    <n v="99.39772727272728"/>
    <n v="93.053191489361708"/>
    <n v="94"/>
    <x v="1"/>
    <s v="USD"/>
    <x v="756"/>
    <n v="1327471200"/>
    <b v="0"/>
    <b v="0"/>
    <s v="film &amp; video/documentary"/>
    <x v="4"/>
    <x v="4"/>
  </r>
  <r>
    <n v="845"/>
    <x v="825"/>
    <s v="Up-sized high-level access"/>
    <n v="69900"/>
    <n v="138087"/>
    <x v="1"/>
    <n v="197.54935622317598"/>
    <n v="101.98449039881831"/>
    <n v="1354"/>
    <x v="4"/>
    <s v="GBP"/>
    <x v="757"/>
    <n v="1529557200"/>
    <b v="0"/>
    <b v="0"/>
    <s v="technology/web"/>
    <x v="2"/>
    <x v="2"/>
  </r>
  <r>
    <n v="846"/>
    <x v="826"/>
    <s v="Phased empowering success"/>
    <n v="1000"/>
    <n v="5085"/>
    <x v="1"/>
    <n v="508.5"/>
    <n v="105.9375"/>
    <n v="48"/>
    <x v="1"/>
    <s v="USD"/>
    <x v="758"/>
    <n v="1535259600"/>
    <b v="1"/>
    <b v="1"/>
    <s v="technology/web"/>
    <x v="2"/>
    <x v="2"/>
  </r>
  <r>
    <n v="847"/>
    <x v="827"/>
    <s v="Distributed actuating project"/>
    <n v="4700"/>
    <n v="11174"/>
    <x v="1"/>
    <n v="237.74468085106383"/>
    <n v="101.58181818181818"/>
    <n v="110"/>
    <x v="1"/>
    <s v="USD"/>
    <x v="759"/>
    <n v="1515564000"/>
    <b v="0"/>
    <b v="0"/>
    <s v="food/food trucks"/>
    <x v="0"/>
    <x v="0"/>
  </r>
  <r>
    <n v="848"/>
    <x v="828"/>
    <s v="Robust motivating orchestration"/>
    <n v="3200"/>
    <n v="10831"/>
    <x v="1"/>
    <n v="338.46875"/>
    <n v="62.970930232558139"/>
    <n v="172"/>
    <x v="1"/>
    <s v="USD"/>
    <x v="760"/>
    <n v="1277096400"/>
    <b v="0"/>
    <b v="0"/>
    <s v="film &amp; video/drama"/>
    <x v="4"/>
    <x v="6"/>
  </r>
  <r>
    <n v="849"/>
    <x v="829"/>
    <s v="Vision-oriented uniform instruction set"/>
    <n v="6700"/>
    <n v="8917"/>
    <x v="1"/>
    <n v="133.08955223880596"/>
    <n v="29.045602605863191"/>
    <n v="307"/>
    <x v="1"/>
    <s v="USD"/>
    <x v="761"/>
    <n v="1329026400"/>
    <b v="0"/>
    <b v="1"/>
    <s v="music/indie rock"/>
    <x v="1"/>
    <x v="7"/>
  </r>
  <r>
    <n v="850"/>
    <x v="830"/>
    <s v="Cross-group upward-trending hierarchy"/>
    <n v="100"/>
    <n v="1"/>
    <x v="0"/>
    <n v="1"/>
    <n v="1"/>
    <n v="1"/>
    <x v="1"/>
    <s v="USD"/>
    <x v="762"/>
    <n v="1322978400"/>
    <b v="1"/>
    <b v="0"/>
    <s v="music/rock"/>
    <x v="1"/>
    <x v="1"/>
  </r>
  <r>
    <n v="851"/>
    <x v="831"/>
    <s v="Object-based needs-based info-mediaries"/>
    <n v="6000"/>
    <n v="12468"/>
    <x v="1"/>
    <n v="207.79999999999998"/>
    <n v="77.924999999999997"/>
    <n v="160"/>
    <x v="1"/>
    <s v="USD"/>
    <x v="444"/>
    <n v="1338786000"/>
    <b v="0"/>
    <b v="0"/>
    <s v="music/electric music"/>
    <x v="1"/>
    <x v="5"/>
  </r>
  <r>
    <n v="852"/>
    <x v="832"/>
    <s v="Open-source reciprocal standardization"/>
    <n v="4900"/>
    <n v="2505"/>
    <x v="0"/>
    <n v="51.122448979591837"/>
    <n v="80.806451612903231"/>
    <n v="31"/>
    <x v="1"/>
    <s v="USD"/>
    <x v="763"/>
    <n v="1311656400"/>
    <b v="0"/>
    <b v="1"/>
    <s v="games/video games"/>
    <x v="6"/>
    <x v="11"/>
  </r>
  <r>
    <n v="853"/>
    <x v="833"/>
    <s v="Secured well-modulated projection"/>
    <n v="17100"/>
    <n v="111502"/>
    <x v="1"/>
    <n v="652.05847953216369"/>
    <n v="76.006816632583508"/>
    <n v="1467"/>
    <x v="0"/>
    <s v="CAD"/>
    <x v="764"/>
    <n v="1308978000"/>
    <b v="0"/>
    <b v="1"/>
    <s v="music/indie rock"/>
    <x v="1"/>
    <x v="7"/>
  </r>
  <r>
    <n v="854"/>
    <x v="834"/>
    <s v="Multi-channeled secondary middleware"/>
    <n v="171000"/>
    <n v="194309"/>
    <x v="1"/>
    <n v="113.63099415204678"/>
    <n v="72.993613824192337"/>
    <n v="2662"/>
    <x v="0"/>
    <s v="CAD"/>
    <x v="765"/>
    <n v="1576389600"/>
    <b v="0"/>
    <b v="0"/>
    <s v="publishing/fiction"/>
    <x v="5"/>
    <x v="13"/>
  </r>
  <r>
    <n v="855"/>
    <x v="835"/>
    <s v="Horizontal clear-thinking framework"/>
    <n v="23400"/>
    <n v="23956"/>
    <x v="1"/>
    <n v="102.37606837606839"/>
    <n v="53"/>
    <n v="452"/>
    <x v="2"/>
    <s v="AUD"/>
    <x v="766"/>
    <n v="1311051600"/>
    <b v="0"/>
    <b v="0"/>
    <s v="theater/plays"/>
    <x v="3"/>
    <x v="3"/>
  </r>
  <r>
    <n v="856"/>
    <x v="764"/>
    <s v="Profound composite core"/>
    <n v="2400"/>
    <n v="8558"/>
    <x v="1"/>
    <n v="356.58333333333331"/>
    <n v="54.164556962025316"/>
    <n v="158"/>
    <x v="1"/>
    <s v="USD"/>
    <x v="767"/>
    <n v="1336712400"/>
    <b v="0"/>
    <b v="0"/>
    <s v="food/food trucks"/>
    <x v="0"/>
    <x v="0"/>
  </r>
  <r>
    <n v="857"/>
    <x v="836"/>
    <s v="Programmable disintermediate matrices"/>
    <n v="5300"/>
    <n v="7413"/>
    <x v="1"/>
    <n v="139.86792452830187"/>
    <n v="32.946666666666665"/>
    <n v="225"/>
    <x v="5"/>
    <s v="CHF"/>
    <x v="768"/>
    <n v="1330408800"/>
    <b v="1"/>
    <b v="0"/>
    <s v="film &amp; video/shorts"/>
    <x v="4"/>
    <x v="12"/>
  </r>
  <r>
    <n v="858"/>
    <x v="837"/>
    <s v="Realigned 5thgeneration knowledge user"/>
    <n v="4000"/>
    <n v="2778"/>
    <x v="0"/>
    <n v="69.45"/>
    <n v="79.371428571428567"/>
    <n v="35"/>
    <x v="1"/>
    <s v="USD"/>
    <x v="769"/>
    <n v="1524891600"/>
    <b v="1"/>
    <b v="0"/>
    <s v="food/food trucks"/>
    <x v="0"/>
    <x v="0"/>
  </r>
  <r>
    <n v="859"/>
    <x v="838"/>
    <s v="Multi-layered upward-trending groupware"/>
    <n v="7300"/>
    <n v="2594"/>
    <x v="0"/>
    <n v="35.534246575342465"/>
    <n v="41.174603174603178"/>
    <n v="63"/>
    <x v="1"/>
    <s v="USD"/>
    <x v="770"/>
    <n v="1363669200"/>
    <b v="0"/>
    <b v="1"/>
    <s v="theater/plays"/>
    <x v="3"/>
    <x v="3"/>
  </r>
  <r>
    <n v="860"/>
    <x v="839"/>
    <s v="Re-contextualized leadingedge firmware"/>
    <n v="2000"/>
    <n v="5033"/>
    <x v="1"/>
    <n v="251.65"/>
    <n v="77.430769230769229"/>
    <n v="65"/>
    <x v="1"/>
    <s v="USD"/>
    <x v="771"/>
    <n v="1551420000"/>
    <b v="0"/>
    <b v="1"/>
    <s v="technology/wearables"/>
    <x v="2"/>
    <x v="8"/>
  </r>
  <r>
    <n v="861"/>
    <x v="840"/>
    <s v="Devolved disintermediate analyzer"/>
    <n v="8800"/>
    <n v="9317"/>
    <x v="1"/>
    <n v="105.87500000000001"/>
    <n v="57.159509202453989"/>
    <n v="163"/>
    <x v="1"/>
    <s v="USD"/>
    <x v="772"/>
    <n v="1269838800"/>
    <b v="0"/>
    <b v="0"/>
    <s v="theater/plays"/>
    <x v="3"/>
    <x v="3"/>
  </r>
  <r>
    <n v="862"/>
    <x v="841"/>
    <s v="Profound disintermediate open system"/>
    <n v="3500"/>
    <n v="6560"/>
    <x v="1"/>
    <n v="187.42857142857144"/>
    <n v="77.17647058823529"/>
    <n v="85"/>
    <x v="1"/>
    <s v="USD"/>
    <x v="773"/>
    <n v="1312520400"/>
    <b v="0"/>
    <b v="0"/>
    <s v="theater/plays"/>
    <x v="3"/>
    <x v="3"/>
  </r>
  <r>
    <n v="863"/>
    <x v="842"/>
    <s v="Automated reciprocal protocol"/>
    <n v="1400"/>
    <n v="5415"/>
    <x v="1"/>
    <n v="386.78571428571428"/>
    <n v="24.953917050691246"/>
    <n v="217"/>
    <x v="1"/>
    <s v="USD"/>
    <x v="774"/>
    <n v="1436504400"/>
    <b v="0"/>
    <b v="1"/>
    <s v="film &amp; video/television"/>
    <x v="4"/>
    <x v="19"/>
  </r>
  <r>
    <n v="864"/>
    <x v="843"/>
    <s v="Automated static workforce"/>
    <n v="4200"/>
    <n v="14577"/>
    <x v="1"/>
    <n v="347.07142857142856"/>
    <n v="97.18"/>
    <n v="150"/>
    <x v="1"/>
    <s v="USD"/>
    <x v="775"/>
    <n v="1472014800"/>
    <b v="0"/>
    <b v="0"/>
    <s v="film &amp; video/shorts"/>
    <x v="4"/>
    <x v="12"/>
  </r>
  <r>
    <n v="865"/>
    <x v="844"/>
    <s v="Horizontal attitude-oriented help-desk"/>
    <n v="81000"/>
    <n v="150515"/>
    <x v="1"/>
    <n v="185.82098765432099"/>
    <n v="46.000916870415651"/>
    <n v="3272"/>
    <x v="1"/>
    <s v="USD"/>
    <x v="776"/>
    <n v="1411534800"/>
    <b v="0"/>
    <b v="0"/>
    <s v="theater/plays"/>
    <x v="3"/>
    <x v="3"/>
  </r>
  <r>
    <n v="866"/>
    <x v="845"/>
    <s v="Versatile 5thgeneration matrices"/>
    <n v="182800"/>
    <n v="79045"/>
    <x v="3"/>
    <n v="43.241247264770237"/>
    <n v="88.023385300668153"/>
    <n v="898"/>
    <x v="1"/>
    <s v="USD"/>
    <x v="777"/>
    <n v="1304917200"/>
    <b v="0"/>
    <b v="0"/>
    <s v="photography/photography books"/>
    <x v="7"/>
    <x v="14"/>
  </r>
  <r>
    <n v="867"/>
    <x v="846"/>
    <s v="Cross-platform next generation service-desk"/>
    <n v="4800"/>
    <n v="7797"/>
    <x v="1"/>
    <n v="162.4375"/>
    <n v="25.99"/>
    <n v="300"/>
    <x v="1"/>
    <s v="USD"/>
    <x v="778"/>
    <n v="1539579600"/>
    <b v="0"/>
    <b v="0"/>
    <s v="food/food trucks"/>
    <x v="0"/>
    <x v="0"/>
  </r>
  <r>
    <n v="868"/>
    <x v="847"/>
    <s v="Front-line web-enabled installation"/>
    <n v="7000"/>
    <n v="12939"/>
    <x v="1"/>
    <n v="184.84285714285716"/>
    <n v="102.69047619047619"/>
    <n v="126"/>
    <x v="1"/>
    <s v="USD"/>
    <x v="779"/>
    <n v="1382504400"/>
    <b v="0"/>
    <b v="0"/>
    <s v="theater/plays"/>
    <x v="3"/>
    <x v="3"/>
  </r>
  <r>
    <n v="869"/>
    <x v="848"/>
    <s v="Multi-channeled responsive product"/>
    <n v="161900"/>
    <n v="38376"/>
    <x v="0"/>
    <n v="23.703520691785052"/>
    <n v="72.958174904942965"/>
    <n v="526"/>
    <x v="1"/>
    <s v="USD"/>
    <x v="780"/>
    <n v="1278306000"/>
    <b v="0"/>
    <b v="0"/>
    <s v="film &amp; video/drama"/>
    <x v="4"/>
    <x v="6"/>
  </r>
  <r>
    <n v="870"/>
    <x v="849"/>
    <s v="Adaptive demand-driven encryption"/>
    <n v="7700"/>
    <n v="6920"/>
    <x v="0"/>
    <n v="89.870129870129873"/>
    <n v="57.190082644628099"/>
    <n v="121"/>
    <x v="1"/>
    <s v="USD"/>
    <x v="335"/>
    <n v="1442552400"/>
    <b v="0"/>
    <b v="0"/>
    <s v="theater/plays"/>
    <x v="3"/>
    <x v="3"/>
  </r>
  <r>
    <n v="871"/>
    <x v="850"/>
    <s v="Re-engineered client-driven knowledge user"/>
    <n v="71500"/>
    <n v="194912"/>
    <x v="1"/>
    <n v="272.6041958041958"/>
    <n v="84.013793103448279"/>
    <n v="2320"/>
    <x v="1"/>
    <s v="USD"/>
    <x v="535"/>
    <n v="1511071200"/>
    <b v="0"/>
    <b v="1"/>
    <s v="theater/plays"/>
    <x v="3"/>
    <x v="3"/>
  </r>
  <r>
    <n v="872"/>
    <x v="851"/>
    <s v="Compatible logistical paradigm"/>
    <n v="4700"/>
    <n v="7992"/>
    <x v="1"/>
    <n v="170.04255319148936"/>
    <n v="98.666666666666671"/>
    <n v="81"/>
    <x v="2"/>
    <s v="AUD"/>
    <x v="270"/>
    <n v="1536382800"/>
    <b v="0"/>
    <b v="0"/>
    <s v="film &amp; video/science fiction"/>
    <x v="4"/>
    <x v="22"/>
  </r>
  <r>
    <n v="873"/>
    <x v="852"/>
    <s v="Intuitive value-added installation"/>
    <n v="42100"/>
    <n v="79268"/>
    <x v="1"/>
    <n v="188.28503562945369"/>
    <n v="42.007419183889773"/>
    <n v="1887"/>
    <x v="1"/>
    <s v="USD"/>
    <x v="781"/>
    <n v="1389592800"/>
    <b v="0"/>
    <b v="0"/>
    <s v="photography/photography books"/>
    <x v="7"/>
    <x v="14"/>
  </r>
  <r>
    <n v="874"/>
    <x v="853"/>
    <s v="Managed discrete parallelism"/>
    <n v="40200"/>
    <n v="139468"/>
    <x v="1"/>
    <n v="346.93532338308455"/>
    <n v="32.002753556677376"/>
    <n v="4358"/>
    <x v="1"/>
    <s v="USD"/>
    <x v="782"/>
    <n v="1275282000"/>
    <b v="0"/>
    <b v="1"/>
    <s v="photography/photography books"/>
    <x v="7"/>
    <x v="14"/>
  </r>
  <r>
    <n v="875"/>
    <x v="854"/>
    <s v="Implemented tangible approach"/>
    <n v="7900"/>
    <n v="5465"/>
    <x v="0"/>
    <n v="69.177215189873422"/>
    <n v="81.567164179104481"/>
    <n v="67"/>
    <x v="1"/>
    <s v="USD"/>
    <x v="783"/>
    <n v="1294984800"/>
    <b v="0"/>
    <b v="0"/>
    <s v="music/rock"/>
    <x v="1"/>
    <x v="1"/>
  </r>
  <r>
    <n v="876"/>
    <x v="855"/>
    <s v="Re-engineered encompassing definition"/>
    <n v="8300"/>
    <n v="2111"/>
    <x v="0"/>
    <n v="25.433734939759034"/>
    <n v="37.035087719298247"/>
    <n v="57"/>
    <x v="0"/>
    <s v="CAD"/>
    <x v="784"/>
    <n v="1562043600"/>
    <b v="0"/>
    <b v="0"/>
    <s v="photography/photography books"/>
    <x v="7"/>
    <x v="14"/>
  </r>
  <r>
    <n v="877"/>
    <x v="856"/>
    <s v="Multi-lateral uniform collaboration"/>
    <n v="163600"/>
    <n v="126628"/>
    <x v="0"/>
    <n v="77.400977995110026"/>
    <n v="103.033360455655"/>
    <n v="1229"/>
    <x v="1"/>
    <s v="USD"/>
    <x v="785"/>
    <n v="1469595600"/>
    <b v="0"/>
    <b v="0"/>
    <s v="food/food trucks"/>
    <x v="0"/>
    <x v="0"/>
  </r>
  <r>
    <n v="878"/>
    <x v="857"/>
    <s v="Enterprise-wide foreground paradigm"/>
    <n v="2700"/>
    <n v="1012"/>
    <x v="0"/>
    <n v="37.481481481481481"/>
    <n v="84.333333333333329"/>
    <n v="12"/>
    <x v="6"/>
    <s v="EUR"/>
    <x v="786"/>
    <n v="1581141600"/>
    <b v="0"/>
    <b v="0"/>
    <s v="music/metal"/>
    <x v="1"/>
    <x v="16"/>
  </r>
  <r>
    <n v="879"/>
    <x v="858"/>
    <s v="Stand-alone incremental parallelism"/>
    <n v="1000"/>
    <n v="5438"/>
    <x v="1"/>
    <n v="543.79999999999995"/>
    <n v="102.60377358490567"/>
    <n v="53"/>
    <x v="1"/>
    <s v="USD"/>
    <x v="787"/>
    <n v="1488520800"/>
    <b v="0"/>
    <b v="0"/>
    <s v="publishing/nonfiction"/>
    <x v="5"/>
    <x v="9"/>
  </r>
  <r>
    <n v="880"/>
    <x v="859"/>
    <s v="Persevering 5thgeneration throughput"/>
    <n v="84500"/>
    <n v="193101"/>
    <x v="1"/>
    <n v="228.52189349112427"/>
    <n v="79.992129246064621"/>
    <n v="2414"/>
    <x v="1"/>
    <s v="USD"/>
    <x v="788"/>
    <n v="1563858000"/>
    <b v="0"/>
    <b v="0"/>
    <s v="music/electric music"/>
    <x v="1"/>
    <x v="5"/>
  </r>
  <r>
    <n v="881"/>
    <x v="860"/>
    <s v="Implemented object-oriented synergy"/>
    <n v="81300"/>
    <n v="31665"/>
    <x v="0"/>
    <n v="38.948339483394832"/>
    <n v="70.055309734513273"/>
    <n v="452"/>
    <x v="1"/>
    <s v="USD"/>
    <x v="330"/>
    <n v="1438923600"/>
    <b v="0"/>
    <b v="1"/>
    <s v="theater/plays"/>
    <x v="3"/>
    <x v="3"/>
  </r>
  <r>
    <n v="882"/>
    <x v="861"/>
    <s v="Balanced demand-driven definition"/>
    <n v="800"/>
    <n v="2960"/>
    <x v="1"/>
    <n v="370"/>
    <n v="37"/>
    <n v="80"/>
    <x v="1"/>
    <s v="USD"/>
    <x v="789"/>
    <n v="1422165600"/>
    <b v="0"/>
    <b v="0"/>
    <s v="theater/plays"/>
    <x v="3"/>
    <x v="3"/>
  </r>
  <r>
    <n v="883"/>
    <x v="862"/>
    <s v="Customer-focused mobile Graphic Interface"/>
    <n v="3400"/>
    <n v="8089"/>
    <x v="1"/>
    <n v="237.91176470588232"/>
    <n v="41.911917098445599"/>
    <n v="193"/>
    <x v="1"/>
    <s v="USD"/>
    <x v="790"/>
    <n v="1277874000"/>
    <b v="0"/>
    <b v="0"/>
    <s v="film &amp; video/shorts"/>
    <x v="4"/>
    <x v="12"/>
  </r>
  <r>
    <n v="884"/>
    <x v="863"/>
    <s v="Horizontal secondary interface"/>
    <n v="170800"/>
    <n v="109374"/>
    <x v="0"/>
    <n v="64.036299765807954"/>
    <n v="57.992576882290564"/>
    <n v="1886"/>
    <x v="1"/>
    <s v="USD"/>
    <x v="791"/>
    <n v="1399352400"/>
    <b v="0"/>
    <b v="1"/>
    <s v="theater/plays"/>
    <x v="3"/>
    <x v="3"/>
  </r>
  <r>
    <n v="885"/>
    <x v="864"/>
    <s v="Virtual analyzing collaboration"/>
    <n v="1800"/>
    <n v="2129"/>
    <x v="1"/>
    <n v="118.27777777777777"/>
    <n v="40.942307692307693"/>
    <n v="52"/>
    <x v="1"/>
    <s v="USD"/>
    <x v="792"/>
    <n v="1279083600"/>
    <b v="0"/>
    <b v="0"/>
    <s v="theater/plays"/>
    <x v="3"/>
    <x v="3"/>
  </r>
  <r>
    <n v="886"/>
    <x v="865"/>
    <s v="Multi-tiered explicit focus group"/>
    <n v="150600"/>
    <n v="127745"/>
    <x v="0"/>
    <n v="84.824037184594957"/>
    <n v="69.9972602739726"/>
    <n v="1825"/>
    <x v="1"/>
    <s v="USD"/>
    <x v="793"/>
    <n v="1284354000"/>
    <b v="0"/>
    <b v="0"/>
    <s v="music/indie rock"/>
    <x v="1"/>
    <x v="7"/>
  </r>
  <r>
    <n v="887"/>
    <x v="866"/>
    <s v="Multi-layered systematic knowledgebase"/>
    <n v="7800"/>
    <n v="2289"/>
    <x v="0"/>
    <n v="29.346153846153843"/>
    <n v="73.838709677419359"/>
    <n v="31"/>
    <x v="1"/>
    <s v="USD"/>
    <x v="794"/>
    <n v="1441170000"/>
    <b v="0"/>
    <b v="1"/>
    <s v="theater/plays"/>
    <x v="3"/>
    <x v="3"/>
  </r>
  <r>
    <n v="888"/>
    <x v="867"/>
    <s v="Reverse-engineered uniform knowledge user"/>
    <n v="5800"/>
    <n v="12174"/>
    <x v="1"/>
    <n v="209.89655172413794"/>
    <n v="41.979310344827589"/>
    <n v="290"/>
    <x v="1"/>
    <s v="USD"/>
    <x v="795"/>
    <n v="1493528400"/>
    <b v="0"/>
    <b v="0"/>
    <s v="theater/plays"/>
    <x v="3"/>
    <x v="3"/>
  </r>
  <r>
    <n v="889"/>
    <x v="868"/>
    <s v="Secured dynamic capacity"/>
    <n v="5600"/>
    <n v="9508"/>
    <x v="1"/>
    <n v="169.78571428571431"/>
    <n v="77.93442622950819"/>
    <n v="122"/>
    <x v="1"/>
    <s v="USD"/>
    <x v="796"/>
    <n v="1395205200"/>
    <b v="0"/>
    <b v="1"/>
    <s v="music/electric music"/>
    <x v="1"/>
    <x v="5"/>
  </r>
  <r>
    <n v="890"/>
    <x v="869"/>
    <s v="Devolved foreground throughput"/>
    <n v="134400"/>
    <n v="155849"/>
    <x v="1"/>
    <n v="115.95907738095239"/>
    <n v="106.01972789115646"/>
    <n v="1470"/>
    <x v="1"/>
    <s v="USD"/>
    <x v="797"/>
    <n v="1561438800"/>
    <b v="0"/>
    <b v="0"/>
    <s v="music/indie rock"/>
    <x v="1"/>
    <x v="7"/>
  </r>
  <r>
    <n v="891"/>
    <x v="870"/>
    <s v="Synchronized demand-driven infrastructure"/>
    <n v="3000"/>
    <n v="7758"/>
    <x v="1"/>
    <n v="258.59999999999997"/>
    <n v="47.018181818181816"/>
    <n v="165"/>
    <x v="0"/>
    <s v="CAD"/>
    <x v="798"/>
    <n v="1326693600"/>
    <b v="0"/>
    <b v="0"/>
    <s v="film &amp; video/documentary"/>
    <x v="4"/>
    <x v="4"/>
  </r>
  <r>
    <n v="892"/>
    <x v="871"/>
    <s v="Realigned discrete structure"/>
    <n v="6000"/>
    <n v="13835"/>
    <x v="1"/>
    <n v="230.58333333333331"/>
    <n v="76.016483516483518"/>
    <n v="182"/>
    <x v="1"/>
    <s v="USD"/>
    <x v="799"/>
    <n v="1277960400"/>
    <b v="0"/>
    <b v="0"/>
    <s v="publishing/translations"/>
    <x v="5"/>
    <x v="18"/>
  </r>
  <r>
    <n v="893"/>
    <x v="872"/>
    <s v="Progressive grid-enabled website"/>
    <n v="8400"/>
    <n v="10770"/>
    <x v="1"/>
    <n v="128.21428571428572"/>
    <n v="54.120603015075375"/>
    <n v="199"/>
    <x v="6"/>
    <s v="EUR"/>
    <x v="800"/>
    <n v="1434690000"/>
    <b v="0"/>
    <b v="1"/>
    <s v="film &amp; video/documentary"/>
    <x v="4"/>
    <x v="4"/>
  </r>
  <r>
    <n v="894"/>
    <x v="873"/>
    <s v="Organic cohesive neural-net"/>
    <n v="1700"/>
    <n v="3208"/>
    <x v="1"/>
    <n v="188.70588235294116"/>
    <n v="57.285714285714285"/>
    <n v="56"/>
    <x v="4"/>
    <s v="GBP"/>
    <x v="801"/>
    <n v="1376110800"/>
    <b v="0"/>
    <b v="1"/>
    <s v="film &amp; video/television"/>
    <x v="4"/>
    <x v="19"/>
  </r>
  <r>
    <n v="895"/>
    <x v="874"/>
    <s v="Integrated demand-driven info-mediaries"/>
    <n v="159800"/>
    <n v="11108"/>
    <x v="0"/>
    <n v="6.9511889862327907"/>
    <n v="103.81308411214954"/>
    <n v="107"/>
    <x v="1"/>
    <s v="USD"/>
    <x v="802"/>
    <n v="1518415200"/>
    <b v="0"/>
    <b v="0"/>
    <s v="theater/plays"/>
    <x v="3"/>
    <x v="3"/>
  </r>
  <r>
    <n v="896"/>
    <x v="875"/>
    <s v="Reverse-engineered client-server extranet"/>
    <n v="19800"/>
    <n v="153338"/>
    <x v="1"/>
    <n v="774.43434343434342"/>
    <n v="105.02602739726028"/>
    <n v="1460"/>
    <x v="2"/>
    <s v="AUD"/>
    <x v="803"/>
    <n v="1310878800"/>
    <b v="0"/>
    <b v="1"/>
    <s v="food/food trucks"/>
    <x v="0"/>
    <x v="0"/>
  </r>
  <r>
    <n v="897"/>
    <x v="876"/>
    <s v="Organized discrete encoding"/>
    <n v="8800"/>
    <n v="2437"/>
    <x v="0"/>
    <n v="27.693181818181817"/>
    <n v="90.259259259259252"/>
    <n v="27"/>
    <x v="1"/>
    <s v="USD"/>
    <x v="212"/>
    <n v="1556600400"/>
    <b v="0"/>
    <b v="0"/>
    <s v="theater/plays"/>
    <x v="3"/>
    <x v="3"/>
  </r>
  <r>
    <n v="898"/>
    <x v="877"/>
    <s v="Balanced regional flexibility"/>
    <n v="179100"/>
    <n v="93991"/>
    <x v="0"/>
    <n v="52.479620323841424"/>
    <n v="76.978705978705975"/>
    <n v="1221"/>
    <x v="1"/>
    <s v="USD"/>
    <x v="804"/>
    <n v="1576994400"/>
    <b v="0"/>
    <b v="0"/>
    <s v="film &amp; video/documentary"/>
    <x v="4"/>
    <x v="4"/>
  </r>
  <r>
    <n v="899"/>
    <x v="878"/>
    <s v="Implemented multimedia time-frame"/>
    <n v="3100"/>
    <n v="12620"/>
    <x v="1"/>
    <n v="407.09677419354841"/>
    <n v="102.60162601626017"/>
    <n v="123"/>
    <x v="5"/>
    <s v="CHF"/>
    <x v="805"/>
    <n v="1382677200"/>
    <b v="0"/>
    <b v="0"/>
    <s v="music/jazz"/>
    <x v="1"/>
    <x v="17"/>
  </r>
  <r>
    <n v="900"/>
    <x v="879"/>
    <s v="Enhanced uniform service-desk"/>
    <n v="100"/>
    <n v="2"/>
    <x v="0"/>
    <n v="2"/>
    <n v="2"/>
    <n v="1"/>
    <x v="1"/>
    <s v="USD"/>
    <x v="806"/>
    <n v="1411189200"/>
    <b v="0"/>
    <b v="1"/>
    <s v="technology/web"/>
    <x v="2"/>
    <x v="2"/>
  </r>
  <r>
    <n v="901"/>
    <x v="880"/>
    <s v="Versatile bottom-line definition"/>
    <n v="5600"/>
    <n v="8746"/>
    <x v="1"/>
    <n v="156.17857142857144"/>
    <n v="55.0062893081761"/>
    <n v="159"/>
    <x v="1"/>
    <s v="USD"/>
    <x v="807"/>
    <n v="1534654800"/>
    <b v="0"/>
    <b v="1"/>
    <s v="music/rock"/>
    <x v="1"/>
    <x v="1"/>
  </r>
  <r>
    <n v="902"/>
    <x v="881"/>
    <s v="Integrated bifurcated software"/>
    <n v="1400"/>
    <n v="3534"/>
    <x v="1"/>
    <n v="252.42857142857144"/>
    <n v="32.127272727272725"/>
    <n v="110"/>
    <x v="1"/>
    <s v="USD"/>
    <x v="722"/>
    <n v="1457762400"/>
    <b v="0"/>
    <b v="0"/>
    <s v="technology/web"/>
    <x v="2"/>
    <x v="2"/>
  </r>
  <r>
    <n v="903"/>
    <x v="882"/>
    <s v="Assimilated next generation instruction set"/>
    <n v="41000"/>
    <n v="709"/>
    <x v="2"/>
    <n v="1.729268292682927"/>
    <n v="50.642857142857146"/>
    <n v="14"/>
    <x v="1"/>
    <s v="USD"/>
    <x v="477"/>
    <n v="1337490000"/>
    <b v="0"/>
    <b v="1"/>
    <s v="publishing/nonfiction"/>
    <x v="5"/>
    <x v="9"/>
  </r>
  <r>
    <n v="904"/>
    <x v="883"/>
    <s v="Digitized foreground array"/>
    <n v="6500"/>
    <n v="795"/>
    <x v="0"/>
    <n v="12.230769230769232"/>
    <n v="49.6875"/>
    <n v="16"/>
    <x v="1"/>
    <s v="USD"/>
    <x v="259"/>
    <n v="1349672400"/>
    <b v="0"/>
    <b v="0"/>
    <s v="publishing/radio &amp; podcasts"/>
    <x v="5"/>
    <x v="15"/>
  </r>
  <r>
    <n v="905"/>
    <x v="884"/>
    <s v="Re-engineered clear-thinking project"/>
    <n v="7900"/>
    <n v="12955"/>
    <x v="1"/>
    <n v="163.98734177215189"/>
    <n v="54.894067796610166"/>
    <n v="236"/>
    <x v="1"/>
    <s v="USD"/>
    <x v="9"/>
    <n v="1379826000"/>
    <b v="0"/>
    <b v="0"/>
    <s v="theater/plays"/>
    <x v="3"/>
    <x v="3"/>
  </r>
  <r>
    <n v="906"/>
    <x v="885"/>
    <s v="Implemented even-keeled standardization"/>
    <n v="5500"/>
    <n v="8964"/>
    <x v="1"/>
    <n v="162.98181818181817"/>
    <n v="46.931937172774866"/>
    <n v="191"/>
    <x v="1"/>
    <s v="USD"/>
    <x v="808"/>
    <n v="1497762000"/>
    <b v="1"/>
    <b v="1"/>
    <s v="film &amp; video/documentary"/>
    <x v="4"/>
    <x v="4"/>
  </r>
  <r>
    <n v="907"/>
    <x v="886"/>
    <s v="Quality-focused asymmetric adapter"/>
    <n v="9100"/>
    <n v="1843"/>
    <x v="0"/>
    <n v="20.252747252747252"/>
    <n v="44.951219512195124"/>
    <n v="41"/>
    <x v="1"/>
    <s v="USD"/>
    <x v="809"/>
    <n v="1304485200"/>
    <b v="0"/>
    <b v="0"/>
    <s v="theater/plays"/>
    <x v="3"/>
    <x v="3"/>
  </r>
  <r>
    <n v="908"/>
    <x v="887"/>
    <s v="Networked intangible help-desk"/>
    <n v="38200"/>
    <n v="121950"/>
    <x v="1"/>
    <n v="319.24083769633506"/>
    <n v="30.99898322318251"/>
    <n v="3934"/>
    <x v="1"/>
    <s v="USD"/>
    <x v="444"/>
    <n v="1336885200"/>
    <b v="0"/>
    <b v="0"/>
    <s v="games/video games"/>
    <x v="6"/>
    <x v="11"/>
  </r>
  <r>
    <n v="909"/>
    <x v="888"/>
    <s v="Synchronized attitude-oriented frame"/>
    <n v="1800"/>
    <n v="8621"/>
    <x v="1"/>
    <n v="478.94444444444446"/>
    <n v="107.7625"/>
    <n v="80"/>
    <x v="0"/>
    <s v="CAD"/>
    <x v="384"/>
    <n v="1530421200"/>
    <b v="0"/>
    <b v="1"/>
    <s v="theater/plays"/>
    <x v="3"/>
    <x v="3"/>
  </r>
  <r>
    <n v="910"/>
    <x v="889"/>
    <s v="Proactive incremental architecture"/>
    <n v="154500"/>
    <n v="30215"/>
    <x v="3"/>
    <n v="19.556634304207122"/>
    <n v="102.07770270270271"/>
    <n v="296"/>
    <x v="1"/>
    <s v="USD"/>
    <x v="810"/>
    <n v="1421992800"/>
    <b v="0"/>
    <b v="0"/>
    <s v="theater/plays"/>
    <x v="3"/>
    <x v="3"/>
  </r>
  <r>
    <n v="911"/>
    <x v="890"/>
    <s v="Cloned responsive standardization"/>
    <n v="5800"/>
    <n v="11539"/>
    <x v="1"/>
    <n v="198.94827586206895"/>
    <n v="24.976190476190474"/>
    <n v="462"/>
    <x v="1"/>
    <s v="USD"/>
    <x v="811"/>
    <n v="1568178000"/>
    <b v="1"/>
    <b v="0"/>
    <s v="technology/web"/>
    <x v="2"/>
    <x v="2"/>
  </r>
  <r>
    <n v="912"/>
    <x v="891"/>
    <s v="Reduced bifurcated pricing structure"/>
    <n v="1800"/>
    <n v="14310"/>
    <x v="1"/>
    <n v="795"/>
    <n v="79.944134078212286"/>
    <n v="179"/>
    <x v="1"/>
    <s v="USD"/>
    <x v="812"/>
    <n v="1347944400"/>
    <b v="1"/>
    <b v="0"/>
    <s v="film &amp; video/drama"/>
    <x v="4"/>
    <x v="6"/>
  </r>
  <r>
    <n v="913"/>
    <x v="892"/>
    <s v="Re-engineered asymmetric challenge"/>
    <n v="70200"/>
    <n v="35536"/>
    <x v="0"/>
    <n v="50.621082621082621"/>
    <n v="67.946462715105156"/>
    <n v="523"/>
    <x v="2"/>
    <s v="AUD"/>
    <x v="813"/>
    <n v="1558760400"/>
    <b v="0"/>
    <b v="0"/>
    <s v="film &amp; video/drama"/>
    <x v="4"/>
    <x v="6"/>
  </r>
  <r>
    <n v="914"/>
    <x v="893"/>
    <s v="Diverse client-driven conglomeration"/>
    <n v="6400"/>
    <n v="3676"/>
    <x v="0"/>
    <n v="57.4375"/>
    <n v="26.070921985815602"/>
    <n v="141"/>
    <x v="4"/>
    <s v="GBP"/>
    <x v="814"/>
    <n v="1376629200"/>
    <b v="0"/>
    <b v="0"/>
    <s v="theater/plays"/>
    <x v="3"/>
    <x v="3"/>
  </r>
  <r>
    <n v="915"/>
    <x v="894"/>
    <s v="Configurable upward-trending solution"/>
    <n v="125900"/>
    <n v="195936"/>
    <x v="1"/>
    <n v="155.62827640984909"/>
    <n v="105.0032154340836"/>
    <n v="1866"/>
    <x v="4"/>
    <s v="GBP"/>
    <x v="80"/>
    <n v="1504760400"/>
    <b v="0"/>
    <b v="0"/>
    <s v="film &amp; video/television"/>
    <x v="4"/>
    <x v="19"/>
  </r>
  <r>
    <n v="916"/>
    <x v="895"/>
    <s v="Persistent bandwidth-monitored framework"/>
    <n v="3700"/>
    <n v="1343"/>
    <x v="0"/>
    <n v="36.297297297297298"/>
    <n v="25.826923076923077"/>
    <n v="52"/>
    <x v="1"/>
    <s v="USD"/>
    <x v="815"/>
    <n v="1419660000"/>
    <b v="0"/>
    <b v="0"/>
    <s v="photography/photography books"/>
    <x v="7"/>
    <x v="14"/>
  </r>
  <r>
    <n v="917"/>
    <x v="896"/>
    <s v="Polarized discrete product"/>
    <n v="3600"/>
    <n v="2097"/>
    <x v="2"/>
    <n v="58.25"/>
    <n v="77.666666666666671"/>
    <n v="27"/>
    <x v="4"/>
    <s v="GBP"/>
    <x v="816"/>
    <n v="1311310800"/>
    <b v="0"/>
    <b v="1"/>
    <s v="film &amp; video/shorts"/>
    <x v="4"/>
    <x v="12"/>
  </r>
  <r>
    <n v="918"/>
    <x v="897"/>
    <s v="Seamless dynamic website"/>
    <n v="3800"/>
    <n v="9021"/>
    <x v="1"/>
    <n v="237.39473684210526"/>
    <n v="57.82692307692308"/>
    <n v="156"/>
    <x v="5"/>
    <s v="CHF"/>
    <x v="474"/>
    <n v="1344315600"/>
    <b v="0"/>
    <b v="0"/>
    <s v="publishing/radio &amp; podcasts"/>
    <x v="5"/>
    <x v="15"/>
  </r>
  <r>
    <n v="919"/>
    <x v="898"/>
    <s v="Extended multimedia firmware"/>
    <n v="35600"/>
    <n v="20915"/>
    <x v="0"/>
    <n v="58.75"/>
    <n v="92.955555555555549"/>
    <n v="225"/>
    <x v="2"/>
    <s v="AUD"/>
    <x v="817"/>
    <n v="1510725600"/>
    <b v="0"/>
    <b v="1"/>
    <s v="theater/plays"/>
    <x v="3"/>
    <x v="3"/>
  </r>
  <r>
    <n v="920"/>
    <x v="899"/>
    <s v="Versatile directional project"/>
    <n v="5300"/>
    <n v="9676"/>
    <x v="1"/>
    <n v="182.56603773584905"/>
    <n v="37.945098039215686"/>
    <n v="255"/>
    <x v="1"/>
    <s v="USD"/>
    <x v="818"/>
    <n v="1551247200"/>
    <b v="1"/>
    <b v="0"/>
    <s v="film &amp; video/animation"/>
    <x v="4"/>
    <x v="10"/>
  </r>
  <r>
    <n v="921"/>
    <x v="900"/>
    <s v="Profound directional knowledge user"/>
    <n v="160400"/>
    <n v="1210"/>
    <x v="0"/>
    <n v="0.75436408977556113"/>
    <n v="31.842105263157894"/>
    <n v="38"/>
    <x v="1"/>
    <s v="USD"/>
    <x v="819"/>
    <n v="1330236000"/>
    <b v="0"/>
    <b v="0"/>
    <s v="technology/web"/>
    <x v="2"/>
    <x v="2"/>
  </r>
  <r>
    <n v="922"/>
    <x v="901"/>
    <s v="Ameliorated logistical capability"/>
    <n v="51400"/>
    <n v="90440"/>
    <x v="1"/>
    <n v="175.95330739299609"/>
    <n v="40"/>
    <n v="2261"/>
    <x v="1"/>
    <s v="USD"/>
    <x v="609"/>
    <n v="1545112800"/>
    <b v="0"/>
    <b v="1"/>
    <s v="music/world music"/>
    <x v="1"/>
    <x v="21"/>
  </r>
  <r>
    <n v="923"/>
    <x v="902"/>
    <s v="Sharable discrete definition"/>
    <n v="1700"/>
    <n v="4044"/>
    <x v="1"/>
    <n v="237.88235294117646"/>
    <n v="101.1"/>
    <n v="40"/>
    <x v="1"/>
    <s v="USD"/>
    <x v="547"/>
    <n v="1279170000"/>
    <b v="0"/>
    <b v="0"/>
    <s v="theater/plays"/>
    <x v="3"/>
    <x v="3"/>
  </r>
  <r>
    <n v="924"/>
    <x v="903"/>
    <s v="User-friendly next generation core"/>
    <n v="39400"/>
    <n v="192292"/>
    <x v="1"/>
    <n v="488.05076142131981"/>
    <n v="84.006989951944078"/>
    <n v="2289"/>
    <x v="6"/>
    <s v="EUR"/>
    <x v="820"/>
    <n v="1573452000"/>
    <b v="0"/>
    <b v="0"/>
    <s v="theater/plays"/>
    <x v="3"/>
    <x v="3"/>
  </r>
  <r>
    <n v="925"/>
    <x v="904"/>
    <s v="Profit-focused empowering system engine"/>
    <n v="3000"/>
    <n v="6722"/>
    <x v="1"/>
    <n v="224.06666666666669"/>
    <n v="103.41538461538461"/>
    <n v="65"/>
    <x v="1"/>
    <s v="USD"/>
    <x v="821"/>
    <n v="1507093200"/>
    <b v="0"/>
    <b v="0"/>
    <s v="theater/plays"/>
    <x v="3"/>
    <x v="3"/>
  </r>
  <r>
    <n v="926"/>
    <x v="905"/>
    <s v="Synchronized cohesive encoding"/>
    <n v="8700"/>
    <n v="1577"/>
    <x v="0"/>
    <n v="18.126436781609197"/>
    <n v="105.13333333333334"/>
    <n v="15"/>
    <x v="1"/>
    <s v="USD"/>
    <x v="151"/>
    <n v="1463374800"/>
    <b v="0"/>
    <b v="0"/>
    <s v="food/food trucks"/>
    <x v="0"/>
    <x v="0"/>
  </r>
  <r>
    <n v="927"/>
    <x v="906"/>
    <s v="Synergistic dynamic utilization"/>
    <n v="7200"/>
    <n v="3301"/>
    <x v="0"/>
    <n v="45.847222222222221"/>
    <n v="89.21621621621621"/>
    <n v="37"/>
    <x v="1"/>
    <s v="USD"/>
    <x v="822"/>
    <n v="1344574800"/>
    <b v="0"/>
    <b v="0"/>
    <s v="theater/plays"/>
    <x v="3"/>
    <x v="3"/>
  </r>
  <r>
    <n v="928"/>
    <x v="907"/>
    <s v="Triple-buffered bi-directional model"/>
    <n v="167400"/>
    <n v="196386"/>
    <x v="1"/>
    <n v="117.31541218637993"/>
    <n v="51.995234312946785"/>
    <n v="3777"/>
    <x v="6"/>
    <s v="EUR"/>
    <x v="823"/>
    <n v="1389074400"/>
    <b v="0"/>
    <b v="0"/>
    <s v="technology/web"/>
    <x v="2"/>
    <x v="2"/>
  </r>
  <r>
    <n v="929"/>
    <x v="908"/>
    <s v="Polarized tertiary function"/>
    <n v="5500"/>
    <n v="11952"/>
    <x v="1"/>
    <n v="217.30909090909088"/>
    <n v="64.956521739130437"/>
    <n v="184"/>
    <x v="4"/>
    <s v="GBP"/>
    <x v="824"/>
    <n v="1494997200"/>
    <b v="0"/>
    <b v="0"/>
    <s v="theater/plays"/>
    <x v="3"/>
    <x v="3"/>
  </r>
  <r>
    <n v="930"/>
    <x v="909"/>
    <s v="Configurable fault-tolerant structure"/>
    <n v="3500"/>
    <n v="3930"/>
    <x v="1"/>
    <n v="112.28571428571428"/>
    <n v="46.235294117647058"/>
    <n v="85"/>
    <x v="1"/>
    <s v="USD"/>
    <x v="825"/>
    <n v="1425448800"/>
    <b v="0"/>
    <b v="1"/>
    <s v="theater/plays"/>
    <x v="3"/>
    <x v="3"/>
  </r>
  <r>
    <n v="931"/>
    <x v="910"/>
    <s v="Digitized 24/7 budgetary management"/>
    <n v="7900"/>
    <n v="5729"/>
    <x v="0"/>
    <n v="72.51898734177216"/>
    <n v="51.151785714285715"/>
    <n v="112"/>
    <x v="1"/>
    <s v="USD"/>
    <x v="826"/>
    <n v="1404104400"/>
    <b v="0"/>
    <b v="1"/>
    <s v="theater/plays"/>
    <x v="3"/>
    <x v="3"/>
  </r>
  <r>
    <n v="932"/>
    <x v="911"/>
    <s v="Stand-alone zero tolerance algorithm"/>
    <n v="2300"/>
    <n v="4883"/>
    <x v="1"/>
    <n v="212.30434782608697"/>
    <n v="33.909722222222221"/>
    <n v="144"/>
    <x v="1"/>
    <s v="USD"/>
    <x v="827"/>
    <n v="1394773200"/>
    <b v="0"/>
    <b v="0"/>
    <s v="music/rock"/>
    <x v="1"/>
    <x v="1"/>
  </r>
  <r>
    <n v="933"/>
    <x v="912"/>
    <s v="Implemented tangible support"/>
    <n v="73000"/>
    <n v="175015"/>
    <x v="1"/>
    <n v="239.74657534246577"/>
    <n v="92.016298633017882"/>
    <n v="1902"/>
    <x v="1"/>
    <s v="USD"/>
    <x v="828"/>
    <n v="1366520400"/>
    <b v="0"/>
    <b v="0"/>
    <s v="theater/plays"/>
    <x v="3"/>
    <x v="3"/>
  </r>
  <r>
    <n v="934"/>
    <x v="913"/>
    <s v="Reactive radical framework"/>
    <n v="6200"/>
    <n v="11280"/>
    <x v="1"/>
    <n v="181.93548387096774"/>
    <n v="107.42857142857143"/>
    <n v="105"/>
    <x v="1"/>
    <s v="USD"/>
    <x v="829"/>
    <n v="1456639200"/>
    <b v="0"/>
    <b v="0"/>
    <s v="theater/plays"/>
    <x v="3"/>
    <x v="3"/>
  </r>
  <r>
    <n v="935"/>
    <x v="914"/>
    <s v="Object-based full-range knowledge user"/>
    <n v="6100"/>
    <n v="10012"/>
    <x v="1"/>
    <n v="164.13114754098362"/>
    <n v="75.848484848484844"/>
    <n v="132"/>
    <x v="1"/>
    <s v="USD"/>
    <x v="830"/>
    <n v="1438318800"/>
    <b v="0"/>
    <b v="0"/>
    <s v="theater/plays"/>
    <x v="3"/>
    <x v="3"/>
  </r>
  <r>
    <n v="936"/>
    <x v="591"/>
    <s v="Enhanced composite contingency"/>
    <n v="103200"/>
    <n v="1690"/>
    <x v="0"/>
    <n v="1.6375968992248062"/>
    <n v="80.476190476190482"/>
    <n v="21"/>
    <x v="1"/>
    <s v="USD"/>
    <x v="831"/>
    <n v="1564030800"/>
    <b v="1"/>
    <b v="0"/>
    <s v="theater/plays"/>
    <x v="3"/>
    <x v="3"/>
  </r>
  <r>
    <n v="937"/>
    <x v="915"/>
    <s v="Cloned fresh-thinking model"/>
    <n v="171000"/>
    <n v="84891"/>
    <x v="3"/>
    <n v="49.64385964912281"/>
    <n v="86.978483606557376"/>
    <n v="976"/>
    <x v="1"/>
    <s v="USD"/>
    <x v="832"/>
    <n v="1449295200"/>
    <b v="0"/>
    <b v="0"/>
    <s v="film &amp; video/documentary"/>
    <x v="4"/>
    <x v="4"/>
  </r>
  <r>
    <n v="938"/>
    <x v="916"/>
    <s v="Total dedicated benchmark"/>
    <n v="9200"/>
    <n v="10093"/>
    <x v="1"/>
    <n v="109.70652173913042"/>
    <n v="105.13541666666667"/>
    <n v="96"/>
    <x v="1"/>
    <s v="USD"/>
    <x v="833"/>
    <n v="1531890000"/>
    <b v="0"/>
    <b v="1"/>
    <s v="publishing/fiction"/>
    <x v="5"/>
    <x v="13"/>
  </r>
  <r>
    <n v="939"/>
    <x v="917"/>
    <s v="Streamlined human-resource Graphic Interface"/>
    <n v="7800"/>
    <n v="3839"/>
    <x v="0"/>
    <n v="49.217948717948715"/>
    <n v="57.298507462686565"/>
    <n v="67"/>
    <x v="1"/>
    <s v="USD"/>
    <x v="834"/>
    <n v="1306213200"/>
    <b v="0"/>
    <b v="1"/>
    <s v="games/video games"/>
    <x v="6"/>
    <x v="11"/>
  </r>
  <r>
    <n v="940"/>
    <x v="918"/>
    <s v="Upgradable analyzing core"/>
    <n v="9900"/>
    <n v="6161"/>
    <x v="2"/>
    <n v="62.232323232323225"/>
    <n v="93.348484848484844"/>
    <n v="66"/>
    <x v="0"/>
    <s v="CAD"/>
    <x v="835"/>
    <n v="1356242400"/>
    <b v="0"/>
    <b v="0"/>
    <s v="technology/web"/>
    <x v="2"/>
    <x v="2"/>
  </r>
  <r>
    <n v="941"/>
    <x v="919"/>
    <s v="Profound exuding pricing structure"/>
    <n v="43000"/>
    <n v="5615"/>
    <x v="0"/>
    <n v="13.05813953488372"/>
    <n v="71.987179487179489"/>
    <n v="78"/>
    <x v="1"/>
    <s v="USD"/>
    <x v="836"/>
    <n v="1297576800"/>
    <b v="1"/>
    <b v="0"/>
    <s v="theater/plays"/>
    <x v="3"/>
    <x v="3"/>
  </r>
  <r>
    <n v="942"/>
    <x v="916"/>
    <s v="Horizontal optimizing model"/>
    <n v="9600"/>
    <n v="6205"/>
    <x v="0"/>
    <n v="64.635416666666671"/>
    <n v="92.611940298507463"/>
    <n v="67"/>
    <x v="2"/>
    <s v="AUD"/>
    <x v="837"/>
    <n v="1296194400"/>
    <b v="0"/>
    <b v="0"/>
    <s v="theater/plays"/>
    <x v="3"/>
    <x v="3"/>
  </r>
  <r>
    <n v="943"/>
    <x v="920"/>
    <s v="Synchronized fault-tolerant algorithm"/>
    <n v="7500"/>
    <n v="11969"/>
    <x v="1"/>
    <n v="159.58666666666667"/>
    <n v="104.99122807017544"/>
    <n v="114"/>
    <x v="1"/>
    <s v="USD"/>
    <x v="219"/>
    <n v="1414558800"/>
    <b v="0"/>
    <b v="0"/>
    <s v="food/food trucks"/>
    <x v="0"/>
    <x v="0"/>
  </r>
  <r>
    <n v="944"/>
    <x v="921"/>
    <s v="Streamlined 5thgeneration intranet"/>
    <n v="10000"/>
    <n v="8142"/>
    <x v="0"/>
    <n v="81.42"/>
    <n v="30.958174904942965"/>
    <n v="263"/>
    <x v="2"/>
    <s v="AUD"/>
    <x v="365"/>
    <n v="1488348000"/>
    <b v="0"/>
    <b v="0"/>
    <s v="photography/photography books"/>
    <x v="7"/>
    <x v="14"/>
  </r>
  <r>
    <n v="945"/>
    <x v="922"/>
    <s v="Cross-group clear-thinking task-force"/>
    <n v="172000"/>
    <n v="55805"/>
    <x v="0"/>
    <n v="32.444767441860463"/>
    <n v="33.001182732111175"/>
    <n v="1691"/>
    <x v="1"/>
    <s v="USD"/>
    <x v="838"/>
    <n v="1334898000"/>
    <b v="1"/>
    <b v="0"/>
    <s v="photography/photography books"/>
    <x v="7"/>
    <x v="14"/>
  </r>
  <r>
    <n v="946"/>
    <x v="923"/>
    <s v="Public-key bandwidth-monitored intranet"/>
    <n v="153700"/>
    <n v="15238"/>
    <x v="0"/>
    <n v="9.9141184124918666"/>
    <n v="84.187845303867405"/>
    <n v="181"/>
    <x v="1"/>
    <s v="USD"/>
    <x v="839"/>
    <n v="1308373200"/>
    <b v="0"/>
    <b v="0"/>
    <s v="theater/plays"/>
    <x v="3"/>
    <x v="3"/>
  </r>
  <r>
    <n v="947"/>
    <x v="924"/>
    <s v="Upgradable clear-thinking hardware"/>
    <n v="3600"/>
    <n v="961"/>
    <x v="0"/>
    <n v="26.694444444444443"/>
    <n v="73.92307692307692"/>
    <n v="13"/>
    <x v="1"/>
    <s v="USD"/>
    <x v="840"/>
    <n v="1412312400"/>
    <b v="0"/>
    <b v="0"/>
    <s v="theater/plays"/>
    <x v="3"/>
    <x v="3"/>
  </r>
  <r>
    <n v="948"/>
    <x v="925"/>
    <s v="Integrated holistic paradigm"/>
    <n v="9400"/>
    <n v="5918"/>
    <x v="3"/>
    <n v="62.957446808510639"/>
    <n v="36.987499999999997"/>
    <n v="160"/>
    <x v="1"/>
    <s v="USD"/>
    <x v="841"/>
    <n v="1419228000"/>
    <b v="1"/>
    <b v="1"/>
    <s v="film &amp; video/documentary"/>
    <x v="4"/>
    <x v="4"/>
  </r>
  <r>
    <n v="949"/>
    <x v="926"/>
    <s v="Seamless clear-thinking conglomeration"/>
    <n v="5900"/>
    <n v="9520"/>
    <x v="1"/>
    <n v="161.35593220338984"/>
    <n v="46.896551724137929"/>
    <n v="203"/>
    <x v="1"/>
    <s v="USD"/>
    <x v="842"/>
    <n v="1430974800"/>
    <b v="0"/>
    <b v="0"/>
    <s v="technology/web"/>
    <x v="2"/>
    <x v="2"/>
  </r>
  <r>
    <n v="950"/>
    <x v="927"/>
    <s v="Persistent content-based methodology"/>
    <n v="100"/>
    <n v="5"/>
    <x v="0"/>
    <n v="5"/>
    <n v="5"/>
    <n v="1"/>
    <x v="1"/>
    <s v="USD"/>
    <x v="843"/>
    <n v="1555822800"/>
    <b v="0"/>
    <b v="1"/>
    <s v="theater/plays"/>
    <x v="3"/>
    <x v="3"/>
  </r>
  <r>
    <n v="951"/>
    <x v="928"/>
    <s v="Re-engineered 24hour matrix"/>
    <n v="14500"/>
    <n v="159056"/>
    <x v="1"/>
    <n v="1096.9379310344827"/>
    <n v="102.02437459910199"/>
    <n v="1559"/>
    <x v="1"/>
    <s v="USD"/>
    <x v="844"/>
    <n v="1482818400"/>
    <b v="0"/>
    <b v="1"/>
    <s v="music/rock"/>
    <x v="1"/>
    <x v="1"/>
  </r>
  <r>
    <n v="952"/>
    <x v="929"/>
    <s v="Virtual multi-tasking core"/>
    <n v="145500"/>
    <n v="101987"/>
    <x v="3"/>
    <n v="70.094158075601371"/>
    <n v="45.007502206531335"/>
    <n v="2266"/>
    <x v="1"/>
    <s v="USD"/>
    <x v="845"/>
    <n v="1471928400"/>
    <b v="0"/>
    <b v="0"/>
    <s v="film &amp; video/documentary"/>
    <x v="4"/>
    <x v="4"/>
  </r>
  <r>
    <n v="953"/>
    <x v="930"/>
    <s v="Streamlined fault-tolerant conglomeration"/>
    <n v="3300"/>
    <n v="1980"/>
    <x v="0"/>
    <n v="60"/>
    <n v="94.285714285714292"/>
    <n v="21"/>
    <x v="1"/>
    <s v="USD"/>
    <x v="846"/>
    <n v="1453701600"/>
    <b v="0"/>
    <b v="1"/>
    <s v="film &amp; video/science fiction"/>
    <x v="4"/>
    <x v="22"/>
  </r>
  <r>
    <n v="954"/>
    <x v="931"/>
    <s v="Enterprise-wide client-driven policy"/>
    <n v="42600"/>
    <n v="156384"/>
    <x v="1"/>
    <n v="367.0985915492958"/>
    <n v="101.02325581395348"/>
    <n v="1548"/>
    <x v="2"/>
    <s v="AUD"/>
    <x v="110"/>
    <n v="1350363600"/>
    <b v="0"/>
    <b v="0"/>
    <s v="technology/web"/>
    <x v="2"/>
    <x v="2"/>
  </r>
  <r>
    <n v="955"/>
    <x v="932"/>
    <s v="Function-based next generation emulation"/>
    <n v="700"/>
    <n v="7763"/>
    <x v="1"/>
    <n v="1109"/>
    <n v="97.037499999999994"/>
    <n v="80"/>
    <x v="1"/>
    <s v="USD"/>
    <x v="847"/>
    <n v="1353996000"/>
    <b v="0"/>
    <b v="0"/>
    <s v="theater/plays"/>
    <x v="3"/>
    <x v="3"/>
  </r>
  <r>
    <n v="956"/>
    <x v="933"/>
    <s v="Re-engineered composite focus group"/>
    <n v="187600"/>
    <n v="35698"/>
    <x v="0"/>
    <n v="19.028784648187631"/>
    <n v="43.00963855421687"/>
    <n v="830"/>
    <x v="1"/>
    <s v="USD"/>
    <x v="848"/>
    <n v="1451109600"/>
    <b v="0"/>
    <b v="0"/>
    <s v="film &amp; video/science fiction"/>
    <x v="4"/>
    <x v="22"/>
  </r>
  <r>
    <n v="957"/>
    <x v="934"/>
    <s v="Profound mission-critical function"/>
    <n v="9800"/>
    <n v="12434"/>
    <x v="1"/>
    <n v="126.87755102040816"/>
    <n v="94.916030534351151"/>
    <n v="131"/>
    <x v="1"/>
    <s v="USD"/>
    <x v="849"/>
    <n v="1329631200"/>
    <b v="0"/>
    <b v="0"/>
    <s v="theater/plays"/>
    <x v="3"/>
    <x v="3"/>
  </r>
  <r>
    <n v="958"/>
    <x v="935"/>
    <s v="De-engineered zero-defect open system"/>
    <n v="1100"/>
    <n v="8081"/>
    <x v="1"/>
    <n v="734.63636363636363"/>
    <n v="72.151785714285708"/>
    <n v="112"/>
    <x v="1"/>
    <s v="USD"/>
    <x v="780"/>
    <n v="1278997200"/>
    <b v="0"/>
    <b v="0"/>
    <s v="film &amp; video/animation"/>
    <x v="4"/>
    <x v="10"/>
  </r>
  <r>
    <n v="959"/>
    <x v="936"/>
    <s v="Operative hybrid utilization"/>
    <n v="145000"/>
    <n v="6631"/>
    <x v="0"/>
    <n v="4.5731034482758623"/>
    <n v="51.007692307692309"/>
    <n v="130"/>
    <x v="1"/>
    <s v="USD"/>
    <x v="140"/>
    <n v="1280120400"/>
    <b v="0"/>
    <b v="0"/>
    <s v="publishing/translations"/>
    <x v="5"/>
    <x v="18"/>
  </r>
  <r>
    <n v="960"/>
    <x v="937"/>
    <s v="Function-based interactive matrix"/>
    <n v="5500"/>
    <n v="4678"/>
    <x v="0"/>
    <n v="85.054545454545448"/>
    <n v="85.054545454545448"/>
    <n v="55"/>
    <x v="1"/>
    <s v="USD"/>
    <x v="850"/>
    <n v="1458104400"/>
    <b v="0"/>
    <b v="0"/>
    <s v="technology/web"/>
    <x v="2"/>
    <x v="2"/>
  </r>
  <r>
    <n v="961"/>
    <x v="938"/>
    <s v="Optimized content-based collaboration"/>
    <n v="5700"/>
    <n v="6800"/>
    <x v="1"/>
    <n v="119.29824561403508"/>
    <n v="43.87096774193548"/>
    <n v="155"/>
    <x v="1"/>
    <s v="USD"/>
    <x v="851"/>
    <n v="1298268000"/>
    <b v="0"/>
    <b v="0"/>
    <s v="publishing/translations"/>
    <x v="5"/>
    <x v="18"/>
  </r>
  <r>
    <n v="962"/>
    <x v="939"/>
    <s v="User-centric cohesive policy"/>
    <n v="3600"/>
    <n v="10657"/>
    <x v="1"/>
    <n v="296.02777777777777"/>
    <n v="40.063909774436091"/>
    <n v="266"/>
    <x v="1"/>
    <s v="USD"/>
    <x v="852"/>
    <n v="1386223200"/>
    <b v="0"/>
    <b v="0"/>
    <s v="food/food trucks"/>
    <x v="0"/>
    <x v="0"/>
  </r>
  <r>
    <n v="963"/>
    <x v="940"/>
    <s v="Ergonomic methodical hub"/>
    <n v="5900"/>
    <n v="4997"/>
    <x v="0"/>
    <n v="84.694915254237287"/>
    <n v="43.833333333333336"/>
    <n v="114"/>
    <x v="6"/>
    <s v="EUR"/>
    <x v="853"/>
    <n v="1299823200"/>
    <b v="0"/>
    <b v="1"/>
    <s v="photography/photography books"/>
    <x v="7"/>
    <x v="14"/>
  </r>
  <r>
    <n v="964"/>
    <x v="941"/>
    <s v="Devolved disintermediate encryption"/>
    <n v="3700"/>
    <n v="13164"/>
    <x v="1"/>
    <n v="355.7837837837838"/>
    <n v="84.92903225806451"/>
    <n v="155"/>
    <x v="1"/>
    <s v="USD"/>
    <x v="854"/>
    <n v="1431752400"/>
    <b v="0"/>
    <b v="0"/>
    <s v="theater/plays"/>
    <x v="3"/>
    <x v="3"/>
  </r>
  <r>
    <n v="965"/>
    <x v="942"/>
    <s v="Phased clear-thinking policy"/>
    <n v="2200"/>
    <n v="8501"/>
    <x v="1"/>
    <n v="386.40909090909093"/>
    <n v="41.067632850241544"/>
    <n v="207"/>
    <x v="4"/>
    <s v="GBP"/>
    <x v="67"/>
    <n v="1267855200"/>
    <b v="0"/>
    <b v="0"/>
    <s v="music/rock"/>
    <x v="1"/>
    <x v="1"/>
  </r>
  <r>
    <n v="966"/>
    <x v="411"/>
    <s v="Seamless solution-oriented capacity"/>
    <n v="1700"/>
    <n v="13468"/>
    <x v="1"/>
    <n v="792.23529411764707"/>
    <n v="54.971428571428568"/>
    <n v="245"/>
    <x v="1"/>
    <s v="USD"/>
    <x v="855"/>
    <n v="1497675600"/>
    <b v="0"/>
    <b v="0"/>
    <s v="theater/plays"/>
    <x v="3"/>
    <x v="3"/>
  </r>
  <r>
    <n v="967"/>
    <x v="943"/>
    <s v="Organized human-resource attitude"/>
    <n v="88400"/>
    <n v="121138"/>
    <x v="1"/>
    <n v="137.03393665158373"/>
    <n v="77.010807374443743"/>
    <n v="1573"/>
    <x v="1"/>
    <s v="USD"/>
    <x v="107"/>
    <n v="1336885200"/>
    <b v="0"/>
    <b v="0"/>
    <s v="music/world music"/>
    <x v="1"/>
    <x v="21"/>
  </r>
  <r>
    <n v="968"/>
    <x v="944"/>
    <s v="Open-architected disintermediate budgetary management"/>
    <n v="2400"/>
    <n v="8117"/>
    <x v="1"/>
    <n v="338.20833333333337"/>
    <n v="71.201754385964918"/>
    <n v="114"/>
    <x v="1"/>
    <s v="USD"/>
    <x v="344"/>
    <n v="1295157600"/>
    <b v="0"/>
    <b v="0"/>
    <s v="food/food trucks"/>
    <x v="0"/>
    <x v="0"/>
  </r>
  <r>
    <n v="969"/>
    <x v="945"/>
    <s v="Multi-lateral radical solution"/>
    <n v="7900"/>
    <n v="8550"/>
    <x v="1"/>
    <n v="108.22784810126582"/>
    <n v="91.935483870967744"/>
    <n v="93"/>
    <x v="1"/>
    <s v="USD"/>
    <x v="856"/>
    <n v="1577599200"/>
    <b v="0"/>
    <b v="0"/>
    <s v="theater/plays"/>
    <x v="3"/>
    <x v="3"/>
  </r>
  <r>
    <n v="970"/>
    <x v="946"/>
    <s v="Inverse context-sensitive info-mediaries"/>
    <n v="94900"/>
    <n v="57659"/>
    <x v="0"/>
    <n v="60.757639620653315"/>
    <n v="97.069023569023571"/>
    <n v="594"/>
    <x v="1"/>
    <s v="USD"/>
    <x v="857"/>
    <n v="1305003600"/>
    <b v="0"/>
    <b v="0"/>
    <s v="theater/plays"/>
    <x v="3"/>
    <x v="3"/>
  </r>
  <r>
    <n v="971"/>
    <x v="947"/>
    <s v="Versatile neutral workforce"/>
    <n v="5100"/>
    <n v="1414"/>
    <x v="0"/>
    <n v="27.725490196078432"/>
    <n v="58.916666666666664"/>
    <n v="24"/>
    <x v="1"/>
    <s v="USD"/>
    <x v="858"/>
    <n v="1381726800"/>
    <b v="0"/>
    <b v="0"/>
    <s v="film &amp; video/television"/>
    <x v="4"/>
    <x v="19"/>
  </r>
  <r>
    <n v="972"/>
    <x v="948"/>
    <s v="Multi-tiered systematic knowledge user"/>
    <n v="42700"/>
    <n v="97524"/>
    <x v="1"/>
    <n v="228.3934426229508"/>
    <n v="58.015466983938133"/>
    <n v="1681"/>
    <x v="1"/>
    <s v="USD"/>
    <x v="859"/>
    <n v="1402462800"/>
    <b v="0"/>
    <b v="1"/>
    <s v="technology/web"/>
    <x v="2"/>
    <x v="2"/>
  </r>
  <r>
    <n v="973"/>
    <x v="949"/>
    <s v="Programmable multi-state algorithm"/>
    <n v="121100"/>
    <n v="26176"/>
    <x v="0"/>
    <n v="21.615194054500414"/>
    <n v="103.87301587301587"/>
    <n v="252"/>
    <x v="1"/>
    <s v="USD"/>
    <x v="860"/>
    <n v="1292133600"/>
    <b v="0"/>
    <b v="1"/>
    <s v="theater/plays"/>
    <x v="3"/>
    <x v="3"/>
  </r>
  <r>
    <n v="974"/>
    <x v="950"/>
    <s v="Multi-channeled reciprocal interface"/>
    <n v="800"/>
    <n v="2991"/>
    <x v="1"/>
    <n v="373.875"/>
    <n v="93.46875"/>
    <n v="32"/>
    <x v="1"/>
    <s v="USD"/>
    <x v="170"/>
    <n v="1368939600"/>
    <b v="0"/>
    <b v="0"/>
    <s v="music/indie rock"/>
    <x v="1"/>
    <x v="7"/>
  </r>
  <r>
    <n v="975"/>
    <x v="951"/>
    <s v="Right-sized maximized migration"/>
    <n v="5400"/>
    <n v="8366"/>
    <x v="1"/>
    <n v="154.92592592592592"/>
    <n v="61.970370370370368"/>
    <n v="135"/>
    <x v="1"/>
    <s v="USD"/>
    <x v="861"/>
    <n v="1452146400"/>
    <b v="0"/>
    <b v="1"/>
    <s v="theater/plays"/>
    <x v="3"/>
    <x v="3"/>
  </r>
  <r>
    <n v="976"/>
    <x v="952"/>
    <s v="Self-enabling value-added artificial intelligence"/>
    <n v="4000"/>
    <n v="12886"/>
    <x v="1"/>
    <n v="322.14999999999998"/>
    <n v="92.042857142857144"/>
    <n v="140"/>
    <x v="1"/>
    <s v="USD"/>
    <x v="862"/>
    <n v="1296712800"/>
    <b v="0"/>
    <b v="1"/>
    <s v="theater/plays"/>
    <x v="3"/>
    <x v="3"/>
  </r>
  <r>
    <n v="977"/>
    <x v="597"/>
    <s v="Vision-oriented interactive solution"/>
    <n v="7000"/>
    <n v="5177"/>
    <x v="0"/>
    <n v="73.957142857142856"/>
    <n v="77.268656716417908"/>
    <n v="67"/>
    <x v="1"/>
    <s v="USD"/>
    <x v="863"/>
    <n v="1520748000"/>
    <b v="0"/>
    <b v="0"/>
    <s v="food/food trucks"/>
    <x v="0"/>
    <x v="0"/>
  </r>
  <r>
    <n v="978"/>
    <x v="953"/>
    <s v="Fundamental user-facing productivity"/>
    <n v="1000"/>
    <n v="8641"/>
    <x v="1"/>
    <n v="864.1"/>
    <n v="93.923913043478265"/>
    <n v="92"/>
    <x v="1"/>
    <s v="USD"/>
    <x v="864"/>
    <n v="1480831200"/>
    <b v="0"/>
    <b v="0"/>
    <s v="games/video games"/>
    <x v="6"/>
    <x v="11"/>
  </r>
  <r>
    <n v="979"/>
    <x v="954"/>
    <s v="Innovative well-modulated capability"/>
    <n v="60200"/>
    <n v="86244"/>
    <x v="1"/>
    <n v="143.26245847176079"/>
    <n v="84.969458128078813"/>
    <n v="1015"/>
    <x v="4"/>
    <s v="GBP"/>
    <x v="527"/>
    <n v="1426914000"/>
    <b v="0"/>
    <b v="0"/>
    <s v="theater/plays"/>
    <x v="3"/>
    <x v="3"/>
  </r>
  <r>
    <n v="980"/>
    <x v="955"/>
    <s v="Universal fault-tolerant orchestration"/>
    <n v="195200"/>
    <n v="78630"/>
    <x v="0"/>
    <n v="40.281762295081968"/>
    <n v="105.97035040431267"/>
    <n v="742"/>
    <x v="1"/>
    <s v="USD"/>
    <x v="865"/>
    <n v="1446616800"/>
    <b v="1"/>
    <b v="0"/>
    <s v="publishing/nonfiction"/>
    <x v="5"/>
    <x v="9"/>
  </r>
  <r>
    <n v="981"/>
    <x v="956"/>
    <s v="Grass-roots executive synergy"/>
    <n v="6700"/>
    <n v="11941"/>
    <x v="1"/>
    <n v="178.22388059701493"/>
    <n v="36.969040247678016"/>
    <n v="323"/>
    <x v="1"/>
    <s v="USD"/>
    <x v="866"/>
    <n v="1517032800"/>
    <b v="0"/>
    <b v="0"/>
    <s v="technology/web"/>
    <x v="2"/>
    <x v="2"/>
  </r>
  <r>
    <n v="982"/>
    <x v="957"/>
    <s v="Multi-layered optimal application"/>
    <n v="7200"/>
    <n v="6115"/>
    <x v="0"/>
    <n v="84.930555555555557"/>
    <n v="81.533333333333331"/>
    <n v="75"/>
    <x v="1"/>
    <s v="USD"/>
    <x v="867"/>
    <n v="1311224400"/>
    <b v="0"/>
    <b v="1"/>
    <s v="film &amp; video/documentary"/>
    <x v="4"/>
    <x v="4"/>
  </r>
  <r>
    <n v="983"/>
    <x v="958"/>
    <s v="Business-focused full-range core"/>
    <n v="129100"/>
    <n v="188404"/>
    <x v="1"/>
    <n v="145.93648334624322"/>
    <n v="80.999140154772135"/>
    <n v="2326"/>
    <x v="1"/>
    <s v="USD"/>
    <x v="868"/>
    <n v="1566190800"/>
    <b v="0"/>
    <b v="0"/>
    <s v="film &amp; video/documentary"/>
    <x v="4"/>
    <x v="4"/>
  </r>
  <r>
    <n v="984"/>
    <x v="959"/>
    <s v="Exclusive system-worthy Graphic Interface"/>
    <n v="6500"/>
    <n v="9910"/>
    <x v="1"/>
    <n v="152.46153846153848"/>
    <n v="26.010498687664043"/>
    <n v="381"/>
    <x v="1"/>
    <s v="USD"/>
    <x v="105"/>
    <n v="1570165200"/>
    <b v="0"/>
    <b v="0"/>
    <s v="theater/plays"/>
    <x v="3"/>
    <x v="3"/>
  </r>
  <r>
    <n v="985"/>
    <x v="960"/>
    <s v="Enhanced optimal ability"/>
    <n v="170600"/>
    <n v="114523"/>
    <x v="0"/>
    <n v="67.129542790152414"/>
    <n v="25.998410896708286"/>
    <n v="4405"/>
    <x v="1"/>
    <s v="USD"/>
    <x v="481"/>
    <n v="1388556000"/>
    <b v="0"/>
    <b v="1"/>
    <s v="music/rock"/>
    <x v="1"/>
    <x v="1"/>
  </r>
  <r>
    <n v="986"/>
    <x v="961"/>
    <s v="Optional zero administration neural-net"/>
    <n v="7800"/>
    <n v="3144"/>
    <x v="0"/>
    <n v="40.307692307692307"/>
    <n v="34.173913043478258"/>
    <n v="92"/>
    <x v="1"/>
    <s v="USD"/>
    <x v="253"/>
    <n v="1303189200"/>
    <b v="0"/>
    <b v="0"/>
    <s v="music/rock"/>
    <x v="1"/>
    <x v="1"/>
  </r>
  <r>
    <n v="987"/>
    <x v="962"/>
    <s v="Ameliorated foreground focus group"/>
    <n v="6200"/>
    <n v="13441"/>
    <x v="1"/>
    <n v="216.79032258064518"/>
    <n v="28.002083333333335"/>
    <n v="480"/>
    <x v="1"/>
    <s v="USD"/>
    <x v="869"/>
    <n v="1494478800"/>
    <b v="0"/>
    <b v="0"/>
    <s v="film &amp; video/documentary"/>
    <x v="4"/>
    <x v="4"/>
  </r>
  <r>
    <n v="988"/>
    <x v="963"/>
    <s v="Triple-buffered multi-tasking matrices"/>
    <n v="9400"/>
    <n v="4899"/>
    <x v="0"/>
    <n v="52.117021276595743"/>
    <n v="76.546875"/>
    <n v="64"/>
    <x v="1"/>
    <s v="USD"/>
    <x v="864"/>
    <n v="1480744800"/>
    <b v="0"/>
    <b v="0"/>
    <s v="publishing/radio &amp; podcasts"/>
    <x v="5"/>
    <x v="15"/>
  </r>
  <r>
    <n v="989"/>
    <x v="964"/>
    <s v="Versatile dedicated migration"/>
    <n v="2400"/>
    <n v="11990"/>
    <x v="1"/>
    <n v="499.58333333333337"/>
    <n v="53.053097345132741"/>
    <n v="226"/>
    <x v="1"/>
    <s v="USD"/>
    <x v="843"/>
    <n v="1555822800"/>
    <b v="0"/>
    <b v="0"/>
    <s v="publishing/translations"/>
    <x v="5"/>
    <x v="18"/>
  </r>
  <r>
    <n v="990"/>
    <x v="965"/>
    <s v="Devolved foreground customer loyalty"/>
    <n v="7800"/>
    <n v="6839"/>
    <x v="0"/>
    <n v="87.679487179487182"/>
    <n v="106.859375"/>
    <n v="64"/>
    <x v="1"/>
    <s v="USD"/>
    <x v="289"/>
    <n v="1458882000"/>
    <b v="0"/>
    <b v="1"/>
    <s v="film &amp; video/drama"/>
    <x v="4"/>
    <x v="6"/>
  </r>
  <r>
    <n v="991"/>
    <x v="509"/>
    <s v="Reduced reciprocal focus group"/>
    <n v="9800"/>
    <n v="11091"/>
    <x v="1"/>
    <n v="113.17346938775511"/>
    <n v="46.020746887966808"/>
    <n v="241"/>
    <x v="1"/>
    <s v="USD"/>
    <x v="870"/>
    <n v="1411966800"/>
    <b v="0"/>
    <b v="1"/>
    <s v="music/rock"/>
    <x v="1"/>
    <x v="1"/>
  </r>
  <r>
    <n v="992"/>
    <x v="966"/>
    <s v="Networked global migration"/>
    <n v="3100"/>
    <n v="13223"/>
    <x v="1"/>
    <n v="426.54838709677421"/>
    <n v="100.17424242424242"/>
    <n v="132"/>
    <x v="1"/>
    <s v="USD"/>
    <x v="871"/>
    <n v="1526878800"/>
    <b v="0"/>
    <b v="1"/>
    <s v="film &amp; video/drama"/>
    <x v="4"/>
    <x v="6"/>
  </r>
  <r>
    <n v="993"/>
    <x v="967"/>
    <s v="De-engineered even-keeled definition"/>
    <n v="9800"/>
    <n v="7608"/>
    <x v="3"/>
    <n v="77.632653061224488"/>
    <n v="101.44"/>
    <n v="75"/>
    <x v="6"/>
    <s v="EUR"/>
    <x v="872"/>
    <n v="1452405600"/>
    <b v="0"/>
    <b v="1"/>
    <s v="photography/photography books"/>
    <x v="7"/>
    <x v="14"/>
  </r>
  <r>
    <n v="994"/>
    <x v="968"/>
    <s v="Implemented bi-directional flexibility"/>
    <n v="141100"/>
    <n v="74073"/>
    <x v="0"/>
    <n v="52.496810772501767"/>
    <n v="87.972684085510693"/>
    <n v="842"/>
    <x v="1"/>
    <s v="USD"/>
    <x v="873"/>
    <n v="1414040400"/>
    <b v="0"/>
    <b v="1"/>
    <s v="publishing/translations"/>
    <x v="5"/>
    <x v="18"/>
  </r>
  <r>
    <n v="995"/>
    <x v="969"/>
    <s v="Vision-oriented scalable definition"/>
    <n v="97300"/>
    <n v="153216"/>
    <x v="1"/>
    <n v="157.46762589928059"/>
    <n v="74.995594713656388"/>
    <n v="2043"/>
    <x v="1"/>
    <s v="USD"/>
    <x v="874"/>
    <n v="1543816800"/>
    <b v="0"/>
    <b v="1"/>
    <s v="food/food trucks"/>
    <x v="0"/>
    <x v="0"/>
  </r>
  <r>
    <n v="996"/>
    <x v="970"/>
    <s v="Future-proofed upward-trending migration"/>
    <n v="6600"/>
    <n v="4814"/>
    <x v="0"/>
    <n v="72.939393939393938"/>
    <n v="42.982142857142854"/>
    <n v="112"/>
    <x v="1"/>
    <s v="USD"/>
    <x v="875"/>
    <n v="1359698400"/>
    <b v="0"/>
    <b v="0"/>
    <s v="theater/plays"/>
    <x v="3"/>
    <x v="3"/>
  </r>
  <r>
    <n v="997"/>
    <x v="971"/>
    <s v="Right-sized full-range throughput"/>
    <n v="7600"/>
    <n v="4603"/>
    <x v="3"/>
    <n v="60.565789473684205"/>
    <n v="33.115107913669064"/>
    <n v="139"/>
    <x v="6"/>
    <s v="EUR"/>
    <x v="876"/>
    <n v="1390629600"/>
    <b v="0"/>
    <b v="0"/>
    <s v="theater/plays"/>
    <x v="3"/>
    <x v="3"/>
  </r>
  <r>
    <n v="998"/>
    <x v="972"/>
    <s v="Polarized composite customer loyalty"/>
    <n v="66600"/>
    <n v="37823"/>
    <x v="0"/>
    <n v="56.791291291291287"/>
    <n v="101.13101604278074"/>
    <n v="374"/>
    <x v="1"/>
    <s v="USD"/>
    <x v="877"/>
    <n v="1267077600"/>
    <b v="0"/>
    <b v="1"/>
    <s v="music/indie rock"/>
    <x v="1"/>
    <x v="7"/>
  </r>
  <r>
    <n v="999"/>
    <x v="973"/>
    <s v="Expanded eco-centric policy"/>
    <n v="111100"/>
    <n v="62819"/>
    <x v="3"/>
    <n v="56.542754275427541"/>
    <n v="55.98841354723708"/>
    <n v="1122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C9997-38A4-4043-8363-1A9D96A465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" fld="1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EC5A6-7F2F-4242-8024-72AF64C36F9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F9A29-A68A-49F3-9604-DA12D64BCC62}" name="PivotTable6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5:F19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5" hier="18" name="[Range].[Category].[All]" cap="All"/>
    <pageField fld="3" hier="23" name="[Range].[Date Ended (Year)].[All]" cap="All"/>
  </pageFields>
  <dataFields count="1">
    <dataField name="Count of outcome" fld="4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1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pane ySplit="1" topLeftCell="A2" activePane="bottomLeft" state="frozen"/>
      <selection pane="bottomLeft" activeCell="H6" sqref="H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7.59765625" bestFit="1" customWidth="1"/>
    <col min="8" max="8" width="17.59765625" customWidth="1"/>
    <col min="9" max="9" width="13" bestFit="1" customWidth="1"/>
    <col min="12" max="12" width="15.5" bestFit="1" customWidth="1"/>
    <col min="13" max="13" width="11.19921875" bestFit="1" customWidth="1"/>
    <col min="14" max="15" width="11.19921875" customWidth="1"/>
    <col min="18" max="18" width="28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E2/D2*100</f>
        <v>0</v>
      </c>
      <c r="H2" s="5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_xlfn.TEXTBEFORE(R2,"/",1,1,0)</f>
        <v>food</v>
      </c>
      <c r="T2" t="str">
        <f>_xlfn.TEXTAFTER(R2,"/",1,1,0)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>E3/D3*100</f>
        <v>1040</v>
      </c>
      <c r="H3" s="5">
        <f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_xlfn.TEXTBEFORE(R3,"/",1,1,0)</f>
        <v>music</v>
      </c>
      <c r="T3" t="str">
        <f>_xlfn.TEXTAFTER(R3,"/",1,1,0)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>E4/D4*100</f>
        <v>131.4787822878229</v>
      </c>
      <c r="H4" s="5">
        <f>E4/I4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8">
        <f>(((L4/60)/60)/24)+DATE(1970,1,1)</f>
        <v>41595.25</v>
      </c>
      <c r="O4" s="8">
        <f>(((M4/60)/60)/24)+DATE(1970,1,1)</f>
        <v>41597.25</v>
      </c>
      <c r="P4" t="b">
        <v>0</v>
      </c>
      <c r="Q4" t="b">
        <v>0</v>
      </c>
      <c r="R4" t="s">
        <v>28</v>
      </c>
      <c r="S4" t="str">
        <f>_xlfn.TEXTBEFORE(R4,"/",1,1,0)</f>
        <v>technology</v>
      </c>
      <c r="T4" t="str">
        <f>_xlfn.TEXTAFTER(R4,"/",1,1,0)</f>
        <v>web</v>
      </c>
    </row>
    <row r="5" spans="1:20" ht="31.2" x14ac:dyDescent="0.3">
      <c r="A5">
        <v>50</v>
      </c>
      <c r="B5" t="s">
        <v>146</v>
      </c>
      <c r="C5" s="3" t="s">
        <v>147</v>
      </c>
      <c r="D5">
        <v>100</v>
      </c>
      <c r="E5">
        <v>2</v>
      </c>
      <c r="F5" t="s">
        <v>14</v>
      </c>
      <c r="G5" s="5">
        <f>E5/D5*100</f>
        <v>2</v>
      </c>
      <c r="H5" s="5">
        <f>E5/I5</f>
        <v>2</v>
      </c>
      <c r="I5">
        <v>1</v>
      </c>
      <c r="J5" t="s">
        <v>107</v>
      </c>
      <c r="K5" t="s">
        <v>108</v>
      </c>
      <c r="L5">
        <v>1375333200</v>
      </c>
      <c r="M5">
        <v>1377752400</v>
      </c>
      <c r="N5" s="8">
        <f>(((L5/60)/60)/24)+DATE(1970,1,1)</f>
        <v>41487.208333333336</v>
      </c>
      <c r="O5" s="8">
        <f>(((M5/60)/60)/24)+DATE(1970,1,1)</f>
        <v>41515.208333333336</v>
      </c>
      <c r="P5" t="b">
        <v>0</v>
      </c>
      <c r="Q5" t="b">
        <v>0</v>
      </c>
      <c r="R5" t="s">
        <v>148</v>
      </c>
      <c r="S5" t="str">
        <f>_xlfn.TEXTBEFORE(R5,"/",1,1,0)</f>
        <v>music</v>
      </c>
      <c r="T5" t="str">
        <f>_xlfn.TEXTAFTER(R5,"/",1,1,0)</f>
        <v>metal</v>
      </c>
    </row>
    <row r="6" spans="1:20" x14ac:dyDescent="0.3">
      <c r="A6">
        <v>100</v>
      </c>
      <c r="B6" t="s">
        <v>249</v>
      </c>
      <c r="C6" s="3" t="s">
        <v>250</v>
      </c>
      <c r="D6">
        <v>100</v>
      </c>
      <c r="E6">
        <v>1</v>
      </c>
      <c r="F6" t="s">
        <v>14</v>
      </c>
      <c r="G6" s="5">
        <f>E6/D6*100</f>
        <v>1</v>
      </c>
      <c r="H6" s="5">
        <f>E6/I6</f>
        <v>1</v>
      </c>
      <c r="I6">
        <v>1</v>
      </c>
      <c r="J6" t="s">
        <v>21</v>
      </c>
      <c r="K6" t="s">
        <v>22</v>
      </c>
      <c r="L6">
        <v>1319000400</v>
      </c>
      <c r="M6">
        <v>1320555600</v>
      </c>
      <c r="N6" s="8">
        <f>(((L6/60)/60)/24)+DATE(1970,1,1)</f>
        <v>40835.208333333336</v>
      </c>
      <c r="O6" s="8">
        <f>(((M6/60)/60)/24)+DATE(1970,1,1)</f>
        <v>40853.208333333336</v>
      </c>
      <c r="P6" t="b">
        <v>0</v>
      </c>
      <c r="Q6" t="b">
        <v>0</v>
      </c>
      <c r="R6" t="s">
        <v>33</v>
      </c>
      <c r="S6" t="str">
        <f>_xlfn.TEXTBEFORE(R6,"/",1,1,0)</f>
        <v>theater</v>
      </c>
      <c r="T6" t="str">
        <f>_xlfn.TEXTAFTER(R6,"/",1,1,0)</f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>E7/D7*100</f>
        <v>173.61842105263159</v>
      </c>
      <c r="H7" s="5">
        <f>E7/I7</f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8">
        <f>(((L7/60)/60)/24)+DATE(1970,1,1)</f>
        <v>41149.208333333336</v>
      </c>
      <c r="O7" s="8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_xlfn.TEXTBEFORE(R7,"/",1,1,0)</f>
        <v>theater</v>
      </c>
      <c r="T7" t="str">
        <f>_xlfn.TEXTAFTER(R7,"/",1,1,0)</f>
        <v>plays</v>
      </c>
    </row>
    <row r="8" spans="1:20" x14ac:dyDescent="0.3">
      <c r="A8">
        <v>150</v>
      </c>
      <c r="B8" t="s">
        <v>352</v>
      </c>
      <c r="C8" s="3" t="s">
        <v>353</v>
      </c>
      <c r="D8">
        <v>100</v>
      </c>
      <c r="E8">
        <v>1</v>
      </c>
      <c r="F8" t="s">
        <v>14</v>
      </c>
      <c r="G8" s="5">
        <f>E8/D8*100</f>
        <v>1</v>
      </c>
      <c r="H8" s="5">
        <f>E8/I8</f>
        <v>1</v>
      </c>
      <c r="I8">
        <v>1</v>
      </c>
      <c r="J8" t="s">
        <v>21</v>
      </c>
      <c r="K8" t="s">
        <v>22</v>
      </c>
      <c r="L8">
        <v>1544940000</v>
      </c>
      <c r="M8">
        <v>1545026400</v>
      </c>
      <c r="N8" s="8">
        <f>(((L8/60)/60)/24)+DATE(1970,1,1)</f>
        <v>43450.25</v>
      </c>
      <c r="O8" s="8">
        <f>(((M8/60)/60)/24)+DATE(1970,1,1)</f>
        <v>43451.25</v>
      </c>
      <c r="P8" t="b">
        <v>0</v>
      </c>
      <c r="Q8" t="b">
        <v>0</v>
      </c>
      <c r="R8" t="s">
        <v>23</v>
      </c>
      <c r="S8" t="str">
        <f>_xlfn.TEXTBEFORE(R8,"/",1,1,0)</f>
        <v>music</v>
      </c>
      <c r="T8" t="str">
        <f>_xlfn.TEXTAFTER(R8,"/",1,1,0)</f>
        <v>rock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>E9/D9*100</f>
        <v>327.57777777777778</v>
      </c>
      <c r="H9" s="5">
        <f>E9/I9</f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8">
        <f>(((L9/60)/60)/24)+DATE(1970,1,1)</f>
        <v>42229.208333333328</v>
      </c>
      <c r="O9" s="8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_xlfn.TEXTBEFORE(R9,"/",1,1,0)</f>
        <v>theater</v>
      </c>
      <c r="T9" t="str">
        <f>_xlfn.TEXTAFTER(R9,"/",1,1,0)</f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>E10/D10*100</f>
        <v>19.932788374205266</v>
      </c>
      <c r="H10" s="5">
        <f>E10/I10</f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8">
        <f>(((L10/60)/60)/24)+DATE(1970,1,1)</f>
        <v>40399.208333333336</v>
      </c>
      <c r="O10" s="8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_xlfn.TEXTBEFORE(R10,"/",1,1,0)</f>
        <v>theater</v>
      </c>
      <c r="T10" t="str">
        <f>_xlfn.TEXTAFTER(R10,"/",1,1,0)</f>
        <v>plays</v>
      </c>
    </row>
    <row r="11" spans="1:20" x14ac:dyDescent="0.3">
      <c r="A11">
        <v>200</v>
      </c>
      <c r="B11" t="s">
        <v>452</v>
      </c>
      <c r="C11" s="3" t="s">
        <v>453</v>
      </c>
      <c r="D11">
        <v>100</v>
      </c>
      <c r="E11">
        <v>2</v>
      </c>
      <c r="F11" t="s">
        <v>14</v>
      </c>
      <c r="G11" s="5">
        <f>E11/D11*100</f>
        <v>2</v>
      </c>
      <c r="H11" s="5">
        <f>E11/I11</f>
        <v>2</v>
      </c>
      <c r="I11">
        <v>1</v>
      </c>
      <c r="J11" t="s">
        <v>15</v>
      </c>
      <c r="K11" t="s">
        <v>16</v>
      </c>
      <c r="L11">
        <v>1269493200</v>
      </c>
      <c r="M11">
        <v>1270443600</v>
      </c>
      <c r="N11" s="8">
        <f>(((L11/60)/60)/24)+DATE(1970,1,1)</f>
        <v>40262.208333333336</v>
      </c>
      <c r="O11" s="8">
        <f>(((M11/60)/60)/24)+DATE(1970,1,1)</f>
        <v>40273.208333333336</v>
      </c>
      <c r="P11" t="b">
        <v>0</v>
      </c>
      <c r="Q11" t="b">
        <v>0</v>
      </c>
      <c r="R11" t="s">
        <v>33</v>
      </c>
      <c r="S11" t="str">
        <f>_xlfn.TEXTBEFORE(R11,"/",1,1,0)</f>
        <v>theater</v>
      </c>
      <c r="T11" t="str">
        <f>_xlfn.TEXTAFTER(R11,"/",1,1,0)</f>
        <v>plays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>E12/D12*100</f>
        <v>266.11538461538464</v>
      </c>
      <c r="H12" s="5">
        <f>E12/I12</f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8">
        <f>(((L12/60)/60)/24)+DATE(1970,1,1)</f>
        <v>40404.208333333336</v>
      </c>
      <c r="O12" s="8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_xlfn.TEXTBEFORE(R12,"/",1,1,0)</f>
        <v>film &amp; video</v>
      </c>
      <c r="T12" t="str">
        <f>_xlfn.TEXTAFTER(R12,"/",1,1,0)</f>
        <v>drama</v>
      </c>
    </row>
    <row r="13" spans="1:20" x14ac:dyDescent="0.3">
      <c r="A13">
        <v>250</v>
      </c>
      <c r="B13" t="s">
        <v>552</v>
      </c>
      <c r="C13" s="3" t="s">
        <v>553</v>
      </c>
      <c r="D13">
        <v>100</v>
      </c>
      <c r="E13">
        <v>3</v>
      </c>
      <c r="F13" t="s">
        <v>14</v>
      </c>
      <c r="G13" s="5">
        <f>E13/D13*100</f>
        <v>3</v>
      </c>
      <c r="H13" s="5">
        <f>E13/I13</f>
        <v>3</v>
      </c>
      <c r="I13">
        <v>1</v>
      </c>
      <c r="J13" t="s">
        <v>21</v>
      </c>
      <c r="K13" t="s">
        <v>22</v>
      </c>
      <c r="L13">
        <v>1264399200</v>
      </c>
      <c r="M13">
        <v>1267423200</v>
      </c>
      <c r="N13" s="8">
        <f>(((L13/60)/60)/24)+DATE(1970,1,1)</f>
        <v>40203.25</v>
      </c>
      <c r="O13" s="8">
        <f>(((M13/60)/60)/24)+DATE(1970,1,1)</f>
        <v>40238.25</v>
      </c>
      <c r="P13" t="b">
        <v>0</v>
      </c>
      <c r="Q13" t="b">
        <v>0</v>
      </c>
      <c r="R13" t="s">
        <v>23</v>
      </c>
      <c r="S13" t="str">
        <f>_xlfn.TEXTBEFORE(R13,"/",1,1,0)</f>
        <v>music</v>
      </c>
      <c r="T13" t="str">
        <f>_xlfn.TEXTAFTER(R13,"/",1,1,0)</f>
        <v>rock</v>
      </c>
    </row>
    <row r="14" spans="1:20" x14ac:dyDescent="0.3">
      <c r="A14">
        <v>300</v>
      </c>
      <c r="B14" t="s">
        <v>652</v>
      </c>
      <c r="C14" s="3" t="s">
        <v>653</v>
      </c>
      <c r="D14">
        <v>100</v>
      </c>
      <c r="E14">
        <v>5</v>
      </c>
      <c r="F14" t="s">
        <v>14</v>
      </c>
      <c r="G14" s="5">
        <f>E14/D14*100</f>
        <v>5</v>
      </c>
      <c r="H14" s="5">
        <f>E14/I14</f>
        <v>5</v>
      </c>
      <c r="I14">
        <v>1</v>
      </c>
      <c r="J14" t="s">
        <v>36</v>
      </c>
      <c r="K14" t="s">
        <v>37</v>
      </c>
      <c r="L14">
        <v>1504069200</v>
      </c>
      <c r="M14">
        <v>1504155600</v>
      </c>
      <c r="N14" s="8">
        <f>(((L14/60)/60)/24)+DATE(1970,1,1)</f>
        <v>42977.208333333328</v>
      </c>
      <c r="O14" s="8">
        <f>(((M14/60)/60)/24)+DATE(1970,1,1)</f>
        <v>42978.208333333328</v>
      </c>
      <c r="P14" t="b">
        <v>0</v>
      </c>
      <c r="Q14" t="b">
        <v>1</v>
      </c>
      <c r="R14" t="s">
        <v>68</v>
      </c>
      <c r="S14" t="str">
        <f>_xlfn.TEXTBEFORE(R14,"/",1,1,0)</f>
        <v>publishing</v>
      </c>
      <c r="T14" t="str">
        <f>_xlfn.TEXTAFTER(R14,"/",1,1,0)</f>
        <v>nonfiction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>E15/D15*100</f>
        <v>245.11904761904765</v>
      </c>
      <c r="H15" s="5">
        <f>E15/I15</f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8">
        <f>(((L15/60)/60)/24)+DATE(1970,1,1)</f>
        <v>42532.208333333328</v>
      </c>
      <c r="O15" s="8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_xlfn.TEXTBEFORE(R15,"/",1,1,0)</f>
        <v>music</v>
      </c>
      <c r="T15" t="str">
        <f>_xlfn.TEXTAFTER(R15,"/",1,1,0)</f>
        <v>indie rock</v>
      </c>
    </row>
    <row r="16" spans="1:20" x14ac:dyDescent="0.3">
      <c r="A16">
        <v>350</v>
      </c>
      <c r="B16" t="s">
        <v>752</v>
      </c>
      <c r="C16" s="3" t="s">
        <v>753</v>
      </c>
      <c r="D16">
        <v>100</v>
      </c>
      <c r="E16">
        <v>5</v>
      </c>
      <c r="F16" t="s">
        <v>14</v>
      </c>
      <c r="G16" s="5">
        <f>E16/D16*100</f>
        <v>5</v>
      </c>
      <c r="H16" s="5">
        <f>E16/I16</f>
        <v>5</v>
      </c>
      <c r="I16">
        <v>1</v>
      </c>
      <c r="J16" t="s">
        <v>21</v>
      </c>
      <c r="K16" t="s">
        <v>22</v>
      </c>
      <c r="L16">
        <v>1432098000</v>
      </c>
      <c r="M16">
        <v>1433653200</v>
      </c>
      <c r="N16" s="8">
        <f>(((L16/60)/60)/24)+DATE(1970,1,1)</f>
        <v>42144.208333333328</v>
      </c>
      <c r="O16" s="8">
        <f>(((M16/60)/60)/24)+DATE(1970,1,1)</f>
        <v>42162.208333333328</v>
      </c>
      <c r="P16" t="b">
        <v>0</v>
      </c>
      <c r="Q16" t="b">
        <v>1</v>
      </c>
      <c r="R16" t="s">
        <v>159</v>
      </c>
      <c r="S16" t="str">
        <f>_xlfn.TEXTBEFORE(R16,"/",1,1,0)</f>
        <v>music</v>
      </c>
      <c r="T16" t="str">
        <f>_xlfn.TEXTAFTER(R16,"/",1,1,0)</f>
        <v>jazz</v>
      </c>
    </row>
    <row r="17" spans="1:20" ht="31.2" x14ac:dyDescent="0.3">
      <c r="A17">
        <v>400</v>
      </c>
      <c r="B17" t="s">
        <v>851</v>
      </c>
      <c r="C17" s="3" t="s">
        <v>852</v>
      </c>
      <c r="D17">
        <v>100</v>
      </c>
      <c r="E17">
        <v>2</v>
      </c>
      <c r="F17" t="s">
        <v>14</v>
      </c>
      <c r="G17" s="5">
        <f>E17/D17*100</f>
        <v>2</v>
      </c>
      <c r="H17" s="5">
        <f>E17/I17</f>
        <v>2</v>
      </c>
      <c r="I17">
        <v>1</v>
      </c>
      <c r="J17" t="s">
        <v>21</v>
      </c>
      <c r="K17" t="s">
        <v>22</v>
      </c>
      <c r="L17">
        <v>1376629200</v>
      </c>
      <c r="M17">
        <v>1378530000</v>
      </c>
      <c r="N17" s="8">
        <f>(((L17/60)/60)/24)+DATE(1970,1,1)</f>
        <v>41502.208333333336</v>
      </c>
      <c r="O17" s="8">
        <f>(((M17/60)/60)/24)+DATE(1970,1,1)</f>
        <v>41524.208333333336</v>
      </c>
      <c r="P17" t="b">
        <v>0</v>
      </c>
      <c r="Q17" t="b">
        <v>1</v>
      </c>
      <c r="R17" t="s">
        <v>122</v>
      </c>
      <c r="S17" t="str">
        <f>_xlfn.TEXTBEFORE(R17,"/",1,1,0)</f>
        <v>photography</v>
      </c>
      <c r="T17" t="str">
        <f>_xlfn.TEXTAFTER(R17,"/",1,1,0)</f>
        <v>photography books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>E18/D18*100</f>
        <v>649.47058823529414</v>
      </c>
      <c r="H18" s="5">
        <f>E18/I18</f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8">
        <f>(((L18/60)/60)/24)+DATE(1970,1,1)</f>
        <v>41661.25</v>
      </c>
      <c r="O18" s="8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_xlfn.TEXTBEFORE(R18,"/",1,1,0)</f>
        <v>publishing</v>
      </c>
      <c r="T18" t="str">
        <f>_xlfn.TEXTAFTER(R18,"/",1,1,0)</f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>E19/D19*100</f>
        <v>159.39125295508273</v>
      </c>
      <c r="H19" s="5">
        <f>E19/I19</f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8">
        <f>(((L19/60)/60)/24)+DATE(1970,1,1)</f>
        <v>40555.25</v>
      </c>
      <c r="O19" s="8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_xlfn.TEXTBEFORE(R19,"/",1,1,0)</f>
        <v>film &amp; video</v>
      </c>
      <c r="T19" t="str">
        <f>_xlfn.TEXTAFTER(R19,"/",1,1,0)</f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>E20/D20*100</f>
        <v>66.912087912087912</v>
      </c>
      <c r="H20" s="5">
        <f>E20/I20</f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8">
        <f>(((L20/60)/60)/24)+DATE(1970,1,1)</f>
        <v>43351.208333333328</v>
      </c>
      <c r="O20" s="8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_xlfn.TEXTBEFORE(R20,"/",1,1,0)</f>
        <v>theater</v>
      </c>
      <c r="T20" t="str">
        <f>_xlfn.TEXTAFTER(R20,"/",1,1,0)</f>
        <v>plays</v>
      </c>
    </row>
    <row r="21" spans="1:20" x14ac:dyDescent="0.3">
      <c r="A21">
        <v>450</v>
      </c>
      <c r="B21" t="s">
        <v>948</v>
      </c>
      <c r="C21" s="3" t="s">
        <v>949</v>
      </c>
      <c r="D21">
        <v>100</v>
      </c>
      <c r="E21">
        <v>4</v>
      </c>
      <c r="F21" t="s">
        <v>14</v>
      </c>
      <c r="G21" s="5">
        <f>E21/D21*100</f>
        <v>4</v>
      </c>
      <c r="H21" s="5">
        <f>E21/I21</f>
        <v>4</v>
      </c>
      <c r="I21">
        <v>1</v>
      </c>
      <c r="J21" t="s">
        <v>15</v>
      </c>
      <c r="K21" t="s">
        <v>16</v>
      </c>
      <c r="L21">
        <v>1540098000</v>
      </c>
      <c r="M21">
        <v>1542088800</v>
      </c>
      <c r="N21" s="8">
        <f>(((L21/60)/60)/24)+DATE(1970,1,1)</f>
        <v>43394.208333333328</v>
      </c>
      <c r="O21" s="8">
        <f>(((M21/60)/60)/24)+DATE(1970,1,1)</f>
        <v>43417.25</v>
      </c>
      <c r="P21" t="b">
        <v>0</v>
      </c>
      <c r="Q21" t="b">
        <v>0</v>
      </c>
      <c r="R21" t="s">
        <v>71</v>
      </c>
      <c r="S21" t="str">
        <f>_xlfn.TEXTBEFORE(R21,"/",1,1,0)</f>
        <v>film &amp; video</v>
      </c>
      <c r="T21" t="str">
        <f>_xlfn.TEXTAFTER(R21,"/",1,1,0)</f>
        <v>animation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>E22/D22*100</f>
        <v>112.24279210925646</v>
      </c>
      <c r="H22" s="5">
        <f>E22/I22</f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8">
        <f>(((L22/60)/60)/24)+DATE(1970,1,1)</f>
        <v>41848.208333333336</v>
      </c>
      <c r="O22" s="8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_xlfn.TEXTBEFORE(R22,"/",1,1,0)</f>
        <v>film &amp; video</v>
      </c>
      <c r="T22" t="str">
        <f>_xlfn.TEXTAFTER(R22,"/",1,1,0)</f>
        <v>drama</v>
      </c>
    </row>
    <row r="23" spans="1:20" x14ac:dyDescent="0.3">
      <c r="A23">
        <v>500</v>
      </c>
      <c r="B23" t="s">
        <v>1048</v>
      </c>
      <c r="C23" s="3" t="s">
        <v>1049</v>
      </c>
      <c r="D23">
        <v>100</v>
      </c>
      <c r="E23">
        <v>0</v>
      </c>
      <c r="F23" t="s">
        <v>14</v>
      </c>
      <c r="G23" s="5">
        <f>E23/D23*100</f>
        <v>0</v>
      </c>
      <c r="H23" s="5" t="e">
        <f>E23/I23</f>
        <v>#DIV/0!</v>
      </c>
      <c r="I23">
        <v>0</v>
      </c>
      <c r="J23" t="s">
        <v>21</v>
      </c>
      <c r="K23" t="s">
        <v>22</v>
      </c>
      <c r="L23">
        <v>1367384400</v>
      </c>
      <c r="M23">
        <v>1369803600</v>
      </c>
      <c r="N23" s="8">
        <f>(((L23/60)/60)/24)+DATE(1970,1,1)</f>
        <v>41395.208333333336</v>
      </c>
      <c r="O23" s="8">
        <f>(((M23/60)/60)/24)+DATE(1970,1,1)</f>
        <v>41423.208333333336</v>
      </c>
      <c r="P23" t="b">
        <v>0</v>
      </c>
      <c r="Q23" t="b">
        <v>1</v>
      </c>
      <c r="R23" t="s">
        <v>33</v>
      </c>
      <c r="S23" t="str">
        <f>_xlfn.TEXTBEFORE(R23,"/",1,1,0)</f>
        <v>theater</v>
      </c>
      <c r="T23" t="str">
        <f>_xlfn.TEXTAFTER(R23,"/",1,1,0)</f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>E24/D24*100</f>
        <v>128.07106598984771</v>
      </c>
      <c r="H24" s="5">
        <f>E24/I24</f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8">
        <f>(((L24/60)/60)/24)+DATE(1970,1,1)</f>
        <v>43193.208333333328</v>
      </c>
      <c r="O24" s="8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_xlfn.TEXTBEFORE(R24,"/",1,1,0)</f>
        <v>theater</v>
      </c>
      <c r="T24" t="str">
        <f>_xlfn.TEXTAFTER(R24,"/",1,1,0)</f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>E25/D25*100</f>
        <v>332.04444444444448</v>
      </c>
      <c r="H25" s="5">
        <f>E25/I25</f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8">
        <f>(((L25/60)/60)/24)+DATE(1970,1,1)</f>
        <v>43510.25</v>
      </c>
      <c r="O25" s="8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_xlfn.TEXTBEFORE(R25,"/",1,1,0)</f>
        <v>film &amp; video</v>
      </c>
      <c r="T25" t="str">
        <f>_xlfn.TEXTAFTER(R25,"/",1,1,0)</f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>E26/D26*100</f>
        <v>112.83225108225108</v>
      </c>
      <c r="H26" s="5">
        <f>E26/I26</f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8">
        <f>(((L26/60)/60)/24)+DATE(1970,1,1)</f>
        <v>41811.208333333336</v>
      </c>
      <c r="O26" s="8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_xlfn.TEXTBEFORE(R26,"/",1,1,0)</f>
        <v>technology</v>
      </c>
      <c r="T26" t="str">
        <f>_xlfn.TEXTAFTER(R26,"/",1,1,0)</f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>E27/D27*100</f>
        <v>216.43636363636364</v>
      </c>
      <c r="H27" s="5">
        <f>E27/I27</f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8">
        <f>(((L27/60)/60)/24)+DATE(1970,1,1)</f>
        <v>40681.208333333336</v>
      </c>
      <c r="O27" s="8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_xlfn.TEXTBEFORE(R27,"/",1,1,0)</f>
        <v>games</v>
      </c>
      <c r="T27" t="str">
        <f>_xlfn.TEXTAFTER(R27,"/",1,1,0)</f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>E28/D28*100</f>
        <v>48.199069767441863</v>
      </c>
      <c r="H28" s="5">
        <f>E28/I28</f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8">
        <f>(((L28/60)/60)/24)+DATE(1970,1,1)</f>
        <v>43312.208333333328</v>
      </c>
      <c r="O28" s="8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_xlfn.TEXTBEFORE(R28,"/",1,1,0)</f>
        <v>theater</v>
      </c>
      <c r="T28" t="str">
        <f>_xlfn.TEXTAFTER(R28,"/",1,1,0)</f>
        <v>plays</v>
      </c>
    </row>
    <row r="29" spans="1:20" x14ac:dyDescent="0.3">
      <c r="A29">
        <v>600</v>
      </c>
      <c r="B29" t="s">
        <v>1242</v>
      </c>
      <c r="C29" s="3" t="s">
        <v>1243</v>
      </c>
      <c r="D29">
        <v>100</v>
      </c>
      <c r="E29">
        <v>5</v>
      </c>
      <c r="F29" t="s">
        <v>14</v>
      </c>
      <c r="G29" s="5">
        <f>E29/D29*100</f>
        <v>5</v>
      </c>
      <c r="H29" s="5">
        <f>E29/I29</f>
        <v>5</v>
      </c>
      <c r="I29">
        <v>1</v>
      </c>
      <c r="J29" t="s">
        <v>40</v>
      </c>
      <c r="K29" t="s">
        <v>41</v>
      </c>
      <c r="L29">
        <v>1375160400</v>
      </c>
      <c r="M29">
        <v>1376197200</v>
      </c>
      <c r="N29" s="8">
        <f>(((L29/60)/60)/24)+DATE(1970,1,1)</f>
        <v>41485.208333333336</v>
      </c>
      <c r="O29" s="8">
        <f>(((M29/60)/60)/24)+DATE(1970,1,1)</f>
        <v>41497.208333333336</v>
      </c>
      <c r="P29" t="b">
        <v>0</v>
      </c>
      <c r="Q29" t="b">
        <v>0</v>
      </c>
      <c r="R29" t="s">
        <v>17</v>
      </c>
      <c r="S29" t="str">
        <f>_xlfn.TEXTBEFORE(R29,"/",1,1,0)</f>
        <v>food</v>
      </c>
      <c r="T29" t="str">
        <f>_xlfn.TEXTAFTER(R29,"/",1,1,0)</f>
        <v>food trucks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>E30/D30*100</f>
        <v>105.22553516819573</v>
      </c>
      <c r="H30" s="5">
        <f>E30/I30</f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8">
        <f>(((L30/60)/60)/24)+DATE(1970,1,1)</f>
        <v>40218.25</v>
      </c>
      <c r="O30" s="8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_xlfn.TEXTBEFORE(R30,"/",1,1,0)</f>
        <v>theater</v>
      </c>
      <c r="T30" t="str">
        <f>_xlfn.TEXTAFTER(R30,"/",1,1,0)</f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>E31/D31*100</f>
        <v>328.89978213507629</v>
      </c>
      <c r="H31" s="5">
        <f>E31/I31</f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8">
        <f>(((L31/60)/60)/24)+DATE(1970,1,1)</f>
        <v>43301.208333333328</v>
      </c>
      <c r="O31" s="8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_xlfn.TEXTBEFORE(R31,"/",1,1,0)</f>
        <v>film &amp; video</v>
      </c>
      <c r="T31" t="str">
        <f>_xlfn.TEXTAFTER(R31,"/",1,1,0)</f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>E32/D32*100</f>
        <v>160.61111111111111</v>
      </c>
      <c r="H32" s="5">
        <f>E32/I32</f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8">
        <f>(((L32/60)/60)/24)+DATE(1970,1,1)</f>
        <v>43609.208333333328</v>
      </c>
      <c r="O32" s="8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_xlfn.TEXTBEFORE(R32,"/",1,1,0)</f>
        <v>film &amp; video</v>
      </c>
      <c r="T32" t="str">
        <f>_xlfn.TEXTAFTER(R32,"/",1,1,0)</f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>E33/D33*100</f>
        <v>310</v>
      </c>
      <c r="H33" s="5">
        <f>E33/I33</f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8">
        <f>(((L33/60)/60)/24)+DATE(1970,1,1)</f>
        <v>42374.25</v>
      </c>
      <c r="O33" s="8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_xlfn.TEXTBEFORE(R33,"/",1,1,0)</f>
        <v>games</v>
      </c>
      <c r="T33" t="str">
        <f>_xlfn.TEXTAFTER(R33,"/",1,1,0)</f>
        <v>video games</v>
      </c>
    </row>
    <row r="34" spans="1:20" x14ac:dyDescent="0.3">
      <c r="A34">
        <v>650</v>
      </c>
      <c r="B34" t="s">
        <v>1342</v>
      </c>
      <c r="C34" s="3" t="s">
        <v>1343</v>
      </c>
      <c r="D34">
        <v>100</v>
      </c>
      <c r="E34">
        <v>2</v>
      </c>
      <c r="F34" t="s">
        <v>14</v>
      </c>
      <c r="G34" s="5">
        <f>E34/D34*100</f>
        <v>2</v>
      </c>
      <c r="H34" s="5">
        <f>E34/I34</f>
        <v>2</v>
      </c>
      <c r="I34">
        <v>1</v>
      </c>
      <c r="J34" t="s">
        <v>21</v>
      </c>
      <c r="K34" t="s">
        <v>22</v>
      </c>
      <c r="L34">
        <v>1404795600</v>
      </c>
      <c r="M34">
        <v>1407128400</v>
      </c>
      <c r="N34" s="8">
        <f>(((L34/60)/60)/24)+DATE(1970,1,1)</f>
        <v>41828.208333333336</v>
      </c>
      <c r="O34" s="8">
        <f>(((M34/60)/60)/24)+DATE(1970,1,1)</f>
        <v>41855.208333333336</v>
      </c>
      <c r="P34" t="b">
        <v>0</v>
      </c>
      <c r="Q34" t="b">
        <v>0</v>
      </c>
      <c r="R34" t="s">
        <v>159</v>
      </c>
      <c r="S34" t="str">
        <f>_xlfn.TEXTBEFORE(R34,"/",1,1,0)</f>
        <v>music</v>
      </c>
      <c r="T34" t="str">
        <f>_xlfn.TEXTAFTER(R34,"/",1,1,0)</f>
        <v>jazz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>E35/D35*100</f>
        <v>377.82071713147411</v>
      </c>
      <c r="H35" s="5">
        <f>E35/I35</f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8">
        <f>(((L35/60)/60)/24)+DATE(1970,1,1)</f>
        <v>41917.208333333336</v>
      </c>
      <c r="O35" s="8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_xlfn.TEXTBEFORE(R35,"/",1,1,0)</f>
        <v>theater</v>
      </c>
      <c r="T35" t="str">
        <f>_xlfn.TEXTAFTER(R35,"/",1,1,0)</f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>E36/D36*100</f>
        <v>150.80645161290323</v>
      </c>
      <c r="H36" s="5">
        <f>E36/I36</f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8">
        <f>(((L36/60)/60)/24)+DATE(1970,1,1)</f>
        <v>42817.208333333328</v>
      </c>
      <c r="O36" s="8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_xlfn.TEXTBEFORE(R36,"/",1,1,0)</f>
        <v>film &amp; video</v>
      </c>
      <c r="T36" t="str">
        <f>_xlfn.TEXTAFTER(R36,"/",1,1,0)</f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>E37/D37*100</f>
        <v>150.30119521912351</v>
      </c>
      <c r="H37" s="5">
        <f>E37/I37</f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8">
        <f>(((L37/60)/60)/24)+DATE(1970,1,1)</f>
        <v>43484.25</v>
      </c>
      <c r="O37" s="8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_xlfn.TEXTBEFORE(R37,"/",1,1,0)</f>
        <v>film &amp; video</v>
      </c>
      <c r="T37" t="str">
        <f>_xlfn.TEXTAFTER(R37,"/",1,1,0)</f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>E38/D38*100</f>
        <v>157.28571428571431</v>
      </c>
      <c r="H38" s="5">
        <f>E38/I38</f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8">
        <f>(((L38/60)/60)/24)+DATE(1970,1,1)</f>
        <v>40600.25</v>
      </c>
      <c r="O38" s="8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_xlfn.TEXTBEFORE(R38,"/",1,1,0)</f>
        <v>theater</v>
      </c>
      <c r="T38" t="str">
        <f>_xlfn.TEXTAFTER(R38,"/",1,1,0)</f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>E39/D39*100</f>
        <v>139.98765432098764</v>
      </c>
      <c r="H39" s="5">
        <f>E39/I39</f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8">
        <f>(((L39/60)/60)/24)+DATE(1970,1,1)</f>
        <v>43744.208333333328</v>
      </c>
      <c r="O39" s="8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_xlfn.TEXTBEFORE(R39,"/",1,1,0)</f>
        <v>publishing</v>
      </c>
      <c r="T39" t="str">
        <f>_xlfn.TEXTAFTER(R39,"/",1,1,0)</f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>E40/D40*100</f>
        <v>325.32258064516128</v>
      </c>
      <c r="H40" s="5">
        <f>E40/I40</f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8">
        <f>(((L40/60)/60)/24)+DATE(1970,1,1)</f>
        <v>40469.208333333336</v>
      </c>
      <c r="O40" s="8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_xlfn.TEXTBEFORE(R40,"/",1,1,0)</f>
        <v>photography</v>
      </c>
      <c r="T40" t="str">
        <f>_xlfn.TEXTAFTER(R40,"/",1,1,0)</f>
        <v>photography books</v>
      </c>
    </row>
    <row r="41" spans="1:20" ht="31.2" x14ac:dyDescent="0.3">
      <c r="A41">
        <v>700</v>
      </c>
      <c r="B41" t="s">
        <v>1438</v>
      </c>
      <c r="C41" s="3" t="s">
        <v>1439</v>
      </c>
      <c r="D41">
        <v>100</v>
      </c>
      <c r="E41">
        <v>3</v>
      </c>
      <c r="F41" t="s">
        <v>14</v>
      </c>
      <c r="G41" s="5">
        <f>E41/D41*100</f>
        <v>3</v>
      </c>
      <c r="H41" s="5">
        <f>E41/I41</f>
        <v>3</v>
      </c>
      <c r="I41">
        <v>1</v>
      </c>
      <c r="J41" t="s">
        <v>21</v>
      </c>
      <c r="K41" t="s">
        <v>22</v>
      </c>
      <c r="L41">
        <v>1264399200</v>
      </c>
      <c r="M41">
        <v>1265695200</v>
      </c>
      <c r="N41" s="8">
        <f>(((L41/60)/60)/24)+DATE(1970,1,1)</f>
        <v>40203.25</v>
      </c>
      <c r="O41" s="8">
        <f>(((M41/60)/60)/24)+DATE(1970,1,1)</f>
        <v>40218.25</v>
      </c>
      <c r="P41" t="b">
        <v>0</v>
      </c>
      <c r="Q41" t="b">
        <v>0</v>
      </c>
      <c r="R41" t="s">
        <v>65</v>
      </c>
      <c r="S41" t="str">
        <f>_xlfn.TEXTBEFORE(R41,"/",1,1,0)</f>
        <v>technology</v>
      </c>
      <c r="T41" t="str">
        <f>_xlfn.TEXTAFTER(R41,"/",1,1,0)</f>
        <v>wearables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>E42/D42*100</f>
        <v>169.06818181818181</v>
      </c>
      <c r="H42" s="5">
        <f>E42/I42</f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8">
        <f>(((L42/60)/60)/24)+DATE(1970,1,1)</f>
        <v>40334.208333333336</v>
      </c>
      <c r="O42" s="8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_xlfn.TEXTBEFORE(R42,"/",1,1,0)</f>
        <v>technology</v>
      </c>
      <c r="T42" t="str">
        <f>_xlfn.TEXTAFTER(R42,"/",1,1,0)</f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>E43/D43*100</f>
        <v>212.92857142857144</v>
      </c>
      <c r="H43" s="5">
        <f>E43/I43</f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8">
        <f>(((L43/60)/60)/24)+DATE(1970,1,1)</f>
        <v>41156.208333333336</v>
      </c>
      <c r="O43" s="8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_xlfn.TEXTBEFORE(R43,"/",1,1,0)</f>
        <v>music</v>
      </c>
      <c r="T43" t="str">
        <f>_xlfn.TEXTAFTER(R43,"/",1,1,0)</f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>E44/D44*100</f>
        <v>443.94444444444446</v>
      </c>
      <c r="H44" s="5">
        <f>E44/I44</f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8">
        <f>(((L44/60)/60)/24)+DATE(1970,1,1)</f>
        <v>40728.208333333336</v>
      </c>
      <c r="O44" s="8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_xlfn.TEXTBEFORE(R44,"/",1,1,0)</f>
        <v>food</v>
      </c>
      <c r="T44" t="str">
        <f>_xlfn.TEXTAFTER(R44,"/",1,1,0)</f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>E45/D45*100</f>
        <v>185.9390243902439</v>
      </c>
      <c r="H45" s="5">
        <f>E45/I45</f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8">
        <f>(((L45/60)/60)/24)+DATE(1970,1,1)</f>
        <v>41844.208333333336</v>
      </c>
      <c r="O45" s="8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_xlfn.TEXTBEFORE(R45,"/",1,1,0)</f>
        <v>publishing</v>
      </c>
      <c r="T45" t="str">
        <f>_xlfn.TEXTAFTER(R45,"/",1,1,0)</f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>E46/D46*100</f>
        <v>658.8125</v>
      </c>
      <c r="H46" s="5">
        <f>E46/I46</f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8">
        <f>(((L46/60)/60)/24)+DATE(1970,1,1)</f>
        <v>43541.208333333328</v>
      </c>
      <c r="O46" s="8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_xlfn.TEXTBEFORE(R46,"/",1,1,0)</f>
        <v>publishing</v>
      </c>
      <c r="T46" t="str">
        <f>_xlfn.TEXTAFTER(R46,"/",1,1,0)</f>
        <v>fiction</v>
      </c>
    </row>
    <row r="47" spans="1:20" ht="31.2" x14ac:dyDescent="0.3">
      <c r="A47">
        <v>750</v>
      </c>
      <c r="B47" t="s">
        <v>1536</v>
      </c>
      <c r="C47" s="3" t="s">
        <v>1537</v>
      </c>
      <c r="D47">
        <v>100</v>
      </c>
      <c r="E47">
        <v>1</v>
      </c>
      <c r="F47" t="s">
        <v>14</v>
      </c>
      <c r="G47" s="5">
        <f>E47/D47*100</f>
        <v>1</v>
      </c>
      <c r="H47" s="5">
        <f>E47/I47</f>
        <v>1</v>
      </c>
      <c r="I47">
        <v>1</v>
      </c>
      <c r="J47" t="s">
        <v>40</v>
      </c>
      <c r="K47" t="s">
        <v>41</v>
      </c>
      <c r="L47">
        <v>1277960400</v>
      </c>
      <c r="M47">
        <v>1280120400</v>
      </c>
      <c r="N47" s="8">
        <f>(((L47/60)/60)/24)+DATE(1970,1,1)</f>
        <v>40360.208333333336</v>
      </c>
      <c r="O47" s="8">
        <f>(((M47/60)/60)/24)+DATE(1970,1,1)</f>
        <v>40385.208333333336</v>
      </c>
      <c r="P47" t="b">
        <v>0</v>
      </c>
      <c r="Q47" t="b">
        <v>0</v>
      </c>
      <c r="R47" t="s">
        <v>50</v>
      </c>
      <c r="S47" t="str">
        <f>_xlfn.TEXTBEFORE(R47,"/",1,1,0)</f>
        <v>music</v>
      </c>
      <c r="T47" t="str">
        <f>_xlfn.TEXTAFTER(R47,"/",1,1,0)</f>
        <v>electric music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>E48/D48*100</f>
        <v>114.78378378378378</v>
      </c>
      <c r="H48" s="5">
        <f>E48/I48</f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8">
        <f>(((L48/60)/60)/24)+DATE(1970,1,1)</f>
        <v>40367.208333333336</v>
      </c>
      <c r="O48" s="8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_xlfn.TEXTBEFORE(R48,"/",1,1,0)</f>
        <v>music</v>
      </c>
      <c r="T48" t="str">
        <f>_xlfn.TEXTAFTER(R48,"/",1,1,0)</f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>E49/D49*100</f>
        <v>475.26666666666665</v>
      </c>
      <c r="H49" s="5">
        <f>E49/I49</f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8">
        <f>(((L49/60)/60)/24)+DATE(1970,1,1)</f>
        <v>41727.208333333336</v>
      </c>
      <c r="O49" s="8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_xlfn.TEXTBEFORE(R49,"/",1,1,0)</f>
        <v>theater</v>
      </c>
      <c r="T49" t="str">
        <f>_xlfn.TEXTAFTER(R49,"/",1,1,0)</f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>E50/D50*100</f>
        <v>386.97297297297297</v>
      </c>
      <c r="H50" s="5">
        <f>E50/I50</f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8">
        <f>(((L50/60)/60)/24)+DATE(1970,1,1)</f>
        <v>42180.208333333328</v>
      </c>
      <c r="O50" s="8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_xlfn.TEXTBEFORE(R50,"/",1,1,0)</f>
        <v>theater</v>
      </c>
      <c r="T50" t="str">
        <f>_xlfn.TEXTAFTER(R50,"/",1,1,0)</f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>E51/D51*100</f>
        <v>189.625</v>
      </c>
      <c r="H51" s="5">
        <f>E51/I51</f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8">
        <f>(((L51/60)/60)/24)+DATE(1970,1,1)</f>
        <v>43758.208333333328</v>
      </c>
      <c r="O51" s="8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_xlfn.TEXTBEFORE(R51,"/",1,1,0)</f>
        <v>music</v>
      </c>
      <c r="T51" t="str">
        <f>_xlfn.TEXTAFTER(R51,"/",1,1,0)</f>
        <v>rock</v>
      </c>
    </row>
    <row r="52" spans="1:20" x14ac:dyDescent="0.3">
      <c r="A52">
        <v>800</v>
      </c>
      <c r="B52" t="s">
        <v>1635</v>
      </c>
      <c r="C52" s="3" t="s">
        <v>1636</v>
      </c>
      <c r="D52">
        <v>100</v>
      </c>
      <c r="E52">
        <v>1</v>
      </c>
      <c r="F52" t="s">
        <v>14</v>
      </c>
      <c r="G52" s="5">
        <f>E52/D52*100</f>
        <v>1</v>
      </c>
      <c r="H52" s="5">
        <f>E52/I52</f>
        <v>1</v>
      </c>
      <c r="I52">
        <v>1</v>
      </c>
      <c r="J52" t="s">
        <v>98</v>
      </c>
      <c r="K52" t="s">
        <v>99</v>
      </c>
      <c r="L52">
        <v>1434085200</v>
      </c>
      <c r="M52">
        <v>1434430800</v>
      </c>
      <c r="N52" s="8">
        <f>(((L52/60)/60)/24)+DATE(1970,1,1)</f>
        <v>42167.208333333328</v>
      </c>
      <c r="O52" s="8">
        <f>(((M52/60)/60)/24)+DATE(1970,1,1)</f>
        <v>42171.208333333328</v>
      </c>
      <c r="P52" t="b">
        <v>0</v>
      </c>
      <c r="Q52" t="b">
        <v>0</v>
      </c>
      <c r="R52" t="s">
        <v>23</v>
      </c>
      <c r="S52" t="str">
        <f>_xlfn.TEXTBEFORE(R52,"/",1,1,0)</f>
        <v>music</v>
      </c>
      <c r="T52" t="str">
        <f>_xlfn.TEXTAFTER(R52,"/",1,1,0)</f>
        <v>rock</v>
      </c>
    </row>
    <row r="53" spans="1:20" ht="31.2" x14ac:dyDescent="0.3">
      <c r="A53">
        <v>850</v>
      </c>
      <c r="B53" t="s">
        <v>1733</v>
      </c>
      <c r="C53" s="3" t="s">
        <v>1734</v>
      </c>
      <c r="D53">
        <v>100</v>
      </c>
      <c r="E53">
        <v>1</v>
      </c>
      <c r="F53" t="s">
        <v>14</v>
      </c>
      <c r="G53" s="5">
        <f>E53/D53*100</f>
        <v>1</v>
      </c>
      <c r="H53" s="5">
        <f>E53/I53</f>
        <v>1</v>
      </c>
      <c r="I53">
        <v>1</v>
      </c>
      <c r="J53" t="s">
        <v>21</v>
      </c>
      <c r="K53" t="s">
        <v>22</v>
      </c>
      <c r="L53">
        <v>1321682400</v>
      </c>
      <c r="M53">
        <v>1322978400</v>
      </c>
      <c r="N53" s="8">
        <f>(((L53/60)/60)/24)+DATE(1970,1,1)</f>
        <v>40866.25</v>
      </c>
      <c r="O53" s="8">
        <f>(((M53/60)/60)/24)+DATE(1970,1,1)</f>
        <v>40881.25</v>
      </c>
      <c r="P53" t="b">
        <v>1</v>
      </c>
      <c r="Q53" t="b">
        <v>0</v>
      </c>
      <c r="R53" t="s">
        <v>23</v>
      </c>
      <c r="S53" t="str">
        <f>_xlfn.TEXTBEFORE(R53,"/",1,1,0)</f>
        <v>music</v>
      </c>
      <c r="T53" t="str">
        <f>_xlfn.TEXTAFTER(R53,"/",1,1,0)</f>
        <v>rock</v>
      </c>
    </row>
    <row r="54" spans="1:20" x14ac:dyDescent="0.3">
      <c r="A54">
        <v>900</v>
      </c>
      <c r="B54" t="s">
        <v>1832</v>
      </c>
      <c r="C54" s="3" t="s">
        <v>1833</v>
      </c>
      <c r="D54">
        <v>100</v>
      </c>
      <c r="E54">
        <v>2</v>
      </c>
      <c r="F54" t="s">
        <v>14</v>
      </c>
      <c r="G54" s="5">
        <f>E54/D54*100</f>
        <v>2</v>
      </c>
      <c r="H54" s="5">
        <f>E54/I54</f>
        <v>2</v>
      </c>
      <c r="I54">
        <v>1</v>
      </c>
      <c r="J54" t="s">
        <v>21</v>
      </c>
      <c r="K54" t="s">
        <v>22</v>
      </c>
      <c r="L54">
        <v>1411102800</v>
      </c>
      <c r="M54">
        <v>1411189200</v>
      </c>
      <c r="N54" s="8">
        <f>(((L54/60)/60)/24)+DATE(1970,1,1)</f>
        <v>41901.208333333336</v>
      </c>
      <c r="O54" s="8">
        <f>(((M54/60)/60)/24)+DATE(1970,1,1)</f>
        <v>41902.208333333336</v>
      </c>
      <c r="P54" t="b">
        <v>0</v>
      </c>
      <c r="Q54" t="b">
        <v>1</v>
      </c>
      <c r="R54" t="s">
        <v>28</v>
      </c>
      <c r="S54" t="str">
        <f>_xlfn.TEXTBEFORE(R54,"/",1,1,0)</f>
        <v>technology</v>
      </c>
      <c r="T54" t="str">
        <f>_xlfn.TEXTAFTER(R54,"/",1,1,0)</f>
        <v>web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>E55/D55*100</f>
        <v>140.40909090909091</v>
      </c>
      <c r="H55" s="5">
        <f>E55/I55</f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8">
        <f>(((L55/60)/60)/24)+DATE(1970,1,1)</f>
        <v>41779.208333333336</v>
      </c>
      <c r="O55" s="8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_xlfn.TEXTBEFORE(R55,"/",1,1,0)</f>
        <v>film &amp; video</v>
      </c>
      <c r="T55" t="str">
        <f>_xlfn.TEXTAFTER(R55,"/",1,1,0)</f>
        <v>drama</v>
      </c>
    </row>
    <row r="56" spans="1:20" ht="31.2" x14ac:dyDescent="0.3">
      <c r="A56">
        <v>950</v>
      </c>
      <c r="B56" t="s">
        <v>1930</v>
      </c>
      <c r="C56" s="3" t="s">
        <v>1931</v>
      </c>
      <c r="D56">
        <v>100</v>
      </c>
      <c r="E56">
        <v>5</v>
      </c>
      <c r="F56" t="s">
        <v>14</v>
      </c>
      <c r="G56" s="5">
        <f>E56/D56*100</f>
        <v>5</v>
      </c>
      <c r="H56" s="5">
        <f>E56/I56</f>
        <v>5</v>
      </c>
      <c r="I56">
        <v>1</v>
      </c>
      <c r="J56" t="s">
        <v>21</v>
      </c>
      <c r="K56" t="s">
        <v>22</v>
      </c>
      <c r="L56">
        <v>1555390800</v>
      </c>
      <c r="M56">
        <v>1555822800</v>
      </c>
      <c r="N56" s="8">
        <f>(((L56/60)/60)/24)+DATE(1970,1,1)</f>
        <v>43571.208333333328</v>
      </c>
      <c r="O56" s="8">
        <f>(((M56/60)/60)/24)+DATE(1970,1,1)</f>
        <v>43576.208333333328</v>
      </c>
      <c r="P56" t="b">
        <v>0</v>
      </c>
      <c r="Q56" t="b">
        <v>1</v>
      </c>
      <c r="R56" t="s">
        <v>33</v>
      </c>
      <c r="S56" t="str">
        <f>_xlfn.TEXTBEFORE(R56,"/",1,1,0)</f>
        <v>theater</v>
      </c>
      <c r="T56" t="str">
        <f>_xlfn.TEXTAFTER(R56,"/",1,1,0)</f>
        <v>plays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>E57/D57*100</f>
        <v>177.96969696969697</v>
      </c>
      <c r="H57" s="5">
        <f>E57/I57</f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8">
        <f>(((L57/60)/60)/24)+DATE(1970,1,1)</f>
        <v>43311.208333333328</v>
      </c>
      <c r="O57" s="8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_xlfn.TEXTBEFORE(R57,"/",1,1,0)</f>
        <v>music</v>
      </c>
      <c r="T57" t="str">
        <f>_xlfn.TEXTAFTER(R57,"/",1,1,0)</f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>E58/D58*100</f>
        <v>143.66249999999999</v>
      </c>
      <c r="H58" s="5">
        <f>E58/I58</f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8">
        <f>(((L58/60)/60)/24)+DATE(1970,1,1)</f>
        <v>42014.25</v>
      </c>
      <c r="O58" s="8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_xlfn.TEXTBEFORE(R58,"/",1,1,0)</f>
        <v>technology</v>
      </c>
      <c r="T58" t="str">
        <f>_xlfn.TEXTAFTER(R58,"/",1,1,0)</f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>E59/D59*100</f>
        <v>215.27586206896552</v>
      </c>
      <c r="H59" s="5">
        <f>E59/I59</f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8">
        <f>(((L59/60)/60)/24)+DATE(1970,1,1)</f>
        <v>42979.208333333328</v>
      </c>
      <c r="O59" s="8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_xlfn.TEXTBEFORE(R59,"/",1,1,0)</f>
        <v>games</v>
      </c>
      <c r="T59" t="str">
        <f>_xlfn.TEXTAFTER(R59,"/",1,1,0)</f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>E60/D60*100</f>
        <v>227.11111111111114</v>
      </c>
      <c r="H60" s="5">
        <f>E60/I60</f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8">
        <f>(((L60/60)/60)/24)+DATE(1970,1,1)</f>
        <v>42268.208333333328</v>
      </c>
      <c r="O60" s="8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_xlfn.TEXTBEFORE(R60,"/",1,1,0)</f>
        <v>theater</v>
      </c>
      <c r="T60" t="str">
        <f>_xlfn.TEXTAFTER(R60,"/",1,1,0)</f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>E61/D61*100</f>
        <v>275.07142857142861</v>
      </c>
      <c r="H61" s="5">
        <f>E61/I61</f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8">
        <f>(((L61/60)/60)/24)+DATE(1970,1,1)</f>
        <v>42898.208333333328</v>
      </c>
      <c r="O61" s="8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_xlfn.TEXTBEFORE(R61,"/",1,1,0)</f>
        <v>theater</v>
      </c>
      <c r="T61" t="str">
        <f>_xlfn.TEXTAFTER(R61,"/",1,1,0)</f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>E62/D62*100</f>
        <v>144.37048832271762</v>
      </c>
      <c r="H62" s="5">
        <f>E62/I62</f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8">
        <f>(((L62/60)/60)/24)+DATE(1970,1,1)</f>
        <v>41107.208333333336</v>
      </c>
      <c r="O62" s="8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_xlfn.TEXTBEFORE(R62,"/",1,1,0)</f>
        <v>theater</v>
      </c>
      <c r="T62" t="str">
        <f>_xlfn.TEXTAFTER(R62,"/",1,1,0)</f>
        <v>plays</v>
      </c>
    </row>
    <row r="63" spans="1:20" x14ac:dyDescent="0.3">
      <c r="A63">
        <v>172</v>
      </c>
      <c r="B63" t="s">
        <v>396</v>
      </c>
      <c r="C63" s="3" t="s">
        <v>397</v>
      </c>
      <c r="D63">
        <v>800</v>
      </c>
      <c r="E63">
        <v>663</v>
      </c>
      <c r="F63" t="s">
        <v>14</v>
      </c>
      <c r="G63" s="5">
        <f>E63/D63*100</f>
        <v>82.875</v>
      </c>
      <c r="H63" s="5">
        <f>E63/I63</f>
        <v>25.5</v>
      </c>
      <c r="I63">
        <v>26</v>
      </c>
      <c r="J63" t="s">
        <v>21</v>
      </c>
      <c r="K63" t="s">
        <v>22</v>
      </c>
      <c r="L63">
        <v>1405746000</v>
      </c>
      <c r="M63">
        <v>1407042000</v>
      </c>
      <c r="N63" s="8">
        <f>(((L63/60)/60)/24)+DATE(1970,1,1)</f>
        <v>41839.208333333336</v>
      </c>
      <c r="O63" s="8">
        <f>(((M63/60)/60)/24)+DATE(1970,1,1)</f>
        <v>41854.208333333336</v>
      </c>
      <c r="P63" t="b">
        <v>0</v>
      </c>
      <c r="Q63" t="b">
        <v>1</v>
      </c>
      <c r="R63" t="s">
        <v>42</v>
      </c>
      <c r="S63" t="str">
        <f>_xlfn.TEXTBEFORE(R63,"/",1,1,0)</f>
        <v>film &amp; video</v>
      </c>
      <c r="T63" t="str">
        <f>_xlfn.TEXTAFTER(R63,"/",1,1,0)</f>
        <v>documentary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>E64/D64*100</f>
        <v>722.6</v>
      </c>
      <c r="H64" s="5">
        <f>E64/I64</f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8">
        <f>(((L64/60)/60)/24)+DATE(1970,1,1)</f>
        <v>42160.208333333328</v>
      </c>
      <c r="O64" s="8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_xlfn.TEXTBEFORE(R64,"/",1,1,0)</f>
        <v>technology</v>
      </c>
      <c r="T64" t="str">
        <f>_xlfn.TEXTAFTER(R64,"/",1,1,0)</f>
        <v>web</v>
      </c>
    </row>
    <row r="65" spans="1:20" x14ac:dyDescent="0.3">
      <c r="A65">
        <v>185</v>
      </c>
      <c r="B65" t="s">
        <v>422</v>
      </c>
      <c r="C65" s="3" t="s">
        <v>423</v>
      </c>
      <c r="D65">
        <v>1000</v>
      </c>
      <c r="E65">
        <v>718</v>
      </c>
      <c r="F65" t="s">
        <v>14</v>
      </c>
      <c r="G65" s="5">
        <f>E65/D65*100</f>
        <v>71.8</v>
      </c>
      <c r="H65" s="5">
        <f>E65/I65</f>
        <v>37.789473684210527</v>
      </c>
      <c r="I65">
        <v>19</v>
      </c>
      <c r="J65" t="s">
        <v>21</v>
      </c>
      <c r="K65" t="s">
        <v>22</v>
      </c>
      <c r="L65">
        <v>1526187600</v>
      </c>
      <c r="M65">
        <v>1527138000</v>
      </c>
      <c r="N65" s="8">
        <f>(((L65/60)/60)/24)+DATE(1970,1,1)</f>
        <v>43233.208333333328</v>
      </c>
      <c r="O65" s="8">
        <f>(((M65/60)/60)/24)+DATE(1970,1,1)</f>
        <v>43244.208333333328</v>
      </c>
      <c r="P65" t="b">
        <v>0</v>
      </c>
      <c r="Q65" t="b">
        <v>0</v>
      </c>
      <c r="R65" t="s">
        <v>269</v>
      </c>
      <c r="S65" t="str">
        <f>_xlfn.TEXTBEFORE(R65,"/",1,1,0)</f>
        <v>film &amp; video</v>
      </c>
      <c r="T65" t="str">
        <f>_xlfn.TEXTAFTER(R65,"/",1,1,0)</f>
        <v>television</v>
      </c>
    </row>
    <row r="66" spans="1:20" x14ac:dyDescent="0.3">
      <c r="A66">
        <v>417</v>
      </c>
      <c r="B66" t="s">
        <v>884</v>
      </c>
      <c r="C66" s="3" t="s">
        <v>885</v>
      </c>
      <c r="D66">
        <v>1700</v>
      </c>
      <c r="E66">
        <v>943</v>
      </c>
      <c r="F66" t="s">
        <v>14</v>
      </c>
      <c r="G66" s="5">
        <f>E66/D66*100</f>
        <v>55.470588235294116</v>
      </c>
      <c r="H66" s="5">
        <f>E66/I66</f>
        <v>62.866666666666667</v>
      </c>
      <c r="I66">
        <v>15</v>
      </c>
      <c r="J66" t="s">
        <v>21</v>
      </c>
      <c r="K66" t="s">
        <v>22</v>
      </c>
      <c r="L66">
        <v>1541221200</v>
      </c>
      <c r="M66">
        <v>1543298400</v>
      </c>
      <c r="N66" s="8">
        <f>(((L66/60)/60)/24)+DATE(1970,1,1)</f>
        <v>43407.208333333328</v>
      </c>
      <c r="O66" s="8">
        <f>(((M66/60)/60)/24)+DATE(1970,1,1)</f>
        <v>43431.25</v>
      </c>
      <c r="P66" t="b">
        <v>0</v>
      </c>
      <c r="Q66" t="b">
        <v>0</v>
      </c>
      <c r="R66" t="s">
        <v>33</v>
      </c>
      <c r="S66" t="str">
        <f>_xlfn.TEXTBEFORE(R66,"/",1,1,0)</f>
        <v>theater</v>
      </c>
      <c r="T66" t="str">
        <f>_xlfn.TEXTAFTER(R66,"/",1,1,0)</f>
        <v>plays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>E67/D67*100</f>
        <v>236.14754098360655</v>
      </c>
      <c r="H67" s="5">
        <f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8">
        <f>(((L67/60)/60)/24)+DATE(1970,1,1)</f>
        <v>40570.25</v>
      </c>
      <c r="O67" s="8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_xlfn.TEXTBEFORE(R67,"/",1,1,0)</f>
        <v>theater</v>
      </c>
      <c r="T67" t="str">
        <f>_xlfn.TEXTAFTER(R67,"/",1,1,0)</f>
        <v>plays</v>
      </c>
    </row>
    <row r="68" spans="1:20" x14ac:dyDescent="0.3">
      <c r="A68">
        <v>199</v>
      </c>
      <c r="B68" t="s">
        <v>450</v>
      </c>
      <c r="C68" s="3" t="s">
        <v>451</v>
      </c>
      <c r="D68">
        <v>1800</v>
      </c>
      <c r="E68">
        <v>968</v>
      </c>
      <c r="F68" t="s">
        <v>14</v>
      </c>
      <c r="G68" s="5">
        <f>E68/D68*100</f>
        <v>53.777777777777779</v>
      </c>
      <c r="H68" s="5">
        <f>E68/I68</f>
        <v>74.461538461538467</v>
      </c>
      <c r="I68">
        <v>13</v>
      </c>
      <c r="J68" t="s">
        <v>21</v>
      </c>
      <c r="K68" t="s">
        <v>22</v>
      </c>
      <c r="L68">
        <v>1436245200</v>
      </c>
      <c r="M68">
        <v>1436590800</v>
      </c>
      <c r="N68" s="8">
        <f>(((L68/60)/60)/24)+DATE(1970,1,1)</f>
        <v>42192.208333333328</v>
      </c>
      <c r="O68" s="8">
        <f>(((M68/60)/60)/24)+DATE(1970,1,1)</f>
        <v>42196.208333333328</v>
      </c>
      <c r="P68" t="b">
        <v>0</v>
      </c>
      <c r="Q68" t="b">
        <v>0</v>
      </c>
      <c r="R68" t="s">
        <v>23</v>
      </c>
      <c r="S68" t="str">
        <f>_xlfn.TEXTBEFORE(R68,"/",1,1,0)</f>
        <v>music</v>
      </c>
      <c r="T68" t="str">
        <f>_xlfn.TEXTAFTER(R68,"/",1,1,0)</f>
        <v>rock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>E69/D69*100</f>
        <v>162.38567493112947</v>
      </c>
      <c r="H69" s="5">
        <f>E69/I69</f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8">
        <f>(((L69/60)/60)/24)+DATE(1970,1,1)</f>
        <v>40203.25</v>
      </c>
      <c r="O69" s="8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_xlfn.TEXTBEFORE(R69,"/",1,1,0)</f>
        <v>technology</v>
      </c>
      <c r="T69" t="str">
        <f>_xlfn.TEXTAFTER(R69,"/",1,1,0)</f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>E70/D70*100</f>
        <v>254.52631578947367</v>
      </c>
      <c r="H70" s="5">
        <f>E70/I70</f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8">
        <f>(((L70/60)/60)/24)+DATE(1970,1,1)</f>
        <v>42943.208333333328</v>
      </c>
      <c r="O70" s="8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_xlfn.TEXTBEFORE(R70,"/",1,1,0)</f>
        <v>theater</v>
      </c>
      <c r="T70" t="str">
        <f>_xlfn.TEXTAFTER(R70,"/",1,1,0)</f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>E71/D71*100</f>
        <v>24.063291139240505</v>
      </c>
      <c r="H71" s="5">
        <f>E71/I71</f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8">
        <f>(((L71/60)/60)/24)+DATE(1970,1,1)</f>
        <v>40531.25</v>
      </c>
      <c r="O71" s="8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_xlfn.TEXTBEFORE(R71,"/",1,1,0)</f>
        <v>theater</v>
      </c>
      <c r="T71" t="str">
        <f>_xlfn.TEXTAFTER(R71,"/",1,1,0)</f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>E72/D72*100</f>
        <v>123.74140625000001</v>
      </c>
      <c r="H72" s="5">
        <f>E72/I72</f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8">
        <f>(((L72/60)/60)/24)+DATE(1970,1,1)</f>
        <v>40484.208333333336</v>
      </c>
      <c r="O72" s="8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_xlfn.TEXTBEFORE(R72,"/",1,1,0)</f>
        <v>theater</v>
      </c>
      <c r="T72" t="str">
        <f>_xlfn.TEXTAFTER(R72,"/",1,1,0)</f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>E73/D73*100</f>
        <v>108.06666666666666</v>
      </c>
      <c r="H73" s="5">
        <f>E73/I73</f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8">
        <f>(((L73/60)/60)/24)+DATE(1970,1,1)</f>
        <v>43799.25</v>
      </c>
      <c r="O73" s="8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_xlfn.TEXTBEFORE(R73,"/",1,1,0)</f>
        <v>theater</v>
      </c>
      <c r="T73" t="str">
        <f>_xlfn.TEXTAFTER(R73,"/",1,1,0)</f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>E74/D74*100</f>
        <v>670.33333333333326</v>
      </c>
      <c r="H74" s="5">
        <f>E74/I74</f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8">
        <f>(((L74/60)/60)/24)+DATE(1970,1,1)</f>
        <v>42186.208333333328</v>
      </c>
      <c r="O74" s="8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_xlfn.TEXTBEFORE(R74,"/",1,1,0)</f>
        <v>film &amp; video</v>
      </c>
      <c r="T74" t="str">
        <f>_xlfn.TEXTAFTER(R74,"/",1,1,0)</f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>E75/D75*100</f>
        <v>660.92857142857144</v>
      </c>
      <c r="H75" s="5">
        <f>E75/I75</f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8">
        <f>(((L75/60)/60)/24)+DATE(1970,1,1)</f>
        <v>42701.25</v>
      </c>
      <c r="O75" s="8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_xlfn.TEXTBEFORE(R75,"/",1,1,0)</f>
        <v>music</v>
      </c>
      <c r="T75" t="str">
        <f>_xlfn.TEXTAFTER(R75,"/",1,1,0)</f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>E76/D76*100</f>
        <v>122.46153846153847</v>
      </c>
      <c r="H76" s="5">
        <f>E76/I76</f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8">
        <f>(((L76/60)/60)/24)+DATE(1970,1,1)</f>
        <v>42456.208333333328</v>
      </c>
      <c r="O76" s="8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_xlfn.TEXTBEFORE(R76,"/",1,1,0)</f>
        <v>music</v>
      </c>
      <c r="T76" t="str">
        <f>_xlfn.TEXTAFTER(R76,"/",1,1,0)</f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>E77/D77*100</f>
        <v>150.57731958762886</v>
      </c>
      <c r="H77" s="5">
        <f>E77/I77</f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8">
        <f>(((L77/60)/60)/24)+DATE(1970,1,1)</f>
        <v>43296.208333333328</v>
      </c>
      <c r="O77" s="8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_xlfn.TEXTBEFORE(R77,"/",1,1,0)</f>
        <v>photography</v>
      </c>
      <c r="T77" t="str">
        <f>_xlfn.TEXTAFTER(R77,"/",1,1,0)</f>
        <v>photography books</v>
      </c>
    </row>
    <row r="78" spans="1:20" x14ac:dyDescent="0.3">
      <c r="A78">
        <v>27</v>
      </c>
      <c r="B78" t="s">
        <v>92</v>
      </c>
      <c r="C78" s="3" t="s">
        <v>93</v>
      </c>
      <c r="D78">
        <v>2000</v>
      </c>
      <c r="E78">
        <v>1599</v>
      </c>
      <c r="F78" t="s">
        <v>14</v>
      </c>
      <c r="G78" s="5">
        <f>E78/D78*100</f>
        <v>79.95</v>
      </c>
      <c r="H78" s="5">
        <f>E78/I78</f>
        <v>106.6</v>
      </c>
      <c r="I78">
        <v>15</v>
      </c>
      <c r="J78" t="s">
        <v>21</v>
      </c>
      <c r="K78" t="s">
        <v>22</v>
      </c>
      <c r="L78">
        <v>1443848400</v>
      </c>
      <c r="M78">
        <v>1444539600</v>
      </c>
      <c r="N78" s="8">
        <f>(((L78/60)/60)/24)+DATE(1970,1,1)</f>
        <v>42280.208333333328</v>
      </c>
      <c r="O78" s="8">
        <f>(((M78/60)/60)/24)+DATE(1970,1,1)</f>
        <v>42288.208333333328</v>
      </c>
      <c r="P78" t="b">
        <v>0</v>
      </c>
      <c r="Q78" t="b">
        <v>0</v>
      </c>
      <c r="R78" t="s">
        <v>23</v>
      </c>
      <c r="S78" t="str">
        <f>_xlfn.TEXTBEFORE(R78,"/",1,1,0)</f>
        <v>music</v>
      </c>
      <c r="T78" t="str">
        <f>_xlfn.TEXTAFTER(R78,"/",1,1,0)</f>
        <v>rock</v>
      </c>
    </row>
    <row r="79" spans="1:20" x14ac:dyDescent="0.3">
      <c r="A79">
        <v>792</v>
      </c>
      <c r="B79" t="s">
        <v>1619</v>
      </c>
      <c r="C79" s="3" t="s">
        <v>1620</v>
      </c>
      <c r="D79">
        <v>2000</v>
      </c>
      <c r="E79">
        <v>680</v>
      </c>
      <c r="F79" t="s">
        <v>14</v>
      </c>
      <c r="G79" s="5">
        <f>E79/D79*100</f>
        <v>34</v>
      </c>
      <c r="H79" s="5">
        <f>E79/I79</f>
        <v>97.142857142857139</v>
      </c>
      <c r="I79">
        <v>7</v>
      </c>
      <c r="J79" t="s">
        <v>21</v>
      </c>
      <c r="K79" t="s">
        <v>22</v>
      </c>
      <c r="L79">
        <v>1372222800</v>
      </c>
      <c r="M79">
        <v>1374642000</v>
      </c>
      <c r="N79" s="8">
        <f>(((L79/60)/60)/24)+DATE(1970,1,1)</f>
        <v>41451.208333333336</v>
      </c>
      <c r="O79" s="8">
        <f>(((M79/60)/60)/24)+DATE(1970,1,1)</f>
        <v>41479.208333333336</v>
      </c>
      <c r="P79" t="b">
        <v>0</v>
      </c>
      <c r="Q79" t="b">
        <v>1</v>
      </c>
      <c r="R79" t="s">
        <v>33</v>
      </c>
      <c r="S79" t="str">
        <f>_xlfn.TEXTBEFORE(R79,"/",1,1,0)</f>
        <v>theater</v>
      </c>
      <c r="T79" t="str">
        <f>_xlfn.TEXTAFTER(R79,"/",1,1,0)</f>
        <v>plays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>E80/D80*100</f>
        <v>300.8</v>
      </c>
      <c r="H80" s="5">
        <f>E80/I80</f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8">
        <f>(((L80/60)/60)/24)+DATE(1970,1,1)</f>
        <v>43206.208333333328</v>
      </c>
      <c r="O80" s="8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_xlfn.TEXTBEFORE(R80,"/",1,1,0)</f>
        <v>publishing</v>
      </c>
      <c r="T80" t="str">
        <f>_xlfn.TEXTAFTER(R80,"/",1,1,0)</f>
        <v>translations</v>
      </c>
    </row>
    <row r="81" spans="1:20" ht="31.2" x14ac:dyDescent="0.3">
      <c r="A81">
        <v>507</v>
      </c>
      <c r="B81" t="s">
        <v>1061</v>
      </c>
      <c r="C81" s="3" t="s">
        <v>1062</v>
      </c>
      <c r="D81">
        <v>2100</v>
      </c>
      <c r="E81">
        <v>837</v>
      </c>
      <c r="F81" t="s">
        <v>14</v>
      </c>
      <c r="G81" s="5">
        <f>E81/D81*100</f>
        <v>39.857142857142861</v>
      </c>
      <c r="H81" s="5">
        <f>E81/I81</f>
        <v>44.05263157894737</v>
      </c>
      <c r="I81">
        <v>19</v>
      </c>
      <c r="J81" t="s">
        <v>21</v>
      </c>
      <c r="K81" t="s">
        <v>22</v>
      </c>
      <c r="L81">
        <v>1365483600</v>
      </c>
      <c r="M81">
        <v>1369717200</v>
      </c>
      <c r="N81" s="8">
        <f>(((L81/60)/60)/24)+DATE(1970,1,1)</f>
        <v>41373.208333333336</v>
      </c>
      <c r="O81" s="8">
        <f>(((M81/60)/60)/24)+DATE(1970,1,1)</f>
        <v>41422.208333333336</v>
      </c>
      <c r="P81" t="b">
        <v>0</v>
      </c>
      <c r="Q81" t="b">
        <v>1</v>
      </c>
      <c r="R81" t="s">
        <v>28</v>
      </c>
      <c r="S81" t="str">
        <f>_xlfn.TEXTBEFORE(R81,"/",1,1,0)</f>
        <v>technology</v>
      </c>
      <c r="T81" t="str">
        <f>_xlfn.TEXTAFTER(R81,"/",1,1,0)</f>
        <v>web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>E82/D82*100</f>
        <v>637.4545454545455</v>
      </c>
      <c r="H82" s="5">
        <f>E82/I82</f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8">
        <f>(((L82/60)/60)/24)+DATE(1970,1,1)</f>
        <v>42976.208333333328</v>
      </c>
      <c r="O82" s="8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_xlfn.TEXTBEFORE(R82,"/",1,1,0)</f>
        <v>games</v>
      </c>
      <c r="T82" t="str">
        <f>_xlfn.TEXTAFTER(R82,"/",1,1,0)</f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>E83/D83*100</f>
        <v>225.33928571428569</v>
      </c>
      <c r="H83" s="5">
        <f>E83/I83</f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8">
        <f>(((L83/60)/60)/24)+DATE(1970,1,1)</f>
        <v>43062.25</v>
      </c>
      <c r="O83" s="8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_xlfn.TEXTBEFORE(R83,"/",1,1,0)</f>
        <v>music</v>
      </c>
      <c r="T83" t="str">
        <f>_xlfn.TEXTAFTER(R83,"/",1,1,0)</f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>E84/D84*100</f>
        <v>1497.3000000000002</v>
      </c>
      <c r="H84" s="5">
        <f>E84/I84</f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8">
        <f>(((L84/60)/60)/24)+DATE(1970,1,1)</f>
        <v>43482.25</v>
      </c>
      <c r="O84" s="8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_xlfn.TEXTBEFORE(R84,"/",1,1,0)</f>
        <v>games</v>
      </c>
      <c r="T84" t="str">
        <f>_xlfn.TEXTAFTER(R84,"/",1,1,0)</f>
        <v>video games</v>
      </c>
    </row>
    <row r="85" spans="1:20" ht="31.2" x14ac:dyDescent="0.3">
      <c r="A85">
        <v>525</v>
      </c>
      <c r="B85" t="s">
        <v>1095</v>
      </c>
      <c r="C85" s="3" t="s">
        <v>1096</v>
      </c>
      <c r="D85">
        <v>2100</v>
      </c>
      <c r="E85">
        <v>1768</v>
      </c>
      <c r="F85" t="s">
        <v>14</v>
      </c>
      <c r="G85" s="5">
        <f>E85/D85*100</f>
        <v>84.19047619047619</v>
      </c>
      <c r="H85" s="5">
        <f>E85/I85</f>
        <v>28.063492063492063</v>
      </c>
      <c r="I85">
        <v>63</v>
      </c>
      <c r="J85" t="s">
        <v>21</v>
      </c>
      <c r="K85" t="s">
        <v>22</v>
      </c>
      <c r="L85">
        <v>1290492000</v>
      </c>
      <c r="M85">
        <v>1290837600</v>
      </c>
      <c r="N85" s="8">
        <f>(((L85/60)/60)/24)+DATE(1970,1,1)</f>
        <v>40505.25</v>
      </c>
      <c r="O85" s="8">
        <f>(((M85/60)/60)/24)+DATE(1970,1,1)</f>
        <v>40509.25</v>
      </c>
      <c r="P85" t="b">
        <v>0</v>
      </c>
      <c r="Q85" t="b">
        <v>0</v>
      </c>
      <c r="R85" t="s">
        <v>65</v>
      </c>
      <c r="S85" t="str">
        <f>_xlfn.TEXTBEFORE(R85,"/",1,1,0)</f>
        <v>technology</v>
      </c>
      <c r="T85" t="str">
        <f>_xlfn.TEXTAFTER(R85,"/",1,1,0)</f>
        <v>wearables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>E86/D86*100</f>
        <v>132.36942675159236</v>
      </c>
      <c r="H86" s="5">
        <f>E86/I86</f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8">
        <f>(((L86/60)/60)/24)+DATE(1970,1,1)</f>
        <v>41118.208333333336</v>
      </c>
      <c r="O86" s="8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_xlfn.TEXTBEFORE(R86,"/",1,1,0)</f>
        <v>technology</v>
      </c>
      <c r="T86" t="str">
        <f>_xlfn.TEXTAFTER(R86,"/",1,1,0)</f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>E87/D87*100</f>
        <v>131.22448979591837</v>
      </c>
      <c r="H87" s="5">
        <f>E87/I87</f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8">
        <f>(((L87/60)/60)/24)+DATE(1970,1,1)</f>
        <v>40797.208333333336</v>
      </c>
      <c r="O87" s="8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_xlfn.TEXTBEFORE(R87,"/",1,1,0)</f>
        <v>music</v>
      </c>
      <c r="T87" t="str">
        <f>_xlfn.TEXTAFTER(R87,"/",1,1,0)</f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>E88/D88*100</f>
        <v>167.63513513513513</v>
      </c>
      <c r="H88" s="5">
        <f>E88/I88</f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8">
        <f>(((L88/60)/60)/24)+DATE(1970,1,1)</f>
        <v>42128.208333333328</v>
      </c>
      <c r="O88" s="8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_xlfn.TEXTBEFORE(R88,"/",1,1,0)</f>
        <v>theater</v>
      </c>
      <c r="T88" t="str">
        <f>_xlfn.TEXTAFTER(R88,"/",1,1,0)</f>
        <v>plays</v>
      </c>
    </row>
    <row r="89" spans="1:20" x14ac:dyDescent="0.3">
      <c r="A89">
        <v>791</v>
      </c>
      <c r="B89" t="s">
        <v>1617</v>
      </c>
      <c r="C89" s="3" t="s">
        <v>1618</v>
      </c>
      <c r="D89">
        <v>2100</v>
      </c>
      <c r="E89">
        <v>540</v>
      </c>
      <c r="F89" t="s">
        <v>14</v>
      </c>
      <c r="G89" s="5">
        <f>E89/D89*100</f>
        <v>25.714285714285712</v>
      </c>
      <c r="H89" s="5">
        <f>E89/I89</f>
        <v>90</v>
      </c>
      <c r="I89">
        <v>6</v>
      </c>
      <c r="J89" t="s">
        <v>21</v>
      </c>
      <c r="K89" t="s">
        <v>22</v>
      </c>
      <c r="L89">
        <v>1481436000</v>
      </c>
      <c r="M89">
        <v>1482818400</v>
      </c>
      <c r="N89" s="8">
        <f>(((L89/60)/60)/24)+DATE(1970,1,1)</f>
        <v>42715.25</v>
      </c>
      <c r="O89" s="8">
        <f>(((M89/60)/60)/24)+DATE(1970,1,1)</f>
        <v>42731.25</v>
      </c>
      <c r="P89" t="b">
        <v>0</v>
      </c>
      <c r="Q89" t="b">
        <v>0</v>
      </c>
      <c r="R89" t="s">
        <v>17</v>
      </c>
      <c r="S89" t="str">
        <f>_xlfn.TEXTBEFORE(R89,"/",1,1,0)</f>
        <v>food</v>
      </c>
      <c r="T89" t="str">
        <f>_xlfn.TEXTAFTER(R89,"/",1,1,0)</f>
        <v>food trucks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>E90/D90*100</f>
        <v>260.75</v>
      </c>
      <c r="H90" s="5">
        <f>E90/I90</f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8">
        <f>(((L90/60)/60)/24)+DATE(1970,1,1)</f>
        <v>42110.208333333328</v>
      </c>
      <c r="O90" s="8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_xlfn.TEXTBEFORE(R90,"/",1,1,0)</f>
        <v>publishing</v>
      </c>
      <c r="T90" t="str">
        <f>_xlfn.TEXTAFTER(R90,"/",1,1,0)</f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>E91/D91*100</f>
        <v>252.58823529411765</v>
      </c>
      <c r="H91" s="5">
        <f>E91/I91</f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8">
        <f>(((L91/60)/60)/24)+DATE(1970,1,1)</f>
        <v>40283.208333333336</v>
      </c>
      <c r="O91" s="8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_xlfn.TEXTBEFORE(R91,"/",1,1,0)</f>
        <v>theater</v>
      </c>
      <c r="T91" t="str">
        <f>_xlfn.TEXTAFTER(R91,"/",1,1,0)</f>
        <v>plays</v>
      </c>
    </row>
    <row r="92" spans="1:20" ht="31.2" x14ac:dyDescent="0.3">
      <c r="A92">
        <v>274</v>
      </c>
      <c r="B92" t="s">
        <v>600</v>
      </c>
      <c r="C92" s="3" t="s">
        <v>601</v>
      </c>
      <c r="D92">
        <v>2400</v>
      </c>
      <c r="E92">
        <v>773</v>
      </c>
      <c r="F92" t="s">
        <v>14</v>
      </c>
      <c r="G92" s="5">
        <f>E92/D92*100</f>
        <v>32.208333333333336</v>
      </c>
      <c r="H92" s="5">
        <f>E92/I92</f>
        <v>51.533333333333331</v>
      </c>
      <c r="I92">
        <v>15</v>
      </c>
      <c r="J92" t="s">
        <v>21</v>
      </c>
      <c r="K92" t="s">
        <v>22</v>
      </c>
      <c r="L92">
        <v>1509948000</v>
      </c>
      <c r="M92">
        <v>1510380000</v>
      </c>
      <c r="N92" s="8">
        <f>(((L92/60)/60)/24)+DATE(1970,1,1)</f>
        <v>43045.25</v>
      </c>
      <c r="O92" s="8">
        <f>(((M92/60)/60)/24)+DATE(1970,1,1)</f>
        <v>43050.25</v>
      </c>
      <c r="P92" t="b">
        <v>0</v>
      </c>
      <c r="Q92" t="b">
        <v>0</v>
      </c>
      <c r="R92" t="s">
        <v>33</v>
      </c>
      <c r="S92" t="str">
        <f>_xlfn.TEXTBEFORE(R92,"/",1,1,0)</f>
        <v>theater</v>
      </c>
      <c r="T92" t="str">
        <f>_xlfn.TEXTAFTER(R92,"/",1,1,0)</f>
        <v>plays</v>
      </c>
    </row>
    <row r="93" spans="1:20" x14ac:dyDescent="0.3">
      <c r="A93">
        <v>327</v>
      </c>
      <c r="B93" t="s">
        <v>706</v>
      </c>
      <c r="C93" s="3" t="s">
        <v>707</v>
      </c>
      <c r="D93">
        <v>2600</v>
      </c>
      <c r="E93">
        <v>1002</v>
      </c>
      <c r="F93" t="s">
        <v>14</v>
      </c>
      <c r="G93" s="5">
        <f>E93/D93*100</f>
        <v>38.53846153846154</v>
      </c>
      <c r="H93" s="5">
        <f>E93/I93</f>
        <v>30.363636363636363</v>
      </c>
      <c r="I93">
        <v>33</v>
      </c>
      <c r="J93" t="s">
        <v>21</v>
      </c>
      <c r="K93" t="s">
        <v>22</v>
      </c>
      <c r="L93">
        <v>1566968400</v>
      </c>
      <c r="M93">
        <v>1567314000</v>
      </c>
      <c r="N93" s="8">
        <f>(((L93/60)/60)/24)+DATE(1970,1,1)</f>
        <v>43705.208333333328</v>
      </c>
      <c r="O93" s="8">
        <f>(((M93/60)/60)/24)+DATE(1970,1,1)</f>
        <v>43709.208333333328</v>
      </c>
      <c r="P93" t="b">
        <v>0</v>
      </c>
      <c r="Q93" t="b">
        <v>1</v>
      </c>
      <c r="R93" t="s">
        <v>33</v>
      </c>
      <c r="S93" t="str">
        <f>_xlfn.TEXTBEFORE(R93,"/",1,1,0)</f>
        <v>theater</v>
      </c>
      <c r="T93" t="str">
        <f>_xlfn.TEXTAFTER(R93,"/",1,1,0)</f>
        <v>plays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>E94/D94*100</f>
        <v>258.875</v>
      </c>
      <c r="H94" s="5">
        <f>E94/I94</f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8">
        <f>(((L94/60)/60)/24)+DATE(1970,1,1)</f>
        <v>40352.208333333336</v>
      </c>
      <c r="O94" s="8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_xlfn.TEXTBEFORE(R94,"/",1,1,0)</f>
        <v>games</v>
      </c>
      <c r="T94" t="str">
        <f>_xlfn.TEXTAFTER(R94,"/",1,1,0)</f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>E95/D95*100</f>
        <v>60.548713235294116</v>
      </c>
      <c r="H95" s="5">
        <f>E95/I95</f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8">
        <f>(((L95/60)/60)/24)+DATE(1970,1,1)</f>
        <v>41202.208333333336</v>
      </c>
      <c r="O95" s="8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_xlfn.TEXTBEFORE(R95,"/",1,1,0)</f>
        <v>theater</v>
      </c>
      <c r="T95" t="str">
        <f>_xlfn.TEXTAFTER(R95,"/",1,1,0)</f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>E96/D96*100</f>
        <v>303.68965517241378</v>
      </c>
      <c r="H96" s="5">
        <f>E96/I96</f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8">
        <f>(((L96/60)/60)/24)+DATE(1970,1,1)</f>
        <v>43562.208333333328</v>
      </c>
      <c r="O96" s="8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_xlfn.TEXTBEFORE(R96,"/",1,1,0)</f>
        <v>technology</v>
      </c>
      <c r="T96" t="str">
        <f>_xlfn.TEXTAFTER(R96,"/",1,1,0)</f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>E97/D97*100</f>
        <v>112.99999999999999</v>
      </c>
      <c r="H97" s="5">
        <f>E97/I97</f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8">
        <f>(((L97/60)/60)/24)+DATE(1970,1,1)</f>
        <v>43752.208333333328</v>
      </c>
      <c r="O97" s="8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_xlfn.TEXTBEFORE(R97,"/",1,1,0)</f>
        <v>film &amp; video</v>
      </c>
      <c r="T97" t="str">
        <f>_xlfn.TEXTAFTER(R97,"/",1,1,0)</f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>E98/D98*100</f>
        <v>217.37876614060258</v>
      </c>
      <c r="H98" s="5">
        <f>E98/I98</f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8">
        <f>(((L98/60)/60)/24)+DATE(1970,1,1)</f>
        <v>40612.25</v>
      </c>
      <c r="O98" s="8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_xlfn.TEXTBEFORE(R98,"/",1,1,0)</f>
        <v>theater</v>
      </c>
      <c r="T98" t="str">
        <f>_xlfn.TEXTAFTER(R98,"/",1,1,0)</f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>E99/D99*100</f>
        <v>926.69230769230762</v>
      </c>
      <c r="H99" s="5">
        <f>E99/I99</f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8">
        <f>(((L99/60)/60)/24)+DATE(1970,1,1)</f>
        <v>42180.208333333328</v>
      </c>
      <c r="O99" s="8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_xlfn.TEXTBEFORE(R99,"/",1,1,0)</f>
        <v>food</v>
      </c>
      <c r="T99" t="str">
        <f>_xlfn.TEXTAFTER(R99,"/",1,1,0)</f>
        <v>food trucks</v>
      </c>
    </row>
    <row r="100" spans="1:20" ht="31.2" x14ac:dyDescent="0.3">
      <c r="A100">
        <v>375</v>
      </c>
      <c r="B100" t="s">
        <v>802</v>
      </c>
      <c r="C100" s="3" t="s">
        <v>803</v>
      </c>
      <c r="D100">
        <v>2700</v>
      </c>
      <c r="E100">
        <v>1479</v>
      </c>
      <c r="F100" t="s">
        <v>14</v>
      </c>
      <c r="G100" s="5">
        <f>E100/D100*100</f>
        <v>54.777777777777779</v>
      </c>
      <c r="H100" s="5">
        <f>E100/I100</f>
        <v>59.16</v>
      </c>
      <c r="I100">
        <v>25</v>
      </c>
      <c r="J100" t="s">
        <v>21</v>
      </c>
      <c r="K100" t="s">
        <v>22</v>
      </c>
      <c r="L100">
        <v>1444971600</v>
      </c>
      <c r="M100">
        <v>1449900000</v>
      </c>
      <c r="N100" s="8">
        <f>(((L100/60)/60)/24)+DATE(1970,1,1)</f>
        <v>42293.208333333328</v>
      </c>
      <c r="O100" s="8">
        <f>(((M100/60)/60)/24)+DATE(1970,1,1)</f>
        <v>42350.25</v>
      </c>
      <c r="P100" t="b">
        <v>0</v>
      </c>
      <c r="Q100" t="b">
        <v>0</v>
      </c>
      <c r="R100" t="s">
        <v>60</v>
      </c>
      <c r="S100" t="str">
        <f>_xlfn.TEXTBEFORE(R100,"/",1,1,0)</f>
        <v>music</v>
      </c>
      <c r="T100" t="str">
        <f>_xlfn.TEXTAFTER(R100,"/",1,1,0)</f>
        <v>indie rock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>E101/D101*100</f>
        <v>196.7236842105263</v>
      </c>
      <c r="H101" s="5">
        <f>E101/I101</f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8">
        <f>(((L101/60)/60)/24)+DATE(1970,1,1)</f>
        <v>41968.25</v>
      </c>
      <c r="O101" s="8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_xlfn.TEXTBEFORE(R101,"/",1,1,0)</f>
        <v>theater</v>
      </c>
      <c r="T101" t="str">
        <f>_xlfn.TEXTAFTER(R101,"/",1,1,0)</f>
        <v>plays</v>
      </c>
    </row>
    <row r="102" spans="1:20" x14ac:dyDescent="0.3">
      <c r="A102">
        <v>878</v>
      </c>
      <c r="B102" t="s">
        <v>1788</v>
      </c>
      <c r="C102" s="3" t="s">
        <v>1789</v>
      </c>
      <c r="D102">
        <v>2700</v>
      </c>
      <c r="E102">
        <v>1012</v>
      </c>
      <c r="F102" t="s">
        <v>14</v>
      </c>
      <c r="G102" s="5">
        <f>E102/D102*100</f>
        <v>37.481481481481481</v>
      </c>
      <c r="H102" s="5">
        <f>E102/I102</f>
        <v>84.333333333333329</v>
      </c>
      <c r="I102">
        <v>12</v>
      </c>
      <c r="J102" t="s">
        <v>107</v>
      </c>
      <c r="K102" t="s">
        <v>108</v>
      </c>
      <c r="L102">
        <v>1579068000</v>
      </c>
      <c r="M102">
        <v>1581141600</v>
      </c>
      <c r="N102" s="8">
        <f>(((L102/60)/60)/24)+DATE(1970,1,1)</f>
        <v>43845.25</v>
      </c>
      <c r="O102" s="8">
        <f>(((M102/60)/60)/24)+DATE(1970,1,1)</f>
        <v>43869.25</v>
      </c>
      <c r="P102" t="b">
        <v>0</v>
      </c>
      <c r="Q102" t="b">
        <v>0</v>
      </c>
      <c r="R102" t="s">
        <v>148</v>
      </c>
      <c r="S102" t="str">
        <f>_xlfn.TEXTBEFORE(R102,"/",1,1,0)</f>
        <v>music</v>
      </c>
      <c r="T102" t="str">
        <f>_xlfn.TEXTAFTER(R102,"/",1,1,0)</f>
        <v>metal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>E103/D103*100</f>
        <v>1021.4444444444445</v>
      </c>
      <c r="H103" s="5">
        <f>E103/I103</f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8">
        <f>(((L103/60)/60)/24)+DATE(1970,1,1)</f>
        <v>42056.25</v>
      </c>
      <c r="O103" s="8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_xlfn.TEXTBEFORE(R103,"/",1,1,0)</f>
        <v>music</v>
      </c>
      <c r="T103" t="str">
        <f>_xlfn.TEXTAFTER(R103,"/",1,1,0)</f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>E104/D104*100</f>
        <v>281.67567567567568</v>
      </c>
      <c r="H104" s="5">
        <f>E104/I104</f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8">
        <f>(((L104/60)/60)/24)+DATE(1970,1,1)</f>
        <v>43234.208333333328</v>
      </c>
      <c r="O104" s="8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_xlfn.TEXTBEFORE(R104,"/",1,1,0)</f>
        <v>technology</v>
      </c>
      <c r="T104" t="str">
        <f>_xlfn.TEXTAFTER(R104,"/",1,1,0)</f>
        <v>wearables</v>
      </c>
    </row>
    <row r="105" spans="1:20" x14ac:dyDescent="0.3">
      <c r="A105">
        <v>64</v>
      </c>
      <c r="B105" t="s">
        <v>176</v>
      </c>
      <c r="C105" s="3" t="s">
        <v>177</v>
      </c>
      <c r="D105">
        <v>2800</v>
      </c>
      <c r="E105">
        <v>2734</v>
      </c>
      <c r="F105" t="s">
        <v>14</v>
      </c>
      <c r="G105" s="5">
        <f>E105/D105*100</f>
        <v>97.642857142857139</v>
      </c>
      <c r="H105" s="5">
        <f>E105/I105</f>
        <v>71.94736842105263</v>
      </c>
      <c r="I105">
        <v>38</v>
      </c>
      <c r="J105" t="s">
        <v>21</v>
      </c>
      <c r="K105" t="s">
        <v>22</v>
      </c>
      <c r="L105">
        <v>1530507600</v>
      </c>
      <c r="M105">
        <v>1531803600</v>
      </c>
      <c r="N105" s="8">
        <f>(((L105/60)/60)/24)+DATE(1970,1,1)</f>
        <v>43283.208333333328</v>
      </c>
      <c r="O105" s="8">
        <f>(((M105/60)/60)/24)+DATE(1970,1,1)</f>
        <v>43298.208333333328</v>
      </c>
      <c r="P105" t="b">
        <v>0</v>
      </c>
      <c r="Q105" t="b">
        <v>1</v>
      </c>
      <c r="R105" t="s">
        <v>28</v>
      </c>
      <c r="S105" t="str">
        <f>_xlfn.TEXTBEFORE(R105,"/",1,1,0)</f>
        <v>technology</v>
      </c>
      <c r="T105" t="str">
        <f>_xlfn.TEXTAFTER(R105,"/",1,1,0)</f>
        <v>web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>E106/D106*100</f>
        <v>143.14010067114094</v>
      </c>
      <c r="H106" s="5">
        <f>E106/I106</f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8">
        <f>(((L106/60)/60)/24)+DATE(1970,1,1)</f>
        <v>42878.208333333328</v>
      </c>
      <c r="O106" s="8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_xlfn.TEXTBEFORE(R106,"/",1,1,0)</f>
        <v>music</v>
      </c>
      <c r="T106" t="str">
        <f>_xlfn.TEXTAFTER(R106,"/",1,1,0)</f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>E107/D107*100</f>
        <v>144.54411764705884</v>
      </c>
      <c r="H107" s="5">
        <f>E107/I107</f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8">
        <f>(((L107/60)/60)/24)+DATE(1970,1,1)</f>
        <v>41366.208333333336</v>
      </c>
      <c r="O107" s="8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_xlfn.TEXTBEFORE(R107,"/",1,1,0)</f>
        <v>technology</v>
      </c>
      <c r="T107" t="str">
        <f>_xlfn.TEXTAFTER(R107,"/",1,1,0)</f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>E108/D108*100</f>
        <v>359.12820512820514</v>
      </c>
      <c r="H108" s="5">
        <f>E108/I108</f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8">
        <f>(((L108/60)/60)/24)+DATE(1970,1,1)</f>
        <v>43716.208333333328</v>
      </c>
      <c r="O108" s="8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_xlfn.TEXTBEFORE(R108,"/",1,1,0)</f>
        <v>theater</v>
      </c>
      <c r="T108" t="str">
        <f>_xlfn.TEXTAFTER(R108,"/",1,1,0)</f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>E109/D109*100</f>
        <v>186.48571428571427</v>
      </c>
      <c r="H109" s="5">
        <f>E109/I109</f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8">
        <f>(((L109/60)/60)/24)+DATE(1970,1,1)</f>
        <v>43213.208333333328</v>
      </c>
      <c r="O109" s="8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_xlfn.TEXTBEFORE(R109,"/",1,1,0)</f>
        <v>theater</v>
      </c>
      <c r="T109" t="str">
        <f>_xlfn.TEXTAFTER(R109,"/",1,1,0)</f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>E110/D110*100</f>
        <v>595.26666666666665</v>
      </c>
      <c r="H110" s="5">
        <f>E110/I110</f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8">
        <f>(((L110/60)/60)/24)+DATE(1970,1,1)</f>
        <v>41005.208333333336</v>
      </c>
      <c r="O110" s="8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_xlfn.TEXTBEFORE(R110,"/",1,1,0)</f>
        <v>film &amp; video</v>
      </c>
      <c r="T110" t="str">
        <f>_xlfn.TEXTAFTER(R110,"/",1,1,0)</f>
        <v>documentary</v>
      </c>
    </row>
    <row r="111" spans="1:20" x14ac:dyDescent="0.3">
      <c r="A111">
        <v>352</v>
      </c>
      <c r="B111" t="s">
        <v>756</v>
      </c>
      <c r="C111" s="3" t="s">
        <v>757</v>
      </c>
      <c r="D111">
        <v>2800</v>
      </c>
      <c r="E111">
        <v>977</v>
      </c>
      <c r="F111" t="s">
        <v>14</v>
      </c>
      <c r="G111" s="5">
        <f>E111/D111*100</f>
        <v>34.892857142857139</v>
      </c>
      <c r="H111" s="5">
        <f>E111/I111</f>
        <v>29.606060606060606</v>
      </c>
      <c r="I111">
        <v>33</v>
      </c>
      <c r="J111" t="s">
        <v>15</v>
      </c>
      <c r="K111" t="s">
        <v>16</v>
      </c>
      <c r="L111">
        <v>1446876000</v>
      </c>
      <c r="M111">
        <v>1447567200</v>
      </c>
      <c r="N111" s="8">
        <f>(((L111/60)/60)/24)+DATE(1970,1,1)</f>
        <v>42315.25</v>
      </c>
      <c r="O111" s="8">
        <f>(((M111/60)/60)/24)+DATE(1970,1,1)</f>
        <v>42323.25</v>
      </c>
      <c r="P111" t="b">
        <v>0</v>
      </c>
      <c r="Q111" t="b">
        <v>0</v>
      </c>
      <c r="R111" t="s">
        <v>33</v>
      </c>
      <c r="S111" t="str">
        <f>_xlfn.TEXTBEFORE(R111,"/",1,1,0)</f>
        <v>theater</v>
      </c>
      <c r="T111" t="str">
        <f>_xlfn.TEXTAFTER(R111,"/",1,1,0)</f>
        <v>plays</v>
      </c>
    </row>
    <row r="112" spans="1:20" x14ac:dyDescent="0.3">
      <c r="A112">
        <v>66</v>
      </c>
      <c r="B112" t="s">
        <v>180</v>
      </c>
      <c r="C112" s="3" t="s">
        <v>181</v>
      </c>
      <c r="D112">
        <v>2900</v>
      </c>
      <c r="E112">
        <v>1307</v>
      </c>
      <c r="F112" t="s">
        <v>14</v>
      </c>
      <c r="G112" s="5">
        <f>E112/D112*100</f>
        <v>45.068965517241381</v>
      </c>
      <c r="H112" s="5">
        <f>E112/I112</f>
        <v>108.91666666666667</v>
      </c>
      <c r="I112">
        <v>12</v>
      </c>
      <c r="J112" t="s">
        <v>21</v>
      </c>
      <c r="K112" t="s">
        <v>22</v>
      </c>
      <c r="L112">
        <v>1428469200</v>
      </c>
      <c r="M112">
        <v>1428901200</v>
      </c>
      <c r="N112" s="8">
        <f>(((L112/60)/60)/24)+DATE(1970,1,1)</f>
        <v>42102.208333333328</v>
      </c>
      <c r="O112" s="8">
        <f>(((M112/60)/60)/24)+DATE(1970,1,1)</f>
        <v>42107.208333333328</v>
      </c>
      <c r="P112" t="b">
        <v>0</v>
      </c>
      <c r="Q112" t="b">
        <v>1</v>
      </c>
      <c r="R112" t="s">
        <v>33</v>
      </c>
      <c r="S112" t="str">
        <f>_xlfn.TEXTBEFORE(R112,"/",1,1,0)</f>
        <v>theater</v>
      </c>
      <c r="T112" t="str">
        <f>_xlfn.TEXTAFTER(R112,"/",1,1,0)</f>
        <v>plays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>E113/D113*100</f>
        <v>119.95602605863192</v>
      </c>
      <c r="H113" s="5">
        <f>E113/I113</f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8">
        <f>(((L113/60)/60)/24)+DATE(1970,1,1)</f>
        <v>41174.208333333336</v>
      </c>
      <c r="O113" s="8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_xlfn.TEXTBEFORE(R113,"/",1,1,0)</f>
        <v>publishing</v>
      </c>
      <c r="T113" t="str">
        <f>_xlfn.TEXTAFTER(R113,"/",1,1,0)</f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>E114/D114*100</f>
        <v>268.82978723404256</v>
      </c>
      <c r="H114" s="5">
        <f>E114/I114</f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8">
        <f>(((L114/60)/60)/24)+DATE(1970,1,1)</f>
        <v>41875.208333333336</v>
      </c>
      <c r="O114" s="8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_xlfn.TEXTBEFORE(R114,"/",1,1,0)</f>
        <v>technology</v>
      </c>
      <c r="T114" t="str">
        <f>_xlfn.TEXTAFTER(R114,"/",1,1,0)</f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>E115/D115*100</f>
        <v>376.87878787878788</v>
      </c>
      <c r="H115" s="5">
        <f>E115/I115</f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8">
        <f>(((L115/60)/60)/24)+DATE(1970,1,1)</f>
        <v>42990.208333333328</v>
      </c>
      <c r="O115" s="8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_xlfn.TEXTBEFORE(R115,"/",1,1,0)</f>
        <v>food</v>
      </c>
      <c r="T115" t="str">
        <f>_xlfn.TEXTAFTER(R115,"/",1,1,0)</f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>E116/D116*100</f>
        <v>727.15789473684208</v>
      </c>
      <c r="H116" s="5">
        <f>E116/I116</f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8">
        <f>(((L116/60)/60)/24)+DATE(1970,1,1)</f>
        <v>43564.208333333328</v>
      </c>
      <c r="O116" s="8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_xlfn.TEXTBEFORE(R116,"/",1,1,0)</f>
        <v>technology</v>
      </c>
      <c r="T116" t="str">
        <f>_xlfn.TEXTAFTER(R116,"/",1,1,0)</f>
        <v>wearables</v>
      </c>
    </row>
    <row r="117" spans="1:20" ht="31.2" x14ac:dyDescent="0.3">
      <c r="A117">
        <v>239</v>
      </c>
      <c r="B117" t="s">
        <v>530</v>
      </c>
      <c r="C117" s="3" t="s">
        <v>531</v>
      </c>
      <c r="D117">
        <v>3200</v>
      </c>
      <c r="E117">
        <v>3127</v>
      </c>
      <c r="F117" t="s">
        <v>14</v>
      </c>
      <c r="G117" s="5">
        <f>E117/D117*100</f>
        <v>97.71875</v>
      </c>
      <c r="H117" s="5">
        <f>E117/I117</f>
        <v>76.268292682926827</v>
      </c>
      <c r="I117">
        <v>41</v>
      </c>
      <c r="J117" t="s">
        <v>21</v>
      </c>
      <c r="K117" t="s">
        <v>22</v>
      </c>
      <c r="L117">
        <v>1440824400</v>
      </c>
      <c r="M117">
        <v>1441170000</v>
      </c>
      <c r="N117" s="8">
        <f>(((L117/60)/60)/24)+DATE(1970,1,1)</f>
        <v>42245.208333333328</v>
      </c>
      <c r="O117" s="8">
        <f>(((M117/60)/60)/24)+DATE(1970,1,1)</f>
        <v>42249.208333333328</v>
      </c>
      <c r="P117" t="b">
        <v>0</v>
      </c>
      <c r="Q117" t="b">
        <v>0</v>
      </c>
      <c r="R117" t="s">
        <v>65</v>
      </c>
      <c r="S117" t="str">
        <f>_xlfn.TEXTBEFORE(R117,"/",1,1,0)</f>
        <v>technology</v>
      </c>
      <c r="T117" t="str">
        <f>_xlfn.TEXTAFTER(R117,"/",1,1,0)</f>
        <v>wearables</v>
      </c>
    </row>
    <row r="118" spans="1:20" x14ac:dyDescent="0.3">
      <c r="A118">
        <v>814</v>
      </c>
      <c r="B118" t="s">
        <v>1662</v>
      </c>
      <c r="C118" s="3" t="s">
        <v>1663</v>
      </c>
      <c r="D118">
        <v>3200</v>
      </c>
      <c r="E118">
        <v>2950</v>
      </c>
      <c r="F118" t="s">
        <v>14</v>
      </c>
      <c r="G118" s="5">
        <f>E118/D118*100</f>
        <v>92.1875</v>
      </c>
      <c r="H118" s="5">
        <f>E118/I118</f>
        <v>81.944444444444443</v>
      </c>
      <c r="I118">
        <v>36</v>
      </c>
      <c r="J118" t="s">
        <v>36</v>
      </c>
      <c r="K118" t="s">
        <v>37</v>
      </c>
      <c r="L118">
        <v>1464325200</v>
      </c>
      <c r="M118">
        <v>1464498000</v>
      </c>
      <c r="N118" s="8">
        <f>(((L118/60)/60)/24)+DATE(1970,1,1)</f>
        <v>42517.208333333328</v>
      </c>
      <c r="O118" s="8">
        <f>(((M118/60)/60)/24)+DATE(1970,1,1)</f>
        <v>42519.208333333328</v>
      </c>
      <c r="P118" t="b">
        <v>0</v>
      </c>
      <c r="Q118" t="b">
        <v>1</v>
      </c>
      <c r="R118" t="s">
        <v>23</v>
      </c>
      <c r="S118" t="str">
        <f>_xlfn.TEXTBEFORE(R118,"/",1,1,0)</f>
        <v>music</v>
      </c>
      <c r="T118" t="str">
        <f>_xlfn.TEXTAFTER(R118,"/",1,1,0)</f>
        <v>rock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>E119/D119*100</f>
        <v>173.9387755102041</v>
      </c>
      <c r="H119" s="5">
        <f>E119/I119</f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8">
        <f>(((L119/60)/60)/24)+DATE(1970,1,1)</f>
        <v>40808.208333333336</v>
      </c>
      <c r="O119" s="8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_xlfn.TEXTBEFORE(R119,"/",1,1,0)</f>
        <v>film &amp; video</v>
      </c>
      <c r="T119" t="str">
        <f>_xlfn.TEXTAFTER(R119,"/",1,1,0)</f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>E120/D120*100</f>
        <v>117.61111111111111</v>
      </c>
      <c r="H120" s="5">
        <f>E120/I120</f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8">
        <f>(((L120/60)/60)/24)+DATE(1970,1,1)</f>
        <v>41665.25</v>
      </c>
      <c r="O120" s="8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_xlfn.TEXTBEFORE(R120,"/",1,1,0)</f>
        <v>photography</v>
      </c>
      <c r="T120" t="str">
        <f>_xlfn.TEXTAFTER(R120,"/",1,1,0)</f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>E121/D121*100</f>
        <v>214.96</v>
      </c>
      <c r="H121" s="5">
        <f>E121/I121</f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8">
        <f>(((L121/60)/60)/24)+DATE(1970,1,1)</f>
        <v>41806.208333333336</v>
      </c>
      <c r="O121" s="8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_xlfn.TEXTBEFORE(R121,"/",1,1,0)</f>
        <v>film &amp; video</v>
      </c>
      <c r="T121" t="str">
        <f>_xlfn.TEXTAFTER(R121,"/",1,1,0)</f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>E122/D122*100</f>
        <v>149.49667110519306</v>
      </c>
      <c r="H122" s="5">
        <f>E122/I122</f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8">
        <f>(((L122/60)/60)/24)+DATE(1970,1,1)</f>
        <v>42111.208333333328</v>
      </c>
      <c r="O122" s="8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_xlfn.TEXTBEFORE(R122,"/",1,1,0)</f>
        <v>games</v>
      </c>
      <c r="T122" t="str">
        <f>_xlfn.TEXTAFTER(R122,"/",1,1,0)</f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>E123/D123*100</f>
        <v>219.33995584988963</v>
      </c>
      <c r="H123" s="5">
        <f>E123/I123</f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8">
        <f>(((L123/60)/60)/24)+DATE(1970,1,1)</f>
        <v>41917.208333333336</v>
      </c>
      <c r="O123" s="8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_xlfn.TEXTBEFORE(R123,"/",1,1,0)</f>
        <v>games</v>
      </c>
      <c r="T123" t="str">
        <f>_xlfn.TEXTAFTER(R123,"/",1,1,0)</f>
        <v>video games</v>
      </c>
    </row>
    <row r="124" spans="1:20" ht="31.2" x14ac:dyDescent="0.3">
      <c r="A124">
        <v>953</v>
      </c>
      <c r="B124" t="s">
        <v>1936</v>
      </c>
      <c r="C124" s="3" t="s">
        <v>1937</v>
      </c>
      <c r="D124">
        <v>3300</v>
      </c>
      <c r="E124">
        <v>1980</v>
      </c>
      <c r="F124" t="s">
        <v>14</v>
      </c>
      <c r="G124" s="5">
        <f>E124/D124*100</f>
        <v>60</v>
      </c>
      <c r="H124" s="5">
        <f>E124/I124</f>
        <v>94.285714285714292</v>
      </c>
      <c r="I124">
        <v>21</v>
      </c>
      <c r="J124" t="s">
        <v>21</v>
      </c>
      <c r="K124" t="s">
        <v>22</v>
      </c>
      <c r="L124">
        <v>1450591200</v>
      </c>
      <c r="M124">
        <v>1453701600</v>
      </c>
      <c r="N124" s="8">
        <f>(((L124/60)/60)/24)+DATE(1970,1,1)</f>
        <v>42358.25</v>
      </c>
      <c r="O124" s="8">
        <f>(((M124/60)/60)/24)+DATE(1970,1,1)</f>
        <v>42394.25</v>
      </c>
      <c r="P124" t="b">
        <v>0</v>
      </c>
      <c r="Q124" t="b">
        <v>1</v>
      </c>
      <c r="R124" t="s">
        <v>474</v>
      </c>
      <c r="S124" t="str">
        <f>_xlfn.TEXTBEFORE(R124,"/",1,1,0)</f>
        <v>film &amp; video</v>
      </c>
      <c r="T124" t="str">
        <f>_xlfn.TEXTAFTER(R124,"/",1,1,0)</f>
        <v>science fiction</v>
      </c>
    </row>
    <row r="125" spans="1:20" x14ac:dyDescent="0.3">
      <c r="A125">
        <v>303</v>
      </c>
      <c r="B125" t="s">
        <v>658</v>
      </c>
      <c r="C125" s="3" t="s">
        <v>659</v>
      </c>
      <c r="D125">
        <v>3400</v>
      </c>
      <c r="E125">
        <v>2809</v>
      </c>
      <c r="F125" t="s">
        <v>14</v>
      </c>
      <c r="G125" s="5">
        <f>E125/D125*100</f>
        <v>82.617647058823536</v>
      </c>
      <c r="H125" s="5">
        <f>E125/I125</f>
        <v>87.78125</v>
      </c>
      <c r="I125">
        <v>32</v>
      </c>
      <c r="J125" t="s">
        <v>21</v>
      </c>
      <c r="K125" t="s">
        <v>22</v>
      </c>
      <c r="L125">
        <v>1452146400</v>
      </c>
      <c r="M125">
        <v>1452578400</v>
      </c>
      <c r="N125" s="8">
        <f>(((L125/60)/60)/24)+DATE(1970,1,1)</f>
        <v>42376.25</v>
      </c>
      <c r="O125" s="8">
        <f>(((M125/60)/60)/24)+DATE(1970,1,1)</f>
        <v>42381.25</v>
      </c>
      <c r="P125" t="b">
        <v>0</v>
      </c>
      <c r="Q125" t="b">
        <v>0</v>
      </c>
      <c r="R125" t="s">
        <v>60</v>
      </c>
      <c r="S125" t="str">
        <f>_xlfn.TEXTBEFORE(R125,"/",1,1,0)</f>
        <v>music</v>
      </c>
      <c r="T125" t="str">
        <f>_xlfn.TEXTAFTER(R125,"/",1,1,0)</f>
        <v>indie rock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>E126/D126*100</f>
        <v>367.76923076923077</v>
      </c>
      <c r="H126" s="5">
        <f>E126/I126</f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8">
        <f>(((L126/60)/60)/24)+DATE(1970,1,1)</f>
        <v>43598.208333333328</v>
      </c>
      <c r="O126" s="8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_xlfn.TEXTBEFORE(R126,"/",1,1,0)</f>
        <v>photography</v>
      </c>
      <c r="T126" t="str">
        <f>_xlfn.TEXTAFTER(R126,"/",1,1,0)</f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>E127/D127*100</f>
        <v>159.90566037735849</v>
      </c>
      <c r="H127" s="5">
        <f>E127/I127</f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8">
        <f>(((L127/60)/60)/24)+DATE(1970,1,1)</f>
        <v>43362.208333333328</v>
      </c>
      <c r="O127" s="8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_xlfn.TEXTBEFORE(R127,"/",1,1,0)</f>
        <v>theater</v>
      </c>
      <c r="T127" t="str">
        <f>_xlfn.TEXTAFTER(R127,"/",1,1,0)</f>
        <v>plays</v>
      </c>
    </row>
    <row r="128" spans="1:20" x14ac:dyDescent="0.3">
      <c r="A128">
        <v>571</v>
      </c>
      <c r="B128" t="s">
        <v>1186</v>
      </c>
      <c r="C128" s="3" t="s">
        <v>1187</v>
      </c>
      <c r="D128">
        <v>3500</v>
      </c>
      <c r="E128">
        <v>3295</v>
      </c>
      <c r="F128" t="s">
        <v>14</v>
      </c>
      <c r="G128" s="5">
        <f>E128/D128*100</f>
        <v>94.142857142857139</v>
      </c>
      <c r="H128" s="5">
        <f>E128/I128</f>
        <v>94.142857142857139</v>
      </c>
      <c r="I128">
        <v>35</v>
      </c>
      <c r="J128" t="s">
        <v>107</v>
      </c>
      <c r="K128" t="s">
        <v>108</v>
      </c>
      <c r="L128">
        <v>1434690000</v>
      </c>
      <c r="M128">
        <v>1438750800</v>
      </c>
      <c r="N128" s="8">
        <f>(((L128/60)/60)/24)+DATE(1970,1,1)</f>
        <v>42174.208333333328</v>
      </c>
      <c r="O128" s="8">
        <f>(((M128/60)/60)/24)+DATE(1970,1,1)</f>
        <v>42221.208333333328</v>
      </c>
      <c r="P128" t="b">
        <v>0</v>
      </c>
      <c r="Q128" t="b">
        <v>0</v>
      </c>
      <c r="R128" t="s">
        <v>100</v>
      </c>
      <c r="S128" t="str">
        <f>_xlfn.TEXTBEFORE(R128,"/",1,1,0)</f>
        <v>film &amp; video</v>
      </c>
      <c r="T128" t="str">
        <f>_xlfn.TEXTAFTER(R128,"/",1,1,0)</f>
        <v>shorts</v>
      </c>
    </row>
    <row r="129" spans="1:20" x14ac:dyDescent="0.3">
      <c r="A129">
        <v>947</v>
      </c>
      <c r="B129" t="s">
        <v>1924</v>
      </c>
      <c r="C129" s="3" t="s">
        <v>1925</v>
      </c>
      <c r="D129">
        <v>3600</v>
      </c>
      <c r="E129">
        <v>961</v>
      </c>
      <c r="F129" t="s">
        <v>14</v>
      </c>
      <c r="G129" s="5">
        <f>E129/D129*100</f>
        <v>26.694444444444443</v>
      </c>
      <c r="H129" s="5">
        <f>E129/I129</f>
        <v>73.92307692307692</v>
      </c>
      <c r="I129">
        <v>13</v>
      </c>
      <c r="J129" t="s">
        <v>21</v>
      </c>
      <c r="K129" t="s">
        <v>22</v>
      </c>
      <c r="L129">
        <v>1411707600</v>
      </c>
      <c r="M129">
        <v>1412312400</v>
      </c>
      <c r="N129" s="8">
        <f>(((L129/60)/60)/24)+DATE(1970,1,1)</f>
        <v>41908.208333333336</v>
      </c>
      <c r="O129" s="8">
        <f>(((M129/60)/60)/24)+DATE(1970,1,1)</f>
        <v>41915.208333333336</v>
      </c>
      <c r="P129" t="b">
        <v>0</v>
      </c>
      <c r="Q129" t="b">
        <v>0</v>
      </c>
      <c r="R129" t="s">
        <v>33</v>
      </c>
      <c r="S129" t="str">
        <f>_xlfn.TEXTBEFORE(R129,"/",1,1,0)</f>
        <v>theater</v>
      </c>
      <c r="T129" t="str">
        <f>_xlfn.TEXTAFTER(R129,"/",1,1,0)</f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>E130/D130*100</f>
        <v>60.334277620396605</v>
      </c>
      <c r="H130" s="5">
        <f>E130/I130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8">
        <f>(((L130/60)/60)/24)+DATE(1970,1,1)</f>
        <v>40417.208333333336</v>
      </c>
      <c r="O130" s="8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_xlfn.TEXTBEFORE(R130,"/",1,1,0)</f>
        <v>music</v>
      </c>
      <c r="T130" t="str">
        <f>_xlfn.TEXTAFTER(R130,"/",1,1,0)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>E131/D131*100</f>
        <v>3.202693602693603</v>
      </c>
      <c r="H131" s="5">
        <f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8">
        <f>(((L131/60)/60)/24)+DATE(1970,1,1)</f>
        <v>42038.25</v>
      </c>
      <c r="O131" s="8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_xlfn.TEXTBEFORE(R131,"/",1,1,0)</f>
        <v>food</v>
      </c>
      <c r="T131" t="str">
        <f>_xlfn.TEXTAFTER(R131,"/",1,1,0)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>E132/D132*100</f>
        <v>155.46875</v>
      </c>
      <c r="H132" s="5">
        <f>E132/I132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8">
        <f>(((L132/60)/60)/24)+DATE(1970,1,1)</f>
        <v>40842.208333333336</v>
      </c>
      <c r="O132" s="8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_xlfn.TEXTBEFORE(R132,"/",1,1,0)</f>
        <v>film &amp; video</v>
      </c>
      <c r="T132" t="str">
        <f>_xlfn.TEXTAFTER(R132,"/",1,1,0)</f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>E133/D133*100</f>
        <v>100.85974499089254</v>
      </c>
      <c r="H133" s="5">
        <f>E133/I133</f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8">
        <f>(((L133/60)/60)/24)+DATE(1970,1,1)</f>
        <v>41607.25</v>
      </c>
      <c r="O133" s="8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_xlfn.TEXTBEFORE(R133,"/",1,1,0)</f>
        <v>technology</v>
      </c>
      <c r="T133" t="str">
        <f>_xlfn.TEXTAFTER(R133,"/",1,1,0)</f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>E134/D134*100</f>
        <v>116.18181818181819</v>
      </c>
      <c r="H134" s="5">
        <f>E134/I134</f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8">
        <f>(((L134/60)/60)/24)+DATE(1970,1,1)</f>
        <v>43112.25</v>
      </c>
      <c r="O134" s="8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_xlfn.TEXTBEFORE(R134,"/",1,1,0)</f>
        <v>theater</v>
      </c>
      <c r="T134" t="str">
        <f>_xlfn.TEXTAFTER(R134,"/",1,1,0)</f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>E135/D135*100</f>
        <v>310.77777777777777</v>
      </c>
      <c r="H135" s="5">
        <f>E135/I135</f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8">
        <f>(((L135/60)/60)/24)+DATE(1970,1,1)</f>
        <v>40767.208333333336</v>
      </c>
      <c r="O135" s="8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_xlfn.TEXTBEFORE(R135,"/",1,1,0)</f>
        <v>music</v>
      </c>
      <c r="T135" t="str">
        <f>_xlfn.TEXTAFTER(R135,"/",1,1,0)</f>
        <v>world music</v>
      </c>
    </row>
    <row r="136" spans="1:20" x14ac:dyDescent="0.3">
      <c r="A136">
        <v>190</v>
      </c>
      <c r="B136" t="s">
        <v>432</v>
      </c>
      <c r="C136" s="3" t="s">
        <v>433</v>
      </c>
      <c r="D136">
        <v>3700</v>
      </c>
      <c r="E136">
        <v>2538</v>
      </c>
      <c r="F136" t="s">
        <v>14</v>
      </c>
      <c r="G136" s="5">
        <f>E136/D136*100</f>
        <v>68.594594594594597</v>
      </c>
      <c r="H136" s="5">
        <f>E136/I136</f>
        <v>105.75</v>
      </c>
      <c r="I136">
        <v>24</v>
      </c>
      <c r="J136" t="s">
        <v>21</v>
      </c>
      <c r="K136" t="s">
        <v>22</v>
      </c>
      <c r="L136">
        <v>1370322000</v>
      </c>
      <c r="M136">
        <v>1370408400</v>
      </c>
      <c r="N136" s="8">
        <f>(((L136/60)/60)/24)+DATE(1970,1,1)</f>
        <v>41429.208333333336</v>
      </c>
      <c r="O136" s="8">
        <f>(((M136/60)/60)/24)+DATE(1970,1,1)</f>
        <v>41430.208333333336</v>
      </c>
      <c r="P136" t="b">
        <v>0</v>
      </c>
      <c r="Q136" t="b">
        <v>1</v>
      </c>
      <c r="R136" t="s">
        <v>33</v>
      </c>
      <c r="S136" t="str">
        <f>_xlfn.TEXTBEFORE(R136,"/",1,1,0)</f>
        <v>theater</v>
      </c>
      <c r="T136" t="str">
        <f>_xlfn.TEXTAFTER(R136,"/",1,1,0)</f>
        <v>plays</v>
      </c>
    </row>
    <row r="137" spans="1:20" ht="31.2" x14ac:dyDescent="0.3">
      <c r="A137">
        <v>916</v>
      </c>
      <c r="B137" t="s">
        <v>1864</v>
      </c>
      <c r="C137" s="3" t="s">
        <v>1865</v>
      </c>
      <c r="D137">
        <v>3700</v>
      </c>
      <c r="E137">
        <v>1343</v>
      </c>
      <c r="F137" t="s">
        <v>14</v>
      </c>
      <c r="G137" s="5">
        <f>E137/D137*100</f>
        <v>36.297297297297298</v>
      </c>
      <c r="H137" s="5">
        <f>E137/I137</f>
        <v>25.826923076923077</v>
      </c>
      <c r="I137">
        <v>52</v>
      </c>
      <c r="J137" t="s">
        <v>21</v>
      </c>
      <c r="K137" t="s">
        <v>22</v>
      </c>
      <c r="L137">
        <v>1418882400</v>
      </c>
      <c r="M137">
        <v>1419660000</v>
      </c>
      <c r="N137" s="8">
        <f>(((L137/60)/60)/24)+DATE(1970,1,1)</f>
        <v>41991.25</v>
      </c>
      <c r="O137" s="8">
        <f>(((M137/60)/60)/24)+DATE(1970,1,1)</f>
        <v>42000.25</v>
      </c>
      <c r="P137" t="b">
        <v>0</v>
      </c>
      <c r="Q137" t="b">
        <v>0</v>
      </c>
      <c r="R137" t="s">
        <v>122</v>
      </c>
      <c r="S137" t="str">
        <f>_xlfn.TEXTBEFORE(R137,"/",1,1,0)</f>
        <v>photography</v>
      </c>
      <c r="T137" t="str">
        <f>_xlfn.TEXTAFTER(R137,"/",1,1,0)</f>
        <v>photography books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>E138/D138*100</f>
        <v>3.2862318840579712</v>
      </c>
      <c r="H138" s="5">
        <f>E138/I138</f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8">
        <f>(((L138/60)/60)/24)+DATE(1970,1,1)</f>
        <v>41797.208333333336</v>
      </c>
      <c r="O138" s="8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_xlfn.TEXTBEFORE(R138,"/",1,1,0)</f>
        <v>film &amp; video</v>
      </c>
      <c r="T138" t="str">
        <f>_xlfn.TEXTAFTER(R138,"/",1,1,0)</f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>E139/D139*100</f>
        <v>261.77777777777777</v>
      </c>
      <c r="H139" s="5">
        <f>E139/I139</f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8">
        <f>(((L139/60)/60)/24)+DATE(1970,1,1)</f>
        <v>40457.208333333336</v>
      </c>
      <c r="O139" s="8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_xlfn.TEXTBEFORE(R139,"/",1,1,0)</f>
        <v>publishing</v>
      </c>
      <c r="T139" t="str">
        <f>_xlfn.TEXTAFTER(R139,"/",1,1,0)</f>
        <v>nonfiction</v>
      </c>
    </row>
    <row r="140" spans="1:20" ht="31.2" x14ac:dyDescent="0.3">
      <c r="A140">
        <v>299</v>
      </c>
      <c r="B140" t="s">
        <v>650</v>
      </c>
      <c r="C140" s="3" t="s">
        <v>651</v>
      </c>
      <c r="D140">
        <v>3800</v>
      </c>
      <c r="E140">
        <v>1954</v>
      </c>
      <c r="F140" t="s">
        <v>14</v>
      </c>
      <c r="G140" s="5">
        <f>E140/D140*100</f>
        <v>51.421052631578945</v>
      </c>
      <c r="H140" s="5">
        <f>E140/I140</f>
        <v>39.877551020408163</v>
      </c>
      <c r="I140">
        <v>49</v>
      </c>
      <c r="J140" t="s">
        <v>21</v>
      </c>
      <c r="K140" t="s">
        <v>22</v>
      </c>
      <c r="L140">
        <v>1456984800</v>
      </c>
      <c r="M140">
        <v>1461819600</v>
      </c>
      <c r="N140" s="8">
        <f>(((L140/60)/60)/24)+DATE(1970,1,1)</f>
        <v>42432.25</v>
      </c>
      <c r="O140" s="8">
        <f>(((M140/60)/60)/24)+DATE(1970,1,1)</f>
        <v>42488.208333333328</v>
      </c>
      <c r="P140" t="b">
        <v>0</v>
      </c>
      <c r="Q140" t="b">
        <v>0</v>
      </c>
      <c r="R140" t="s">
        <v>17</v>
      </c>
      <c r="S140" t="str">
        <f>_xlfn.TEXTBEFORE(R140,"/",1,1,0)</f>
        <v>food</v>
      </c>
      <c r="T140" t="str">
        <f>_xlfn.TEXTAFTER(R140,"/",1,1,0)</f>
        <v>food trucks</v>
      </c>
    </row>
    <row r="141" spans="1:20" ht="31.2" x14ac:dyDescent="0.3">
      <c r="A141">
        <v>743</v>
      </c>
      <c r="B141" t="s">
        <v>1522</v>
      </c>
      <c r="C141" s="3" t="s">
        <v>1523</v>
      </c>
      <c r="D141">
        <v>3900</v>
      </c>
      <c r="E141">
        <v>504</v>
      </c>
      <c r="F141" t="s">
        <v>14</v>
      </c>
      <c r="G141" s="5">
        <f>E141/D141*100</f>
        <v>12.923076923076923</v>
      </c>
      <c r="H141" s="5">
        <f>E141/I141</f>
        <v>29.647058823529413</v>
      </c>
      <c r="I141">
        <v>17</v>
      </c>
      <c r="J141" t="s">
        <v>21</v>
      </c>
      <c r="K141" t="s">
        <v>22</v>
      </c>
      <c r="L141">
        <v>1445403600</v>
      </c>
      <c r="M141">
        <v>1445922000</v>
      </c>
      <c r="N141" s="8">
        <f>(((L141/60)/60)/24)+DATE(1970,1,1)</f>
        <v>42298.208333333328</v>
      </c>
      <c r="O141" s="8">
        <f>(((M141/60)/60)/24)+DATE(1970,1,1)</f>
        <v>42304.208333333328</v>
      </c>
      <c r="P141" t="b">
        <v>0</v>
      </c>
      <c r="Q141" t="b">
        <v>1</v>
      </c>
      <c r="R141" t="s">
        <v>33</v>
      </c>
      <c r="S141" t="str">
        <f>_xlfn.TEXTBEFORE(R141,"/",1,1,0)</f>
        <v>theater</v>
      </c>
      <c r="T141" t="str">
        <f>_xlfn.TEXTAFTER(R141,"/",1,1,0)</f>
        <v>plays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>E142/D142*100</f>
        <v>223.16363636363636</v>
      </c>
      <c r="H142" s="5">
        <f>E142/I142</f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8">
        <f>(((L142/60)/60)/24)+DATE(1970,1,1)</f>
        <v>43156.25</v>
      </c>
      <c r="O142" s="8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_xlfn.TEXTBEFORE(R142,"/",1,1,0)</f>
        <v>film &amp; video</v>
      </c>
      <c r="T142" t="str">
        <f>_xlfn.TEXTAFTER(R142,"/",1,1,0)</f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>E143/D143*100</f>
        <v>101.59097978227061</v>
      </c>
      <c r="H143" s="5">
        <f>E143/I143</f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8">
        <f>(((L143/60)/60)/24)+DATE(1970,1,1)</f>
        <v>42167.208333333328</v>
      </c>
      <c r="O143" s="8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_xlfn.TEXTBEFORE(R143,"/",1,1,0)</f>
        <v>technology</v>
      </c>
      <c r="T143" t="str">
        <f>_xlfn.TEXTAFTER(R143,"/",1,1,0)</f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>E144/D144*100</f>
        <v>230.03999999999996</v>
      </c>
      <c r="H144" s="5">
        <f>E144/I144</f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8">
        <f>(((L144/60)/60)/24)+DATE(1970,1,1)</f>
        <v>41005.208333333336</v>
      </c>
      <c r="O144" s="8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_xlfn.TEXTBEFORE(R144,"/",1,1,0)</f>
        <v>technology</v>
      </c>
      <c r="T144" t="str">
        <f>_xlfn.TEXTAFTER(R144,"/",1,1,0)</f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>E145/D145*100</f>
        <v>135.59259259259261</v>
      </c>
      <c r="H145" s="5">
        <f>E145/I145</f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8">
        <f>(((L145/60)/60)/24)+DATE(1970,1,1)</f>
        <v>40357.208333333336</v>
      </c>
      <c r="O145" s="8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_xlfn.TEXTBEFORE(R145,"/",1,1,0)</f>
        <v>music</v>
      </c>
      <c r="T145" t="str">
        <f>_xlfn.TEXTAFTER(R145,"/",1,1,0)</f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>E146/D146*100</f>
        <v>129.1</v>
      </c>
      <c r="H146" s="5">
        <f>E146/I146</f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8">
        <f>(((L146/60)/60)/24)+DATE(1970,1,1)</f>
        <v>43633.208333333328</v>
      </c>
      <c r="O146" s="8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_xlfn.TEXTBEFORE(R146,"/",1,1,0)</f>
        <v>theater</v>
      </c>
      <c r="T146" t="str">
        <f>_xlfn.TEXTAFTER(R146,"/",1,1,0)</f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>E147/D147*100</f>
        <v>236.512</v>
      </c>
      <c r="H147" s="5">
        <f>E147/I147</f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8">
        <f>(((L147/60)/60)/24)+DATE(1970,1,1)</f>
        <v>41889.208333333336</v>
      </c>
      <c r="O147" s="8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_xlfn.TEXTBEFORE(R147,"/",1,1,0)</f>
        <v>technology</v>
      </c>
      <c r="T147" t="str">
        <f>_xlfn.TEXTAFTER(R147,"/",1,1,0)</f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>E148/D148*100</f>
        <v>17.25</v>
      </c>
      <c r="H148" s="5">
        <f>E148/I148</f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8">
        <f>(((L148/60)/60)/24)+DATE(1970,1,1)</f>
        <v>40855.25</v>
      </c>
      <c r="O148" s="8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_xlfn.TEXTBEFORE(R148,"/",1,1,0)</f>
        <v>theater</v>
      </c>
      <c r="T148" t="str">
        <f>_xlfn.TEXTAFTER(R148,"/",1,1,0)</f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>E149/D149*100</f>
        <v>112.49397590361446</v>
      </c>
      <c r="H149" s="5">
        <f>E149/I149</f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8">
        <f>(((L149/60)/60)/24)+DATE(1970,1,1)</f>
        <v>42534.208333333328</v>
      </c>
      <c r="O149" s="8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_xlfn.TEXTBEFORE(R149,"/",1,1,0)</f>
        <v>theater</v>
      </c>
      <c r="T149" t="str">
        <f>_xlfn.TEXTAFTER(R149,"/",1,1,0)</f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>E150/D150*100</f>
        <v>121.02150537634408</v>
      </c>
      <c r="H150" s="5">
        <f>E150/I150</f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8">
        <f>(((L150/60)/60)/24)+DATE(1970,1,1)</f>
        <v>42941.208333333328</v>
      </c>
      <c r="O150" s="8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_xlfn.TEXTBEFORE(R150,"/",1,1,0)</f>
        <v>technology</v>
      </c>
      <c r="T150" t="str">
        <f>_xlfn.TEXTAFTER(R150,"/",1,1,0)</f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>E151/D151*100</f>
        <v>219.87096774193549</v>
      </c>
      <c r="H151" s="5">
        <f>E151/I151</f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8">
        <f>(((L151/60)/60)/24)+DATE(1970,1,1)</f>
        <v>41275.25</v>
      </c>
      <c r="O151" s="8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_xlfn.TEXTBEFORE(R151,"/",1,1,0)</f>
        <v>music</v>
      </c>
      <c r="T151" t="str">
        <f>_xlfn.TEXTAFTER(R151,"/",1,1,0)</f>
        <v>indie rock</v>
      </c>
    </row>
    <row r="152" spans="1:20" x14ac:dyDescent="0.3">
      <c r="A152">
        <v>454</v>
      </c>
      <c r="B152" t="s">
        <v>956</v>
      </c>
      <c r="C152" s="3" t="s">
        <v>957</v>
      </c>
      <c r="D152">
        <v>4000</v>
      </c>
      <c r="E152">
        <v>1763</v>
      </c>
      <c r="F152" t="s">
        <v>14</v>
      </c>
      <c r="G152" s="5">
        <f>E152/D152*100</f>
        <v>44.074999999999996</v>
      </c>
      <c r="H152" s="5">
        <f>E152/I152</f>
        <v>45.205128205128204</v>
      </c>
      <c r="I152">
        <v>39</v>
      </c>
      <c r="J152" t="s">
        <v>21</v>
      </c>
      <c r="K152" t="s">
        <v>22</v>
      </c>
      <c r="L152">
        <v>1382331600</v>
      </c>
      <c r="M152">
        <v>1385445600</v>
      </c>
      <c r="N152" s="8">
        <f>(((L152/60)/60)/24)+DATE(1970,1,1)</f>
        <v>41568.208333333336</v>
      </c>
      <c r="O152" s="8">
        <f>(((M152/60)/60)/24)+DATE(1970,1,1)</f>
        <v>41604.25</v>
      </c>
      <c r="P152" t="b">
        <v>0</v>
      </c>
      <c r="Q152" t="b">
        <v>1</v>
      </c>
      <c r="R152" t="s">
        <v>53</v>
      </c>
      <c r="S152" t="str">
        <f>_xlfn.TEXTBEFORE(R152,"/",1,1,0)</f>
        <v>film &amp; video</v>
      </c>
      <c r="T152" t="str">
        <f>_xlfn.TEXTAFTER(R152,"/",1,1,0)</f>
        <v>drama</v>
      </c>
    </row>
    <row r="153" spans="1:20" x14ac:dyDescent="0.3">
      <c r="A153">
        <v>468</v>
      </c>
      <c r="B153" t="s">
        <v>984</v>
      </c>
      <c r="C153" s="3" t="s">
        <v>985</v>
      </c>
      <c r="D153">
        <v>4000</v>
      </c>
      <c r="E153">
        <v>1620</v>
      </c>
      <c r="F153" t="s">
        <v>14</v>
      </c>
      <c r="G153" s="5">
        <f>E153/D153*100</f>
        <v>40.5</v>
      </c>
      <c r="H153" s="5">
        <f>E153/I153</f>
        <v>101.25</v>
      </c>
      <c r="I153">
        <v>16</v>
      </c>
      <c r="J153" t="s">
        <v>21</v>
      </c>
      <c r="K153" t="s">
        <v>22</v>
      </c>
      <c r="L153">
        <v>1555218000</v>
      </c>
      <c r="M153">
        <v>1556600400</v>
      </c>
      <c r="N153" s="8">
        <f>(((L153/60)/60)/24)+DATE(1970,1,1)</f>
        <v>43569.208333333328</v>
      </c>
      <c r="O153" s="8">
        <f>(((M153/60)/60)/24)+DATE(1970,1,1)</f>
        <v>43585.208333333328</v>
      </c>
      <c r="P153" t="b">
        <v>0</v>
      </c>
      <c r="Q153" t="b">
        <v>0</v>
      </c>
      <c r="R153" t="s">
        <v>33</v>
      </c>
      <c r="S153" t="str">
        <f>_xlfn.TEXTBEFORE(R153,"/",1,1,0)</f>
        <v>theater</v>
      </c>
      <c r="T153" t="str">
        <f>_xlfn.TEXTAFTER(R153,"/",1,1,0)</f>
        <v>plays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>E154/D154*100</f>
        <v>423.06746987951806</v>
      </c>
      <c r="H154" s="5">
        <f>E154/I154</f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8">
        <f>(((L154/60)/60)/24)+DATE(1970,1,1)</f>
        <v>42783.25</v>
      </c>
      <c r="O154" s="8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_xlfn.TEXTBEFORE(R154,"/",1,1,0)</f>
        <v>music</v>
      </c>
      <c r="T154" t="str">
        <f>_xlfn.TEXTAFTER(R154,"/",1,1,0)</f>
        <v>indie rock</v>
      </c>
    </row>
    <row r="155" spans="1:20" ht="31.2" x14ac:dyDescent="0.3">
      <c r="A155">
        <v>858</v>
      </c>
      <c r="B155" t="s">
        <v>1748</v>
      </c>
      <c r="C155" s="3" t="s">
        <v>1749</v>
      </c>
      <c r="D155">
        <v>4000</v>
      </c>
      <c r="E155">
        <v>2778</v>
      </c>
      <c r="F155" t="s">
        <v>14</v>
      </c>
      <c r="G155" s="5">
        <f>E155/D155*100</f>
        <v>69.45</v>
      </c>
      <c r="H155" s="5">
        <f>E155/I155</f>
        <v>79.371428571428567</v>
      </c>
      <c r="I155">
        <v>35</v>
      </c>
      <c r="J155" t="s">
        <v>21</v>
      </c>
      <c r="K155" t="s">
        <v>22</v>
      </c>
      <c r="L155">
        <v>1524286800</v>
      </c>
      <c r="M155">
        <v>1524891600</v>
      </c>
      <c r="N155" s="8">
        <f>(((L155/60)/60)/24)+DATE(1970,1,1)</f>
        <v>43211.208333333328</v>
      </c>
      <c r="O155" s="8">
        <f>(((M155/60)/60)/24)+DATE(1970,1,1)</f>
        <v>43218.208333333328</v>
      </c>
      <c r="P155" t="b">
        <v>1</v>
      </c>
      <c r="Q155" t="b">
        <v>0</v>
      </c>
      <c r="R155" t="s">
        <v>17</v>
      </c>
      <c r="S155" t="str">
        <f>_xlfn.TEXTBEFORE(R155,"/",1,1,0)</f>
        <v>food</v>
      </c>
      <c r="T155" t="str">
        <f>_xlfn.TEXTAFTER(R155,"/",1,1,0)</f>
        <v>food trucks</v>
      </c>
    </row>
    <row r="156" spans="1:20" x14ac:dyDescent="0.3">
      <c r="A156">
        <v>256</v>
      </c>
      <c r="B156" t="s">
        <v>564</v>
      </c>
      <c r="C156" s="3" t="s">
        <v>565</v>
      </c>
      <c r="D156">
        <v>4100</v>
      </c>
      <c r="E156">
        <v>959</v>
      </c>
      <c r="F156" t="s">
        <v>14</v>
      </c>
      <c r="G156" s="5">
        <f>E156/D156*100</f>
        <v>23.390243902439025</v>
      </c>
      <c r="H156" s="5">
        <f>E156/I156</f>
        <v>63.93333333333333</v>
      </c>
      <c r="I156">
        <v>15</v>
      </c>
      <c r="J156" t="s">
        <v>40</v>
      </c>
      <c r="K156" t="s">
        <v>41</v>
      </c>
      <c r="L156">
        <v>1453615200</v>
      </c>
      <c r="M156">
        <v>1456812000</v>
      </c>
      <c r="N156" s="8">
        <f>(((L156/60)/60)/24)+DATE(1970,1,1)</f>
        <v>42393.25</v>
      </c>
      <c r="O156" s="8">
        <f>(((M156/60)/60)/24)+DATE(1970,1,1)</f>
        <v>42430.25</v>
      </c>
      <c r="P156" t="b">
        <v>0</v>
      </c>
      <c r="Q156" t="b">
        <v>0</v>
      </c>
      <c r="R156" t="s">
        <v>23</v>
      </c>
      <c r="S156" t="str">
        <f>_xlfn.TEXTBEFORE(R156,"/",1,1,0)</f>
        <v>music</v>
      </c>
      <c r="T156" t="str">
        <f>_xlfn.TEXTAFTER(R156,"/",1,1,0)</f>
        <v>rock</v>
      </c>
    </row>
    <row r="157" spans="1:20" ht="31.2" x14ac:dyDescent="0.3">
      <c r="A157">
        <v>3</v>
      </c>
      <c r="B157" t="s">
        <v>29</v>
      </c>
      <c r="C157" s="3" t="s">
        <v>30</v>
      </c>
      <c r="D157">
        <v>4200</v>
      </c>
      <c r="E157">
        <v>2477</v>
      </c>
      <c r="F157" t="s">
        <v>14</v>
      </c>
      <c r="G157" s="5">
        <f>E157/D157*100</f>
        <v>58.976190476190467</v>
      </c>
      <c r="H157" s="5">
        <f>E157/I157</f>
        <v>103.20833333333333</v>
      </c>
      <c r="I157">
        <v>24</v>
      </c>
      <c r="J157" t="s">
        <v>21</v>
      </c>
      <c r="K157" t="s">
        <v>22</v>
      </c>
      <c r="L157">
        <v>1565499600</v>
      </c>
      <c r="M157">
        <v>1568955600</v>
      </c>
      <c r="N157" s="8">
        <f>(((L157/60)/60)/24)+DATE(1970,1,1)</f>
        <v>43688.208333333328</v>
      </c>
      <c r="O157" s="8">
        <f>(((M157/60)/60)/24)+DATE(1970,1,1)</f>
        <v>43728.208333333328</v>
      </c>
      <c r="P157" t="b">
        <v>0</v>
      </c>
      <c r="Q157" t="b">
        <v>0</v>
      </c>
      <c r="R157" t="s">
        <v>23</v>
      </c>
      <c r="S157" t="str">
        <f>_xlfn.TEXTBEFORE(R157,"/",1,1,0)</f>
        <v>music</v>
      </c>
      <c r="T157" t="str">
        <f>_xlfn.TEXTAFTER(R157,"/",1,1,0)</f>
        <v>rock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>E158/D158*100</f>
        <v>73.939560439560438</v>
      </c>
      <c r="H158" s="5">
        <f>E158/I158</f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8">
        <f>(((L158/60)/60)/24)+DATE(1970,1,1)</f>
        <v>43743.208333333328</v>
      </c>
      <c r="O158" s="8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_xlfn.TEXTBEFORE(R158,"/",1,1,0)</f>
        <v>music</v>
      </c>
      <c r="T158" t="str">
        <f>_xlfn.TEXTAFTER(R158,"/",1,1,0)</f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>E159/D159*100</f>
        <v>52.666666666666664</v>
      </c>
      <c r="H159" s="5">
        <f>E159/I159</f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8">
        <f>(((L159/60)/60)/24)+DATE(1970,1,1)</f>
        <v>41638.25</v>
      </c>
      <c r="O159" s="8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_xlfn.TEXTBEFORE(R159,"/",1,1,0)</f>
        <v>photography</v>
      </c>
      <c r="T159" t="str">
        <f>_xlfn.TEXTAFTER(R159,"/",1,1,0)</f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>E160/D160*100</f>
        <v>220.95238095238096</v>
      </c>
      <c r="H160" s="5">
        <f>E160/I160</f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8">
        <f>(((L160/60)/60)/24)+DATE(1970,1,1)</f>
        <v>42346.25</v>
      </c>
      <c r="O160" s="8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_xlfn.TEXTBEFORE(R160,"/",1,1,0)</f>
        <v>music</v>
      </c>
      <c r="T160" t="str">
        <f>_xlfn.TEXTAFTER(R160,"/",1,1,0)</f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>E161/D161*100</f>
        <v>100.01150627615063</v>
      </c>
      <c r="H161" s="5">
        <f>E161/I161</f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8">
        <f>(((L161/60)/60)/24)+DATE(1970,1,1)</f>
        <v>43551.208333333328</v>
      </c>
      <c r="O161" s="8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_xlfn.TEXTBEFORE(R161,"/",1,1,0)</f>
        <v>theater</v>
      </c>
      <c r="T161" t="str">
        <f>_xlfn.TEXTAFTER(R161,"/",1,1,0)</f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>E162/D162*100</f>
        <v>162.3125</v>
      </c>
      <c r="H162" s="5">
        <f>E162/I162</f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8">
        <f>(((L162/60)/60)/24)+DATE(1970,1,1)</f>
        <v>43582.208333333328</v>
      </c>
      <c r="O162" s="8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_xlfn.TEXTBEFORE(R162,"/",1,1,0)</f>
        <v>technology</v>
      </c>
      <c r="T162" t="str">
        <f>_xlfn.TEXTAFTER(R162,"/",1,1,0)</f>
        <v>wearables</v>
      </c>
    </row>
    <row r="163" spans="1:20" ht="31.2" x14ac:dyDescent="0.3">
      <c r="A163">
        <v>482</v>
      </c>
      <c r="B163" t="s">
        <v>1011</v>
      </c>
      <c r="C163" s="3" t="s">
        <v>1012</v>
      </c>
      <c r="D163">
        <v>4200</v>
      </c>
      <c r="E163">
        <v>689</v>
      </c>
      <c r="F163" t="s">
        <v>14</v>
      </c>
      <c r="G163" s="5">
        <f>E163/D163*100</f>
        <v>16.404761904761905</v>
      </c>
      <c r="H163" s="5">
        <f>E163/I163</f>
        <v>76.555555555555557</v>
      </c>
      <c r="I163">
        <v>9</v>
      </c>
      <c r="J163" t="s">
        <v>21</v>
      </c>
      <c r="K163" t="s">
        <v>22</v>
      </c>
      <c r="L163">
        <v>1330063200</v>
      </c>
      <c r="M163">
        <v>1331013600</v>
      </c>
      <c r="N163" s="8">
        <f>(((L163/60)/60)/24)+DATE(1970,1,1)</f>
        <v>40963.25</v>
      </c>
      <c r="O163" s="8">
        <f>(((M163/60)/60)/24)+DATE(1970,1,1)</f>
        <v>40974.25</v>
      </c>
      <c r="P163" t="b">
        <v>0</v>
      </c>
      <c r="Q163" t="b">
        <v>1</v>
      </c>
      <c r="R163" t="s">
        <v>119</v>
      </c>
      <c r="S163" t="str">
        <f>_xlfn.TEXTBEFORE(R163,"/",1,1,0)</f>
        <v>publishing</v>
      </c>
      <c r="T163" t="str">
        <f>_xlfn.TEXTAFTER(R163,"/",1,1,0)</f>
        <v>fiction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>E164/D164*100</f>
        <v>149.73770491803279</v>
      </c>
      <c r="H164" s="5">
        <f>E164/I164</f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8">
        <f>(((L164/60)/60)/24)+DATE(1970,1,1)</f>
        <v>43442.25</v>
      </c>
      <c r="O164" s="8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_xlfn.TEXTBEFORE(R164,"/",1,1,0)</f>
        <v>music</v>
      </c>
      <c r="T164" t="str">
        <f>_xlfn.TEXTAFTER(R164,"/",1,1,0)</f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>E165/D165*100</f>
        <v>253.25714285714284</v>
      </c>
      <c r="H165" s="5">
        <f>E165/I165</f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8">
        <f>(((L165/60)/60)/24)+DATE(1970,1,1)</f>
        <v>43028.208333333328</v>
      </c>
      <c r="O165" s="8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_xlfn.TEXTBEFORE(R165,"/",1,1,0)</f>
        <v>photography</v>
      </c>
      <c r="T165" t="str">
        <f>_xlfn.TEXTAFTER(R165,"/",1,1,0)</f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>E166/D166*100</f>
        <v>100.16943521594683</v>
      </c>
      <c r="H166" s="5">
        <f>E166/I166</f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8">
        <f>(((L166/60)/60)/24)+DATE(1970,1,1)</f>
        <v>43016.208333333328</v>
      </c>
      <c r="O166" s="8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_xlfn.TEXTBEFORE(R166,"/",1,1,0)</f>
        <v>theater</v>
      </c>
      <c r="T166" t="str">
        <f>_xlfn.TEXTAFTER(R166,"/",1,1,0)</f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>E167/D167*100</f>
        <v>121.99004424778761</v>
      </c>
      <c r="H167" s="5">
        <f>E167/I167</f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8">
        <f>(((L167/60)/60)/24)+DATE(1970,1,1)</f>
        <v>42948.208333333328</v>
      </c>
      <c r="O167" s="8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_xlfn.TEXTBEFORE(R167,"/",1,1,0)</f>
        <v>technology</v>
      </c>
      <c r="T167" t="str">
        <f>_xlfn.TEXTAFTER(R167,"/",1,1,0)</f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>E168/D168*100</f>
        <v>137.13265306122449</v>
      </c>
      <c r="H168" s="5">
        <f>E168/I168</f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8">
        <f>(((L168/60)/60)/24)+DATE(1970,1,1)</f>
        <v>40534.25</v>
      </c>
      <c r="O168" s="8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_xlfn.TEXTBEFORE(R168,"/",1,1,0)</f>
        <v>photography</v>
      </c>
      <c r="T168" t="str">
        <f>_xlfn.TEXTAFTER(R168,"/",1,1,0)</f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>E169/D169*100</f>
        <v>415.53846153846149</v>
      </c>
      <c r="H169" s="5">
        <f>E169/I169</f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8">
        <f>(((L169/60)/60)/24)+DATE(1970,1,1)</f>
        <v>41435.208333333336</v>
      </c>
      <c r="O169" s="8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_xlfn.TEXTBEFORE(R169,"/",1,1,0)</f>
        <v>theater</v>
      </c>
      <c r="T169" t="str">
        <f>_xlfn.TEXTAFTER(R169,"/",1,1,0)</f>
        <v>plays</v>
      </c>
    </row>
    <row r="170" spans="1:20" ht="31.2" x14ac:dyDescent="0.3">
      <c r="A170">
        <v>728</v>
      </c>
      <c r="B170" t="s">
        <v>1494</v>
      </c>
      <c r="C170" s="3" t="s">
        <v>1495</v>
      </c>
      <c r="D170">
        <v>4200</v>
      </c>
      <c r="E170">
        <v>735</v>
      </c>
      <c r="F170" t="s">
        <v>14</v>
      </c>
      <c r="G170" s="5">
        <f>E170/D170*100</f>
        <v>17.5</v>
      </c>
      <c r="H170" s="5">
        <f>E170/I170</f>
        <v>73.5</v>
      </c>
      <c r="I170">
        <v>10</v>
      </c>
      <c r="J170" t="s">
        <v>21</v>
      </c>
      <c r="K170" t="s">
        <v>22</v>
      </c>
      <c r="L170">
        <v>1464152400</v>
      </c>
      <c r="M170">
        <v>1465102800</v>
      </c>
      <c r="N170" s="8">
        <f>(((L170/60)/60)/24)+DATE(1970,1,1)</f>
        <v>42515.208333333328</v>
      </c>
      <c r="O170" s="8">
        <f>(((M170/60)/60)/24)+DATE(1970,1,1)</f>
        <v>42526.208333333328</v>
      </c>
      <c r="P170" t="b">
        <v>0</v>
      </c>
      <c r="Q170" t="b">
        <v>0</v>
      </c>
      <c r="R170" t="s">
        <v>33</v>
      </c>
      <c r="S170" t="str">
        <f>_xlfn.TEXTBEFORE(R170,"/",1,1,0)</f>
        <v>theater</v>
      </c>
      <c r="T170" t="str">
        <f>_xlfn.TEXTAFTER(R170,"/",1,1,0)</f>
        <v>plays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>E171/D171*100</f>
        <v>424.08154506437768</v>
      </c>
      <c r="H171" s="5">
        <f>E171/I171</f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8">
        <f>(((L171/60)/60)/24)+DATE(1970,1,1)</f>
        <v>41077.208333333336</v>
      </c>
      <c r="O171" s="8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_xlfn.TEXTBEFORE(R171,"/",1,1,0)</f>
        <v>film &amp; video</v>
      </c>
      <c r="T171" t="str">
        <f>_xlfn.TEXTAFTER(R171,"/",1,1,0)</f>
        <v>shorts</v>
      </c>
    </row>
    <row r="172" spans="1:20" x14ac:dyDescent="0.3">
      <c r="A172">
        <v>647</v>
      </c>
      <c r="B172" t="s">
        <v>1336</v>
      </c>
      <c r="C172" s="3" t="s">
        <v>1337</v>
      </c>
      <c r="D172">
        <v>4500</v>
      </c>
      <c r="E172">
        <v>1863</v>
      </c>
      <c r="F172" t="s">
        <v>14</v>
      </c>
      <c r="G172" s="5">
        <f>E172/D172*100</f>
        <v>41.4</v>
      </c>
      <c r="H172" s="5">
        <f>E172/I172</f>
        <v>103.5</v>
      </c>
      <c r="I172">
        <v>18</v>
      </c>
      <c r="J172" t="s">
        <v>21</v>
      </c>
      <c r="K172" t="s">
        <v>22</v>
      </c>
      <c r="L172">
        <v>1523250000</v>
      </c>
      <c r="M172">
        <v>1525323600</v>
      </c>
      <c r="N172" s="8">
        <f>(((L172/60)/60)/24)+DATE(1970,1,1)</f>
        <v>43199.208333333328</v>
      </c>
      <c r="O172" s="8">
        <f>(((M172/60)/60)/24)+DATE(1970,1,1)</f>
        <v>43223.208333333328</v>
      </c>
      <c r="P172" t="b">
        <v>0</v>
      </c>
      <c r="Q172" t="b">
        <v>0</v>
      </c>
      <c r="R172" t="s">
        <v>206</v>
      </c>
      <c r="S172" t="str">
        <f>_xlfn.TEXTBEFORE(R172,"/",1,1,0)</f>
        <v>publishing</v>
      </c>
      <c r="T172" t="str">
        <f>_xlfn.TEXTAFTER(R172,"/",1,1,0)</f>
        <v>translations</v>
      </c>
    </row>
    <row r="173" spans="1:20" x14ac:dyDescent="0.3">
      <c r="A173">
        <v>63</v>
      </c>
      <c r="B173" t="s">
        <v>174</v>
      </c>
      <c r="C173" s="3" t="s">
        <v>175</v>
      </c>
      <c r="D173">
        <v>4700</v>
      </c>
      <c r="E173">
        <v>557</v>
      </c>
      <c r="F173" t="s">
        <v>14</v>
      </c>
      <c r="G173" s="5">
        <f>E173/D173*100</f>
        <v>11.851063829787234</v>
      </c>
      <c r="H173" s="5">
        <f>E173/I173</f>
        <v>111.4</v>
      </c>
      <c r="I173">
        <v>5</v>
      </c>
      <c r="J173" t="s">
        <v>21</v>
      </c>
      <c r="K173" t="s">
        <v>22</v>
      </c>
      <c r="L173">
        <v>1493355600</v>
      </c>
      <c r="M173">
        <v>1493874000</v>
      </c>
      <c r="N173" s="8">
        <f>(((L173/60)/60)/24)+DATE(1970,1,1)</f>
        <v>42853.208333333328</v>
      </c>
      <c r="O173" s="8">
        <f>(((M173/60)/60)/24)+DATE(1970,1,1)</f>
        <v>42859.208333333328</v>
      </c>
      <c r="P173" t="b">
        <v>0</v>
      </c>
      <c r="Q173" t="b">
        <v>0</v>
      </c>
      <c r="R173" t="s">
        <v>33</v>
      </c>
      <c r="S173" t="str">
        <f>_xlfn.TEXTBEFORE(R173,"/",1,1,0)</f>
        <v>theater</v>
      </c>
      <c r="T173" t="str">
        <f>_xlfn.TEXTAFTER(R173,"/",1,1,0)</f>
        <v>plays</v>
      </c>
    </row>
    <row r="174" spans="1:20" ht="31.2" x14ac:dyDescent="0.3">
      <c r="A174">
        <v>452</v>
      </c>
      <c r="B174" t="s">
        <v>952</v>
      </c>
      <c r="C174" s="3" t="s">
        <v>953</v>
      </c>
      <c r="D174">
        <v>4800</v>
      </c>
      <c r="E174">
        <v>3045</v>
      </c>
      <c r="F174" t="s">
        <v>14</v>
      </c>
      <c r="G174" s="5">
        <f>E174/D174*100</f>
        <v>63.4375</v>
      </c>
      <c r="H174" s="5">
        <f>E174/I174</f>
        <v>98.225806451612897</v>
      </c>
      <c r="I174">
        <v>31</v>
      </c>
      <c r="J174" t="s">
        <v>21</v>
      </c>
      <c r="K174" t="s">
        <v>22</v>
      </c>
      <c r="L174">
        <v>1278392400</v>
      </c>
      <c r="M174">
        <v>1278478800</v>
      </c>
      <c r="N174" s="8">
        <f>(((L174/60)/60)/24)+DATE(1970,1,1)</f>
        <v>40365.208333333336</v>
      </c>
      <c r="O174" s="8">
        <f>(((M174/60)/60)/24)+DATE(1970,1,1)</f>
        <v>40366.208333333336</v>
      </c>
      <c r="P174" t="b">
        <v>0</v>
      </c>
      <c r="Q174" t="b">
        <v>0</v>
      </c>
      <c r="R174" t="s">
        <v>53</v>
      </c>
      <c r="S174" t="str">
        <f>_xlfn.TEXTBEFORE(R174,"/",1,1,0)</f>
        <v>film &amp; video</v>
      </c>
      <c r="T174" t="str">
        <f>_xlfn.TEXTAFTER(R174,"/",1,1,0)</f>
        <v>drama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>E175/D175*100</f>
        <v>163.01447776628748</v>
      </c>
      <c r="H175" s="5">
        <f>E175/I175</f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8">
        <f>(((L175/60)/60)/24)+DATE(1970,1,1)</f>
        <v>41412.208333333336</v>
      </c>
      <c r="O175" s="8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_xlfn.TEXTBEFORE(R175,"/",1,1,0)</f>
        <v>theater</v>
      </c>
      <c r="T175" t="str">
        <f>_xlfn.TEXTAFTER(R175,"/",1,1,0)</f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>E176/D176*100</f>
        <v>894.66666666666674</v>
      </c>
      <c r="H176" s="5">
        <f>E176/I176</f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8">
        <f>(((L176/60)/60)/24)+DATE(1970,1,1)</f>
        <v>42282.208333333328</v>
      </c>
      <c r="O176" s="8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_xlfn.TEXTBEFORE(R176,"/",1,1,0)</f>
        <v>technology</v>
      </c>
      <c r="T176" t="str">
        <f>_xlfn.TEXTAFTER(R176,"/",1,1,0)</f>
        <v>wearables</v>
      </c>
    </row>
    <row r="177" spans="1:20" ht="31.2" x14ac:dyDescent="0.3">
      <c r="A177">
        <v>171</v>
      </c>
      <c r="B177" t="s">
        <v>394</v>
      </c>
      <c r="C177" s="3" t="s">
        <v>395</v>
      </c>
      <c r="D177">
        <v>4900</v>
      </c>
      <c r="E177">
        <v>521</v>
      </c>
      <c r="F177" t="s">
        <v>14</v>
      </c>
      <c r="G177" s="5">
        <f>E177/D177*100</f>
        <v>10.63265306122449</v>
      </c>
      <c r="H177" s="5">
        <f>E177/I177</f>
        <v>104.2</v>
      </c>
      <c r="I177">
        <v>5</v>
      </c>
      <c r="J177" t="s">
        <v>21</v>
      </c>
      <c r="K177" t="s">
        <v>22</v>
      </c>
      <c r="L177">
        <v>1395291600</v>
      </c>
      <c r="M177">
        <v>1397192400</v>
      </c>
      <c r="N177" s="8">
        <f>(((L177/60)/60)/24)+DATE(1970,1,1)</f>
        <v>41718.208333333336</v>
      </c>
      <c r="O177" s="8">
        <f>(((M177/60)/60)/24)+DATE(1970,1,1)</f>
        <v>41740.208333333336</v>
      </c>
      <c r="P177" t="b">
        <v>0</v>
      </c>
      <c r="Q177" t="b">
        <v>0</v>
      </c>
      <c r="R177" t="s">
        <v>206</v>
      </c>
      <c r="S177" t="str">
        <f>_xlfn.TEXTBEFORE(R177,"/",1,1,0)</f>
        <v>publishing</v>
      </c>
      <c r="T177" t="str">
        <f>_xlfn.TEXTAFTER(R177,"/",1,1,0)</f>
        <v>translations</v>
      </c>
    </row>
    <row r="178" spans="1:20" ht="31.2" x14ac:dyDescent="0.3">
      <c r="A178">
        <v>852</v>
      </c>
      <c r="B178" t="s">
        <v>1737</v>
      </c>
      <c r="C178" s="3" t="s">
        <v>1738</v>
      </c>
      <c r="D178">
        <v>4900</v>
      </c>
      <c r="E178">
        <v>2505</v>
      </c>
      <c r="F178" t="s">
        <v>14</v>
      </c>
      <c r="G178" s="5">
        <f>E178/D178*100</f>
        <v>51.122448979591837</v>
      </c>
      <c r="H178" s="5">
        <f>E178/I178</f>
        <v>80.806451612903231</v>
      </c>
      <c r="I178">
        <v>31</v>
      </c>
      <c r="J178" t="s">
        <v>21</v>
      </c>
      <c r="K178" t="s">
        <v>22</v>
      </c>
      <c r="L178">
        <v>1310792400</v>
      </c>
      <c r="M178">
        <v>1311656400</v>
      </c>
      <c r="N178" s="8">
        <f>(((L178/60)/60)/24)+DATE(1970,1,1)</f>
        <v>40740.208333333336</v>
      </c>
      <c r="O178" s="8">
        <f>(((M178/60)/60)/24)+DATE(1970,1,1)</f>
        <v>40750.208333333336</v>
      </c>
      <c r="P178" t="b">
        <v>0</v>
      </c>
      <c r="Q178" t="b">
        <v>1</v>
      </c>
      <c r="R178" t="s">
        <v>89</v>
      </c>
      <c r="S178" t="str">
        <f>_xlfn.TEXTBEFORE(R178,"/",1,1,0)</f>
        <v>games</v>
      </c>
      <c r="T178" t="str">
        <f>_xlfn.TEXTAFTER(R178,"/",1,1,0)</f>
        <v>video games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>E179/D179*100</f>
        <v>416.47680412371136</v>
      </c>
      <c r="H179" s="5">
        <f>E179/I179</f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8">
        <f>(((L179/60)/60)/24)+DATE(1970,1,1)</f>
        <v>40497.25</v>
      </c>
      <c r="O179" s="8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_xlfn.TEXTBEFORE(R179,"/",1,1,0)</f>
        <v>theater</v>
      </c>
      <c r="T179" t="str">
        <f>_xlfn.TEXTAFTER(R179,"/",1,1,0)</f>
        <v>plays</v>
      </c>
    </row>
    <row r="180" spans="1:20" x14ac:dyDescent="0.3">
      <c r="A180">
        <v>457</v>
      </c>
      <c r="B180" t="s">
        <v>962</v>
      </c>
      <c r="C180" s="3" t="s">
        <v>963</v>
      </c>
      <c r="D180">
        <v>5000</v>
      </c>
      <c r="E180">
        <v>1332</v>
      </c>
      <c r="F180" t="s">
        <v>14</v>
      </c>
      <c r="G180" s="5">
        <f>E180/D180*100</f>
        <v>26.640000000000004</v>
      </c>
      <c r="H180" s="5">
        <f>E180/I180</f>
        <v>28.956521739130434</v>
      </c>
      <c r="I180">
        <v>46</v>
      </c>
      <c r="J180" t="s">
        <v>21</v>
      </c>
      <c r="K180" t="s">
        <v>22</v>
      </c>
      <c r="L180">
        <v>1476421200</v>
      </c>
      <c r="M180">
        <v>1476594000</v>
      </c>
      <c r="N180" s="8">
        <f>(((L180/60)/60)/24)+DATE(1970,1,1)</f>
        <v>42657.208333333328</v>
      </c>
      <c r="O180" s="8">
        <f>(((M180/60)/60)/24)+DATE(1970,1,1)</f>
        <v>42659.208333333328</v>
      </c>
      <c r="P180" t="b">
        <v>0</v>
      </c>
      <c r="Q180" t="b">
        <v>0</v>
      </c>
      <c r="R180" t="s">
        <v>33</v>
      </c>
      <c r="S180" t="str">
        <f>_xlfn.TEXTBEFORE(R180,"/",1,1,0)</f>
        <v>theater</v>
      </c>
      <c r="T180" t="str">
        <f>_xlfn.TEXTAFTER(R180,"/",1,1,0)</f>
        <v>plays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>E181/D181*100</f>
        <v>357.71910112359546</v>
      </c>
      <c r="H181" s="5">
        <f>E181/I181</f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8">
        <f>(((L181/60)/60)/24)+DATE(1970,1,1)</f>
        <v>41350.208333333336</v>
      </c>
      <c r="O181" s="8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_xlfn.TEXTBEFORE(R181,"/",1,1,0)</f>
        <v>theater</v>
      </c>
      <c r="T181" t="str">
        <f>_xlfn.TEXTAFTER(R181,"/",1,1,0)</f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>E182/D182*100</f>
        <v>308.45714285714286</v>
      </c>
      <c r="H182" s="5">
        <f>E182/I182</f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8">
        <f>(((L182/60)/60)/24)+DATE(1970,1,1)</f>
        <v>40259.208333333336</v>
      </c>
      <c r="O182" s="8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_xlfn.TEXTBEFORE(R182,"/",1,1,0)</f>
        <v>technology</v>
      </c>
      <c r="T182" t="str">
        <f>_xlfn.TEXTAFTER(R182,"/",1,1,0)</f>
        <v>wearables</v>
      </c>
    </row>
    <row r="183" spans="1:20" ht="31.2" x14ac:dyDescent="0.3">
      <c r="A183">
        <v>183</v>
      </c>
      <c r="B183" t="s">
        <v>418</v>
      </c>
      <c r="C183" s="3" t="s">
        <v>419</v>
      </c>
      <c r="D183">
        <v>5100</v>
      </c>
      <c r="E183">
        <v>3525</v>
      </c>
      <c r="F183" t="s">
        <v>14</v>
      </c>
      <c r="G183" s="5">
        <f>E183/D183*100</f>
        <v>69.117647058823522</v>
      </c>
      <c r="H183" s="5">
        <f>E183/I183</f>
        <v>40.988372093023258</v>
      </c>
      <c r="I183">
        <v>86</v>
      </c>
      <c r="J183" t="s">
        <v>15</v>
      </c>
      <c r="K183" t="s">
        <v>16</v>
      </c>
      <c r="L183">
        <v>1284008400</v>
      </c>
      <c r="M183">
        <v>1285131600</v>
      </c>
      <c r="N183" s="8">
        <f>(((L183/60)/60)/24)+DATE(1970,1,1)</f>
        <v>40430.208333333336</v>
      </c>
      <c r="O183" s="8">
        <f>(((M183/60)/60)/24)+DATE(1970,1,1)</f>
        <v>40443.208333333336</v>
      </c>
      <c r="P183" t="b">
        <v>0</v>
      </c>
      <c r="Q183" t="b">
        <v>0</v>
      </c>
      <c r="R183" t="s">
        <v>23</v>
      </c>
      <c r="S183" t="str">
        <f>_xlfn.TEXTBEFORE(R183,"/",1,1,0)</f>
        <v>music</v>
      </c>
      <c r="T183" t="str">
        <f>_xlfn.TEXTAFTER(R183,"/",1,1,0)</f>
        <v>rock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>E184/D184*100</f>
        <v>722.32472324723244</v>
      </c>
      <c r="H184" s="5">
        <f>E184/I184</f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8">
        <f>(((L184/60)/60)/24)+DATE(1970,1,1)</f>
        <v>43631.208333333328</v>
      </c>
      <c r="O184" s="8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_xlfn.TEXTBEFORE(R184,"/",1,1,0)</f>
        <v>theater</v>
      </c>
      <c r="T184" t="str">
        <f>_xlfn.TEXTAFTER(R184,"/",1,1,0)</f>
        <v>plays</v>
      </c>
    </row>
    <row r="185" spans="1:20" x14ac:dyDescent="0.3">
      <c r="A185">
        <v>424</v>
      </c>
      <c r="B185" t="s">
        <v>897</v>
      </c>
      <c r="C185" s="3" t="s">
        <v>898</v>
      </c>
      <c r="D185">
        <v>5100</v>
      </c>
      <c r="E185">
        <v>2064</v>
      </c>
      <c r="F185" t="s">
        <v>14</v>
      </c>
      <c r="G185" s="5">
        <f>E185/D185*100</f>
        <v>40.470588235294116</v>
      </c>
      <c r="H185" s="5">
        <f>E185/I185</f>
        <v>24.867469879518072</v>
      </c>
      <c r="I185">
        <v>83</v>
      </c>
      <c r="J185" t="s">
        <v>21</v>
      </c>
      <c r="K185" t="s">
        <v>22</v>
      </c>
      <c r="L185">
        <v>1524027600</v>
      </c>
      <c r="M185">
        <v>1524546000</v>
      </c>
      <c r="N185" s="8">
        <f>(((L185/60)/60)/24)+DATE(1970,1,1)</f>
        <v>43208.208333333328</v>
      </c>
      <c r="O185" s="8">
        <f>(((M185/60)/60)/24)+DATE(1970,1,1)</f>
        <v>43214.208333333328</v>
      </c>
      <c r="P185" t="b">
        <v>0</v>
      </c>
      <c r="Q185" t="b">
        <v>0</v>
      </c>
      <c r="R185" t="s">
        <v>60</v>
      </c>
      <c r="S185" t="str">
        <f>_xlfn.TEXTBEFORE(R185,"/",1,1,0)</f>
        <v>music</v>
      </c>
      <c r="T185" t="str">
        <f>_xlfn.TEXTAFTER(R185,"/",1,1,0)</f>
        <v>indie 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>E186/D186*100</f>
        <v>293.05555555555554</v>
      </c>
      <c r="H186" s="5">
        <f>E186/I186</f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8">
        <f>(((L186/60)/60)/24)+DATE(1970,1,1)</f>
        <v>43588.208333333328</v>
      </c>
      <c r="O186" s="8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_xlfn.TEXTBEFORE(R186,"/",1,1,0)</f>
        <v>theater</v>
      </c>
      <c r="T186" t="str">
        <f>_xlfn.TEXTAFTER(R186,"/",1,1,0)</f>
        <v>plays</v>
      </c>
    </row>
    <row r="187" spans="1:20" x14ac:dyDescent="0.3">
      <c r="A187">
        <v>529</v>
      </c>
      <c r="B187" t="s">
        <v>1103</v>
      </c>
      <c r="C187" s="3" t="s">
        <v>1104</v>
      </c>
      <c r="D187">
        <v>5100</v>
      </c>
      <c r="E187">
        <v>574</v>
      </c>
      <c r="F187" t="s">
        <v>14</v>
      </c>
      <c r="G187" s="5">
        <f>E187/D187*100</f>
        <v>11.254901960784313</v>
      </c>
      <c r="H187" s="5">
        <f>E187/I187</f>
        <v>63.777777777777779</v>
      </c>
      <c r="I187">
        <v>9</v>
      </c>
      <c r="J187" t="s">
        <v>21</v>
      </c>
      <c r="K187" t="s">
        <v>22</v>
      </c>
      <c r="L187">
        <v>1399698000</v>
      </c>
      <c r="M187">
        <v>1402117200</v>
      </c>
      <c r="N187" s="8">
        <f>(((L187/60)/60)/24)+DATE(1970,1,1)</f>
        <v>41769.208333333336</v>
      </c>
      <c r="O187" s="8">
        <f>(((M187/60)/60)/24)+DATE(1970,1,1)</f>
        <v>41797.208333333336</v>
      </c>
      <c r="P187" t="b">
        <v>0</v>
      </c>
      <c r="Q187" t="b">
        <v>0</v>
      </c>
      <c r="R187" t="s">
        <v>89</v>
      </c>
      <c r="S187" t="str">
        <f>_xlfn.TEXTBEFORE(R187,"/",1,1,0)</f>
        <v>games</v>
      </c>
      <c r="T187" t="str">
        <f>_xlfn.TEXTAFTER(R187,"/",1,1,0)</f>
        <v>video games</v>
      </c>
    </row>
    <row r="188" spans="1:20" x14ac:dyDescent="0.3">
      <c r="A188">
        <v>971</v>
      </c>
      <c r="B188" t="s">
        <v>1971</v>
      </c>
      <c r="C188" s="3" t="s">
        <v>1972</v>
      </c>
      <c r="D188">
        <v>5100</v>
      </c>
      <c r="E188">
        <v>1414</v>
      </c>
      <c r="F188" t="s">
        <v>14</v>
      </c>
      <c r="G188" s="5">
        <f>E188/D188*100</f>
        <v>27.725490196078432</v>
      </c>
      <c r="H188" s="5">
        <f>E188/I188</f>
        <v>58.916666666666664</v>
      </c>
      <c r="I188">
        <v>24</v>
      </c>
      <c r="J188" t="s">
        <v>21</v>
      </c>
      <c r="K188" t="s">
        <v>22</v>
      </c>
      <c r="L188">
        <v>1381208400</v>
      </c>
      <c r="M188">
        <v>1381726800</v>
      </c>
      <c r="N188" s="8">
        <f>(((L188/60)/60)/24)+DATE(1970,1,1)</f>
        <v>41555.208333333336</v>
      </c>
      <c r="O188" s="8">
        <f>(((M188/60)/60)/24)+DATE(1970,1,1)</f>
        <v>41561.208333333336</v>
      </c>
      <c r="P188" t="b">
        <v>0</v>
      </c>
      <c r="Q188" t="b">
        <v>0</v>
      </c>
      <c r="R188" t="s">
        <v>269</v>
      </c>
      <c r="S188" t="str">
        <f>_xlfn.TEXTBEFORE(R188,"/",1,1,0)</f>
        <v>film &amp; video</v>
      </c>
      <c r="T188" t="str">
        <f>_xlfn.TEXTAFTER(R188,"/",1,1,0)</f>
        <v>television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>E189/D189*100</f>
        <v>229.87375415282392</v>
      </c>
      <c r="H189" s="5">
        <f>E189/I189</f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8">
        <f>(((L189/60)/60)/24)+DATE(1970,1,1)</f>
        <v>41328.25</v>
      </c>
      <c r="O189" s="8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_xlfn.TEXTBEFORE(R189,"/",1,1,0)</f>
        <v>film &amp; video</v>
      </c>
      <c r="T189" t="str">
        <f>_xlfn.TEXTAFTER(R189,"/",1,1,0)</f>
        <v>shorts</v>
      </c>
    </row>
    <row r="190" spans="1:20" x14ac:dyDescent="0.3">
      <c r="A190">
        <v>6</v>
      </c>
      <c r="B190" t="s">
        <v>38</v>
      </c>
      <c r="C190" s="3" t="s">
        <v>39</v>
      </c>
      <c r="D190">
        <v>5200</v>
      </c>
      <c r="E190">
        <v>1090</v>
      </c>
      <c r="F190" t="s">
        <v>14</v>
      </c>
      <c r="G190" s="5">
        <f>E190/D190*100</f>
        <v>20.961538461538463</v>
      </c>
      <c r="H190" s="5">
        <f>E190/I190</f>
        <v>60.555555555555557</v>
      </c>
      <c r="I190">
        <v>18</v>
      </c>
      <c r="J190" t="s">
        <v>40</v>
      </c>
      <c r="K190" t="s">
        <v>41</v>
      </c>
      <c r="L190">
        <v>1505278800</v>
      </c>
      <c r="M190">
        <v>1505365200</v>
      </c>
      <c r="N190" s="8">
        <f>(((L190/60)/60)/24)+DATE(1970,1,1)</f>
        <v>42991.208333333328</v>
      </c>
      <c r="O190" s="8">
        <f>(((M190/60)/60)/24)+DATE(1970,1,1)</f>
        <v>42992.208333333328</v>
      </c>
      <c r="P190" t="b">
        <v>0</v>
      </c>
      <c r="Q190" t="b">
        <v>0</v>
      </c>
      <c r="R190" t="s">
        <v>42</v>
      </c>
      <c r="S190" t="str">
        <f>_xlfn.TEXTBEFORE(R190,"/",1,1,0)</f>
        <v>film &amp; video</v>
      </c>
      <c r="T190" t="str">
        <f>_xlfn.TEXTAFTER(R190,"/",1,1,0)</f>
        <v>documentary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>E191/D191*100</f>
        <v>23.525352848928385</v>
      </c>
      <c r="H191" s="5">
        <f>E191/I191</f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8">
        <f>(((L191/60)/60)/24)+DATE(1970,1,1)</f>
        <v>42433.25</v>
      </c>
      <c r="O191" s="8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_xlfn.TEXTBEFORE(R191,"/",1,1,0)</f>
        <v>theater</v>
      </c>
      <c r="T191" t="str">
        <f>_xlfn.TEXTAFTER(R191,"/",1,1,0)</f>
        <v>plays</v>
      </c>
    </row>
    <row r="192" spans="1:20" x14ac:dyDescent="0.3">
      <c r="A192">
        <v>109</v>
      </c>
      <c r="B192" t="s">
        <v>267</v>
      </c>
      <c r="C192" s="3" t="s">
        <v>268</v>
      </c>
      <c r="D192">
        <v>5200</v>
      </c>
      <c r="E192">
        <v>3079</v>
      </c>
      <c r="F192" t="s">
        <v>14</v>
      </c>
      <c r="G192" s="5">
        <f>E192/D192*100</f>
        <v>59.21153846153846</v>
      </c>
      <c r="H192" s="5">
        <f>E192/I192</f>
        <v>51.31666666666667</v>
      </c>
      <c r="I192">
        <v>60</v>
      </c>
      <c r="J192" t="s">
        <v>21</v>
      </c>
      <c r="K192" t="s">
        <v>22</v>
      </c>
      <c r="L192">
        <v>1389506400</v>
      </c>
      <c r="M192">
        <v>1389679200</v>
      </c>
      <c r="N192" s="8">
        <f>(((L192/60)/60)/24)+DATE(1970,1,1)</f>
        <v>41651.25</v>
      </c>
      <c r="O192" s="8">
        <f>(((M192/60)/60)/24)+DATE(1970,1,1)</f>
        <v>41653.25</v>
      </c>
      <c r="P192" t="b">
        <v>0</v>
      </c>
      <c r="Q192" t="b">
        <v>0</v>
      </c>
      <c r="R192" t="s">
        <v>269</v>
      </c>
      <c r="S192" t="str">
        <f>_xlfn.TEXTBEFORE(R192,"/",1,1,0)</f>
        <v>film &amp; video</v>
      </c>
      <c r="T192" t="str">
        <f>_xlfn.TEXTAFTER(R192,"/",1,1,0)</f>
        <v>television</v>
      </c>
    </row>
    <row r="193" spans="1:20" ht="31.2" x14ac:dyDescent="0.3">
      <c r="A193">
        <v>486</v>
      </c>
      <c r="B193" t="s">
        <v>1019</v>
      </c>
      <c r="C193" s="3" t="s">
        <v>1020</v>
      </c>
      <c r="D193">
        <v>5200</v>
      </c>
      <c r="E193">
        <v>702</v>
      </c>
      <c r="F193" t="s">
        <v>14</v>
      </c>
      <c r="G193" s="5">
        <f>E193/D193*100</f>
        <v>13.5</v>
      </c>
      <c r="H193" s="5">
        <f>E193/I193</f>
        <v>33.428571428571431</v>
      </c>
      <c r="I193">
        <v>21</v>
      </c>
      <c r="J193" t="s">
        <v>40</v>
      </c>
      <c r="K193" t="s">
        <v>41</v>
      </c>
      <c r="L193">
        <v>1520575200</v>
      </c>
      <c r="M193">
        <v>1521867600</v>
      </c>
      <c r="N193" s="8">
        <f>(((L193/60)/60)/24)+DATE(1970,1,1)</f>
        <v>43168.25</v>
      </c>
      <c r="O193" s="8">
        <f>(((M193/60)/60)/24)+DATE(1970,1,1)</f>
        <v>43183.208333333328</v>
      </c>
      <c r="P193" t="b">
        <v>0</v>
      </c>
      <c r="Q193" t="b">
        <v>1</v>
      </c>
      <c r="R193" t="s">
        <v>206</v>
      </c>
      <c r="S193" t="str">
        <f>_xlfn.TEXTBEFORE(R193,"/",1,1,0)</f>
        <v>publishing</v>
      </c>
      <c r="T193" t="str">
        <f>_xlfn.TEXTAFTER(R193,"/",1,1,0)</f>
        <v>translations</v>
      </c>
    </row>
    <row r="194" spans="1:20" x14ac:dyDescent="0.3">
      <c r="A194">
        <v>808</v>
      </c>
      <c r="B194" t="s">
        <v>1651</v>
      </c>
      <c r="C194" s="3" t="s">
        <v>1652</v>
      </c>
      <c r="D194">
        <v>5200</v>
      </c>
      <c r="E194">
        <v>1583</v>
      </c>
      <c r="F194" t="s">
        <v>14</v>
      </c>
      <c r="G194" s="5">
        <f>E194/D194*100</f>
        <v>30.44230769230769</v>
      </c>
      <c r="H194" s="5">
        <f>E194/I194</f>
        <v>83.315789473684205</v>
      </c>
      <c r="I194">
        <v>19</v>
      </c>
      <c r="J194" t="s">
        <v>21</v>
      </c>
      <c r="K194" t="s">
        <v>22</v>
      </c>
      <c r="L194">
        <v>1463461200</v>
      </c>
      <c r="M194">
        <v>1464930000</v>
      </c>
      <c r="N194" s="8">
        <f>(((L194/60)/60)/24)+DATE(1970,1,1)</f>
        <v>42507.208333333328</v>
      </c>
      <c r="O194" s="8">
        <f>(((M194/60)/60)/24)+DATE(1970,1,1)</f>
        <v>42524.208333333328</v>
      </c>
      <c r="P194" t="b">
        <v>0</v>
      </c>
      <c r="Q194" t="b">
        <v>0</v>
      </c>
      <c r="R194" t="s">
        <v>17</v>
      </c>
      <c r="S194" t="str">
        <f>_xlfn.TEXTBEFORE(R194,"/",1,1,0)</f>
        <v>food</v>
      </c>
      <c r="T194" t="str">
        <f>_xlfn.TEXTAFTER(R194,"/",1,1,0)</f>
        <v>food trucks</v>
      </c>
    </row>
    <row r="195" spans="1:20" x14ac:dyDescent="0.3">
      <c r="A195">
        <v>677</v>
      </c>
      <c r="B195" t="s">
        <v>1394</v>
      </c>
      <c r="C195" s="3" t="s">
        <v>1395</v>
      </c>
      <c r="D195">
        <v>5300</v>
      </c>
      <c r="E195">
        <v>4432</v>
      </c>
      <c r="F195" t="s">
        <v>14</v>
      </c>
      <c r="G195" s="5">
        <f>E195/D195*100</f>
        <v>83.622641509433961</v>
      </c>
      <c r="H195" s="5">
        <f>E195/I195</f>
        <v>39.927927927927925</v>
      </c>
      <c r="I195">
        <v>111</v>
      </c>
      <c r="J195" t="s">
        <v>21</v>
      </c>
      <c r="K195" t="s">
        <v>22</v>
      </c>
      <c r="L195">
        <v>1468126800</v>
      </c>
      <c r="M195">
        <v>1472446800</v>
      </c>
      <c r="N195" s="8">
        <f>(((L195/60)/60)/24)+DATE(1970,1,1)</f>
        <v>42561.208333333328</v>
      </c>
      <c r="O195" s="8">
        <f>(((M195/60)/60)/24)+DATE(1970,1,1)</f>
        <v>42611.208333333328</v>
      </c>
      <c r="P195" t="b">
        <v>0</v>
      </c>
      <c r="Q195" t="b">
        <v>0</v>
      </c>
      <c r="R195" t="s">
        <v>119</v>
      </c>
      <c r="S195" t="str">
        <f>_xlfn.TEXTBEFORE(R195,"/",1,1,0)</f>
        <v>publishing</v>
      </c>
      <c r="T195" t="str">
        <f>_xlfn.TEXTAFTER(R195,"/",1,1,0)</f>
        <v>fiction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>E196/D196*100</f>
        <v>122.7605633802817</v>
      </c>
      <c r="H196" s="5">
        <f>E196/I196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8">
        <f>(((L196/60)/60)/24)+DATE(1970,1,1)</f>
        <v>42261.208333333328</v>
      </c>
      <c r="O196" s="8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_xlfn.TEXTBEFORE(R196,"/",1,1,0)</f>
        <v>music</v>
      </c>
      <c r="T196" t="str">
        <f>_xlfn.TEXTAFTER(R196,"/",1,1,0)</f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>E197/D197*100</f>
        <v>361.75316455696202</v>
      </c>
      <c r="H197" s="5">
        <f>E197/I197</f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8">
        <f>(((L197/60)/60)/24)+DATE(1970,1,1)</f>
        <v>43310.208333333328</v>
      </c>
      <c r="O197" s="8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_xlfn.TEXTBEFORE(R197,"/",1,1,0)</f>
        <v>music</v>
      </c>
      <c r="T197" t="str">
        <f>_xlfn.TEXTAFTER(R197,"/",1,1,0)</f>
        <v>electric music</v>
      </c>
    </row>
    <row r="198" spans="1:20" ht="31.2" x14ac:dyDescent="0.3">
      <c r="A198">
        <v>740</v>
      </c>
      <c r="B198" t="s">
        <v>1517</v>
      </c>
      <c r="C198" s="3" t="s">
        <v>1518</v>
      </c>
      <c r="D198">
        <v>5300</v>
      </c>
      <c r="E198">
        <v>1592</v>
      </c>
      <c r="F198" t="s">
        <v>14</v>
      </c>
      <c r="G198" s="5">
        <f>E198/D198*100</f>
        <v>30.037735849056602</v>
      </c>
      <c r="H198" s="5">
        <f>E198/I198</f>
        <v>99.5</v>
      </c>
      <c r="I198">
        <v>16</v>
      </c>
      <c r="J198" t="s">
        <v>21</v>
      </c>
      <c r="K198" t="s">
        <v>22</v>
      </c>
      <c r="L198">
        <v>1486101600</v>
      </c>
      <c r="M198">
        <v>1486360800</v>
      </c>
      <c r="N198" s="8">
        <f>(((L198/60)/60)/24)+DATE(1970,1,1)</f>
        <v>42769.25</v>
      </c>
      <c r="O198" s="8">
        <f>(((M198/60)/60)/24)+DATE(1970,1,1)</f>
        <v>42772.25</v>
      </c>
      <c r="P198" t="b">
        <v>0</v>
      </c>
      <c r="Q198" t="b">
        <v>0</v>
      </c>
      <c r="R198" t="s">
        <v>33</v>
      </c>
      <c r="S198" t="str">
        <f>_xlfn.TEXTBEFORE(R198,"/",1,1,0)</f>
        <v>theater</v>
      </c>
      <c r="T198" t="str">
        <f>_xlfn.TEXTAFTER(R198,"/",1,1,0)</f>
        <v>plays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>E199/D199*100</f>
        <v>298.20475319926874</v>
      </c>
      <c r="H199" s="5">
        <f>E199/I199</f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8">
        <f>(((L199/60)/60)/24)+DATE(1970,1,1)</f>
        <v>42909.208333333328</v>
      </c>
      <c r="O199" s="8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_xlfn.TEXTBEFORE(R199,"/",1,1,0)</f>
        <v>film &amp; video</v>
      </c>
      <c r="T199" t="str">
        <f>_xlfn.TEXTAFTER(R199,"/",1,1,0)</f>
        <v>drama</v>
      </c>
    </row>
    <row r="200" spans="1:20" ht="31.2" x14ac:dyDescent="0.3">
      <c r="A200">
        <v>161</v>
      </c>
      <c r="B200" t="s">
        <v>374</v>
      </c>
      <c r="C200" s="3" t="s">
        <v>375</v>
      </c>
      <c r="D200">
        <v>5500</v>
      </c>
      <c r="E200">
        <v>4300</v>
      </c>
      <c r="F200" t="s">
        <v>14</v>
      </c>
      <c r="G200" s="5">
        <f>E200/D200*100</f>
        <v>78.181818181818187</v>
      </c>
      <c r="H200" s="5">
        <f>E200/I200</f>
        <v>57.333333333333336</v>
      </c>
      <c r="I200">
        <v>75</v>
      </c>
      <c r="J200" t="s">
        <v>21</v>
      </c>
      <c r="K200" t="s">
        <v>22</v>
      </c>
      <c r="L200">
        <v>1442984400</v>
      </c>
      <c r="M200">
        <v>1443502800</v>
      </c>
      <c r="N200" s="8">
        <f>(((L200/60)/60)/24)+DATE(1970,1,1)</f>
        <v>42270.208333333328</v>
      </c>
      <c r="O200" s="8">
        <f>(((M200/60)/60)/24)+DATE(1970,1,1)</f>
        <v>42276.208333333328</v>
      </c>
      <c r="P200" t="b">
        <v>0</v>
      </c>
      <c r="Q200" t="b">
        <v>1</v>
      </c>
      <c r="R200" t="s">
        <v>28</v>
      </c>
      <c r="S200" t="str">
        <f>_xlfn.TEXTBEFORE(R200,"/",1,1,0)</f>
        <v>technology</v>
      </c>
      <c r="T200" t="str">
        <f>_xlfn.TEXTAFTER(R200,"/",1,1,0)</f>
        <v>web</v>
      </c>
    </row>
    <row r="201" spans="1:20" x14ac:dyDescent="0.3">
      <c r="A201">
        <v>276</v>
      </c>
      <c r="B201" t="s">
        <v>604</v>
      </c>
      <c r="C201" s="3" t="s">
        <v>605</v>
      </c>
      <c r="D201">
        <v>5500</v>
      </c>
      <c r="E201">
        <v>5324</v>
      </c>
      <c r="F201" t="s">
        <v>14</v>
      </c>
      <c r="G201" s="5">
        <f>E201/D201*100</f>
        <v>96.8</v>
      </c>
      <c r="H201" s="5">
        <f>E201/I201</f>
        <v>40.030075187969928</v>
      </c>
      <c r="I201">
        <v>133</v>
      </c>
      <c r="J201" t="s">
        <v>21</v>
      </c>
      <c r="K201" t="s">
        <v>22</v>
      </c>
      <c r="L201">
        <v>1334811600</v>
      </c>
      <c r="M201">
        <v>1335243600</v>
      </c>
      <c r="N201" s="8">
        <f>(((L201/60)/60)/24)+DATE(1970,1,1)</f>
        <v>41018.208333333336</v>
      </c>
      <c r="O201" s="8">
        <f>(((M201/60)/60)/24)+DATE(1970,1,1)</f>
        <v>41023.208333333336</v>
      </c>
      <c r="P201" t="b">
        <v>0</v>
      </c>
      <c r="Q201" t="b">
        <v>1</v>
      </c>
      <c r="R201" t="s">
        <v>89</v>
      </c>
      <c r="S201" t="str">
        <f>_xlfn.TEXTBEFORE(R201,"/",1,1,0)</f>
        <v>games</v>
      </c>
      <c r="T201" t="str">
        <f>_xlfn.TEXTAFTER(R201,"/",1,1,0)</f>
        <v>video games</v>
      </c>
    </row>
    <row r="202" spans="1:20" x14ac:dyDescent="0.3">
      <c r="A202">
        <v>960</v>
      </c>
      <c r="B202" t="s">
        <v>1950</v>
      </c>
      <c r="C202" s="3" t="s">
        <v>1951</v>
      </c>
      <c r="D202">
        <v>5500</v>
      </c>
      <c r="E202">
        <v>4678</v>
      </c>
      <c r="F202" t="s">
        <v>14</v>
      </c>
      <c r="G202" s="5">
        <f>E202/D202*100</f>
        <v>85.054545454545448</v>
      </c>
      <c r="H202" s="5">
        <f>E202/I202</f>
        <v>85.054545454545448</v>
      </c>
      <c r="I202">
        <v>55</v>
      </c>
      <c r="J202" t="s">
        <v>21</v>
      </c>
      <c r="K202" t="s">
        <v>22</v>
      </c>
      <c r="L202">
        <v>1454911200</v>
      </c>
      <c r="M202">
        <v>1458104400</v>
      </c>
      <c r="N202" s="8">
        <f>(((L202/60)/60)/24)+DATE(1970,1,1)</f>
        <v>42408.25</v>
      </c>
      <c r="O202" s="8">
        <f>(((M202/60)/60)/24)+DATE(1970,1,1)</f>
        <v>42445.208333333328</v>
      </c>
      <c r="P202" t="b">
        <v>0</v>
      </c>
      <c r="Q202" t="b">
        <v>0</v>
      </c>
      <c r="R202" t="s">
        <v>28</v>
      </c>
      <c r="S202" t="str">
        <f>_xlfn.TEXTBEFORE(R202,"/",1,1,0)</f>
        <v>technology</v>
      </c>
      <c r="T202" t="str">
        <f>_xlfn.TEXTAFTER(R202,"/",1,1,0)</f>
        <v>web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>E203/D203*100</f>
        <v>681.19047619047615</v>
      </c>
      <c r="H203" s="5">
        <f>E203/I203</f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8">
        <f>(((L203/60)/60)/24)+DATE(1970,1,1)</f>
        <v>41845.208333333336</v>
      </c>
      <c r="O203" s="8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_xlfn.TEXTBEFORE(R203,"/",1,1,0)</f>
        <v>technology</v>
      </c>
      <c r="T203" t="str">
        <f>_xlfn.TEXTAFTER(R203,"/",1,1,0)</f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>E204/D204*100</f>
        <v>78.831325301204828</v>
      </c>
      <c r="H204" s="5">
        <f>E204/I204</f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8">
        <f>(((L204/60)/60)/24)+DATE(1970,1,1)</f>
        <v>40818.208333333336</v>
      </c>
      <c r="O204" s="8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_xlfn.TEXTBEFORE(R204,"/",1,1,0)</f>
        <v>food</v>
      </c>
      <c r="T204" t="str">
        <f>_xlfn.TEXTAFTER(R204,"/",1,1,0)</f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>E205/D205*100</f>
        <v>134.40792216817235</v>
      </c>
      <c r="H205" s="5">
        <f>E205/I205</f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8">
        <f>(((L205/60)/60)/24)+DATE(1970,1,1)</f>
        <v>42752.25</v>
      </c>
      <c r="O205" s="8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_xlfn.TEXTBEFORE(R205,"/",1,1,0)</f>
        <v>theater</v>
      </c>
      <c r="T205" t="str">
        <f>_xlfn.TEXTAFTER(R205,"/",1,1,0)</f>
        <v>plays</v>
      </c>
    </row>
    <row r="206" spans="1:20" x14ac:dyDescent="0.3">
      <c r="A206">
        <v>288</v>
      </c>
      <c r="B206" t="s">
        <v>628</v>
      </c>
      <c r="C206" s="3" t="s">
        <v>629</v>
      </c>
      <c r="D206">
        <v>5600</v>
      </c>
      <c r="E206">
        <v>5476</v>
      </c>
      <c r="F206" t="s">
        <v>14</v>
      </c>
      <c r="G206" s="5">
        <f>E206/D206*100</f>
        <v>97.785714285714292</v>
      </c>
      <c r="H206" s="5">
        <f>E206/I206</f>
        <v>39.970802919708028</v>
      </c>
      <c r="I206">
        <v>137</v>
      </c>
      <c r="J206" t="s">
        <v>36</v>
      </c>
      <c r="K206" t="s">
        <v>37</v>
      </c>
      <c r="L206">
        <v>1331701200</v>
      </c>
      <c r="M206">
        <v>1331787600</v>
      </c>
      <c r="N206" s="8">
        <f>(((L206/60)/60)/24)+DATE(1970,1,1)</f>
        <v>40982.208333333336</v>
      </c>
      <c r="O206" s="8">
        <f>(((M206/60)/60)/24)+DATE(1970,1,1)</f>
        <v>40983.208333333336</v>
      </c>
      <c r="P206" t="b">
        <v>0</v>
      </c>
      <c r="Q206" t="b">
        <v>1</v>
      </c>
      <c r="R206" t="s">
        <v>148</v>
      </c>
      <c r="S206" t="str">
        <f>_xlfn.TEXTBEFORE(R206,"/",1,1,0)</f>
        <v>music</v>
      </c>
      <c r="T206" t="str">
        <f>_xlfn.TEXTAFTER(R206,"/",1,1,0)</f>
        <v>metal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>E207/D207*100</f>
        <v>431.84615384615387</v>
      </c>
      <c r="H207" s="5">
        <f>E207/I207</f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8">
        <f>(((L207/60)/60)/24)+DATE(1970,1,1)</f>
        <v>43390.208333333328</v>
      </c>
      <c r="O207" s="8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_xlfn.TEXTBEFORE(R207,"/",1,1,0)</f>
        <v>theater</v>
      </c>
      <c r="T207" t="str">
        <f>_xlfn.TEXTAFTER(R207,"/",1,1,0)</f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>E208/D208*100</f>
        <v>38.844444444444441</v>
      </c>
      <c r="H208" s="5">
        <f>E208/I208</f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8">
        <f>(((L208/60)/60)/24)+DATE(1970,1,1)</f>
        <v>40236.25</v>
      </c>
      <c r="O208" s="8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_xlfn.TEXTBEFORE(R208,"/",1,1,0)</f>
        <v>publishing</v>
      </c>
      <c r="T208" t="str">
        <f>_xlfn.TEXTAFTER(R208,"/",1,1,0)</f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>E209/D209*100</f>
        <v>425.7</v>
      </c>
      <c r="H209" s="5">
        <f>E209/I209</f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8">
        <f>(((L209/60)/60)/24)+DATE(1970,1,1)</f>
        <v>43340.208333333328</v>
      </c>
      <c r="O209" s="8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_xlfn.TEXTBEFORE(R209,"/",1,1,0)</f>
        <v>music</v>
      </c>
      <c r="T209" t="str">
        <f>_xlfn.TEXTAFTER(R209,"/",1,1,0)</f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>E210/D210*100</f>
        <v>101.12239715591672</v>
      </c>
      <c r="H210" s="5">
        <f>E210/I210</f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8">
        <f>(((L210/60)/60)/24)+DATE(1970,1,1)</f>
        <v>43048.25</v>
      </c>
      <c r="O210" s="8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_xlfn.TEXTBEFORE(R210,"/",1,1,0)</f>
        <v>film &amp; video</v>
      </c>
      <c r="T210" t="str">
        <f>_xlfn.TEXTAFTER(R210,"/",1,1,0)</f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>E211/D211*100</f>
        <v>21.188688946015425</v>
      </c>
      <c r="H211" s="5">
        <f>E211/I211</f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8">
        <f>(((L211/60)/60)/24)+DATE(1970,1,1)</f>
        <v>42496.208333333328</v>
      </c>
      <c r="O211" s="8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_xlfn.TEXTBEFORE(R211,"/",1,1,0)</f>
        <v>film &amp; video</v>
      </c>
      <c r="T211" t="str">
        <f>_xlfn.TEXTAFTER(R211,"/",1,1,0)</f>
        <v>documentary</v>
      </c>
    </row>
    <row r="212" spans="1:20" x14ac:dyDescent="0.3">
      <c r="A212">
        <v>673</v>
      </c>
      <c r="B212" t="s">
        <v>1386</v>
      </c>
      <c r="C212" s="3" t="s">
        <v>1387</v>
      </c>
      <c r="D212">
        <v>5600</v>
      </c>
      <c r="E212">
        <v>2445</v>
      </c>
      <c r="F212" t="s">
        <v>14</v>
      </c>
      <c r="G212" s="5">
        <f>E212/D212*100</f>
        <v>43.660714285714285</v>
      </c>
      <c r="H212" s="5">
        <f>E212/I212</f>
        <v>42.155172413793103</v>
      </c>
      <c r="I212">
        <v>58</v>
      </c>
      <c r="J212" t="s">
        <v>107</v>
      </c>
      <c r="K212" t="s">
        <v>108</v>
      </c>
      <c r="L212">
        <v>1460696400</v>
      </c>
      <c r="M212">
        <v>1462510800</v>
      </c>
      <c r="N212" s="8">
        <f>(((L212/60)/60)/24)+DATE(1970,1,1)</f>
        <v>42475.208333333328</v>
      </c>
      <c r="O212" s="8">
        <f>(((M212/60)/60)/24)+DATE(1970,1,1)</f>
        <v>42496.208333333328</v>
      </c>
      <c r="P212" t="b">
        <v>0</v>
      </c>
      <c r="Q212" t="b">
        <v>0</v>
      </c>
      <c r="R212" t="s">
        <v>60</v>
      </c>
      <c r="S212" t="str">
        <f>_xlfn.TEXTBEFORE(R212,"/",1,1,0)</f>
        <v>music</v>
      </c>
      <c r="T212" t="str">
        <f>_xlfn.TEXTAFTER(R212,"/",1,1,0)</f>
        <v>indie rock</v>
      </c>
    </row>
    <row r="213" spans="1:20" ht="31.2" x14ac:dyDescent="0.3">
      <c r="A213">
        <v>318</v>
      </c>
      <c r="B213" t="s">
        <v>688</v>
      </c>
      <c r="C213" s="3" t="s">
        <v>689</v>
      </c>
      <c r="D213">
        <v>5700</v>
      </c>
      <c r="E213">
        <v>903</v>
      </c>
      <c r="F213" t="s">
        <v>14</v>
      </c>
      <c r="G213" s="5">
        <f>E213/D213*100</f>
        <v>15.842105263157894</v>
      </c>
      <c r="H213" s="5">
        <f>E213/I213</f>
        <v>53.117647058823529</v>
      </c>
      <c r="I213">
        <v>17</v>
      </c>
      <c r="J213" t="s">
        <v>21</v>
      </c>
      <c r="K213" t="s">
        <v>22</v>
      </c>
      <c r="L213">
        <v>1392357600</v>
      </c>
      <c r="M213">
        <v>1392530400</v>
      </c>
      <c r="N213" s="8">
        <f>(((L213/60)/60)/24)+DATE(1970,1,1)</f>
        <v>41684.25</v>
      </c>
      <c r="O213" s="8">
        <f>(((M213/60)/60)/24)+DATE(1970,1,1)</f>
        <v>41686.25</v>
      </c>
      <c r="P213" t="b">
        <v>0</v>
      </c>
      <c r="Q213" t="b">
        <v>0</v>
      </c>
      <c r="R213" t="s">
        <v>23</v>
      </c>
      <c r="S213" t="str">
        <f>_xlfn.TEXTBEFORE(R213,"/",1,1,0)</f>
        <v>music</v>
      </c>
      <c r="T213" t="str">
        <f>_xlfn.TEXTAFTER(R213,"/",1,1,0)</f>
        <v>rock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>E214/D214*100</f>
        <v>151.85185185185185</v>
      </c>
      <c r="H214" s="5">
        <f>E214/I214</f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8">
        <f>(((L214/60)/60)/24)+DATE(1970,1,1)</f>
        <v>43814.25</v>
      </c>
      <c r="O214" s="8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_xlfn.TEXTBEFORE(R214,"/",1,1,0)</f>
        <v>theater</v>
      </c>
      <c r="T214" t="str">
        <f>_xlfn.TEXTAFTER(R214,"/",1,1,0)</f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>E215/D215*100</f>
        <v>195.16382252559728</v>
      </c>
      <c r="H215" s="5">
        <f>E215/I215</f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8">
        <f>(((L215/60)/60)/24)+DATE(1970,1,1)</f>
        <v>40488.208333333336</v>
      </c>
      <c r="O215" s="8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_xlfn.TEXTBEFORE(R215,"/",1,1,0)</f>
        <v>music</v>
      </c>
      <c r="T215" t="str">
        <f>_xlfn.TEXTAFTER(R215,"/",1,1,0)</f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>E216/D216*100</f>
        <v>1023.1428571428571</v>
      </c>
      <c r="H216" s="5">
        <f>E216/I216</f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8">
        <f>(((L216/60)/60)/24)+DATE(1970,1,1)</f>
        <v>40409.208333333336</v>
      </c>
      <c r="O216" s="8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_xlfn.TEXTBEFORE(R216,"/",1,1,0)</f>
        <v>music</v>
      </c>
      <c r="T216" t="str">
        <f>_xlfn.TEXTAFTER(R216,"/",1,1,0)</f>
        <v>rock</v>
      </c>
    </row>
    <row r="217" spans="1:20" x14ac:dyDescent="0.3">
      <c r="A217">
        <v>963</v>
      </c>
      <c r="B217" t="s">
        <v>1956</v>
      </c>
      <c r="C217" s="3" t="s">
        <v>1957</v>
      </c>
      <c r="D217">
        <v>5900</v>
      </c>
      <c r="E217">
        <v>4997</v>
      </c>
      <c r="F217" t="s">
        <v>14</v>
      </c>
      <c r="G217" s="5">
        <f>E217/D217*100</f>
        <v>84.694915254237287</v>
      </c>
      <c r="H217" s="5">
        <f>E217/I217</f>
        <v>43.833333333333336</v>
      </c>
      <c r="I217">
        <v>114</v>
      </c>
      <c r="J217" t="s">
        <v>107</v>
      </c>
      <c r="K217" t="s">
        <v>108</v>
      </c>
      <c r="L217">
        <v>1299304800</v>
      </c>
      <c r="M217">
        <v>1299823200</v>
      </c>
      <c r="N217" s="8">
        <f>(((L217/60)/60)/24)+DATE(1970,1,1)</f>
        <v>40607.25</v>
      </c>
      <c r="O217" s="8">
        <f>(((M217/60)/60)/24)+DATE(1970,1,1)</f>
        <v>40613.25</v>
      </c>
      <c r="P217" t="b">
        <v>0</v>
      </c>
      <c r="Q217" t="b">
        <v>1</v>
      </c>
      <c r="R217" t="s">
        <v>122</v>
      </c>
      <c r="S217" t="str">
        <f>_xlfn.TEXTBEFORE(R217,"/",1,1,0)</f>
        <v>photography</v>
      </c>
      <c r="T217" t="str">
        <f>_xlfn.TEXTAFTER(R217,"/",1,1,0)</f>
        <v>photography books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>E218/D218*100</f>
        <v>155.07066557107643</v>
      </c>
      <c r="H218" s="5">
        <f>E218/I218</f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8">
        <f>(((L218/60)/60)/24)+DATE(1970,1,1)</f>
        <v>40869.25</v>
      </c>
      <c r="O218" s="8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_xlfn.TEXTBEFORE(R218,"/",1,1,0)</f>
        <v>theater</v>
      </c>
      <c r="T218" t="str">
        <f>_xlfn.TEXTAFTER(R218,"/",1,1,0)</f>
        <v>plays</v>
      </c>
    </row>
    <row r="219" spans="1:20" ht="31.2" x14ac:dyDescent="0.3">
      <c r="A219">
        <v>54</v>
      </c>
      <c r="B219" t="s">
        <v>155</v>
      </c>
      <c r="C219" s="3" t="s">
        <v>156</v>
      </c>
      <c r="D219">
        <v>6000</v>
      </c>
      <c r="E219">
        <v>5392</v>
      </c>
      <c r="F219" t="s">
        <v>14</v>
      </c>
      <c r="G219" s="5">
        <f>E219/D219*100</f>
        <v>89.86666666666666</v>
      </c>
      <c r="H219" s="5">
        <f>E219/I219</f>
        <v>44.93333333333333</v>
      </c>
      <c r="I219">
        <v>120</v>
      </c>
      <c r="J219" t="s">
        <v>21</v>
      </c>
      <c r="K219" t="s">
        <v>22</v>
      </c>
      <c r="L219">
        <v>1520748000</v>
      </c>
      <c r="M219">
        <v>1521262800</v>
      </c>
      <c r="N219" s="8">
        <f>(((L219/60)/60)/24)+DATE(1970,1,1)</f>
        <v>43170.25</v>
      </c>
      <c r="O219" s="8">
        <f>(((M219/60)/60)/24)+DATE(1970,1,1)</f>
        <v>43176.208333333328</v>
      </c>
      <c r="P219" t="b">
        <v>0</v>
      </c>
      <c r="Q219" t="b">
        <v>0</v>
      </c>
      <c r="R219" t="s">
        <v>65</v>
      </c>
      <c r="S219" t="str">
        <f>_xlfn.TEXTBEFORE(R219,"/",1,1,0)</f>
        <v>technology</v>
      </c>
      <c r="T219" t="str">
        <f>_xlfn.TEXTAFTER(R219,"/",1,1,0)</f>
        <v>wearables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>E220/D220*100</f>
        <v>215.94736842105263</v>
      </c>
      <c r="H220" s="5">
        <f>E220/I220</f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8">
        <f>(((L220/60)/60)/24)+DATE(1970,1,1)</f>
        <v>40858.25</v>
      </c>
      <c r="O220" s="8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_xlfn.TEXTBEFORE(R220,"/",1,1,0)</f>
        <v>film &amp; video</v>
      </c>
      <c r="T220" t="str">
        <f>_xlfn.TEXTAFTER(R220,"/",1,1,0)</f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>E221/D221*100</f>
        <v>332.12709832134288</v>
      </c>
      <c r="H221" s="5">
        <f>E221/I221</f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8">
        <f>(((L221/60)/60)/24)+DATE(1970,1,1)</f>
        <v>41137.208333333336</v>
      </c>
      <c r="O221" s="8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_xlfn.TEXTBEFORE(R221,"/",1,1,0)</f>
        <v>film &amp; video</v>
      </c>
      <c r="T221" t="str">
        <f>_xlfn.TEXTAFTER(R221,"/",1,1,0)</f>
        <v>animation</v>
      </c>
    </row>
    <row r="222" spans="1:20" x14ac:dyDescent="0.3">
      <c r="A222">
        <v>581</v>
      </c>
      <c r="B222" t="s">
        <v>1205</v>
      </c>
      <c r="C222" s="3" t="s">
        <v>1206</v>
      </c>
      <c r="D222">
        <v>6000</v>
      </c>
      <c r="E222">
        <v>3841</v>
      </c>
      <c r="F222" t="s">
        <v>14</v>
      </c>
      <c r="G222" s="5">
        <f>E222/D222*100</f>
        <v>64.016666666666666</v>
      </c>
      <c r="H222" s="5">
        <f>E222/I222</f>
        <v>54.098591549295776</v>
      </c>
      <c r="I222">
        <v>71</v>
      </c>
      <c r="J222" t="s">
        <v>21</v>
      </c>
      <c r="K222" t="s">
        <v>22</v>
      </c>
      <c r="L222">
        <v>1304053200</v>
      </c>
      <c r="M222">
        <v>1305349200</v>
      </c>
      <c r="N222" s="8">
        <f>(((L222/60)/60)/24)+DATE(1970,1,1)</f>
        <v>40662.208333333336</v>
      </c>
      <c r="O222" s="8">
        <f>(((M222/60)/60)/24)+DATE(1970,1,1)</f>
        <v>40677.208333333336</v>
      </c>
      <c r="P222" t="b">
        <v>0</v>
      </c>
      <c r="Q222" t="b">
        <v>0</v>
      </c>
      <c r="R222" t="s">
        <v>28</v>
      </c>
      <c r="S222" t="str">
        <f>_xlfn.TEXTBEFORE(R222,"/",1,1,0)</f>
        <v>technology</v>
      </c>
      <c r="T222" t="str">
        <f>_xlfn.TEXTAFTER(R222,"/",1,1,0)</f>
        <v>web</v>
      </c>
    </row>
    <row r="223" spans="1:20" ht="31.2" x14ac:dyDescent="0.3">
      <c r="A223">
        <v>692</v>
      </c>
      <c r="B223" t="s">
        <v>1423</v>
      </c>
      <c r="C223" s="3" t="s">
        <v>1424</v>
      </c>
      <c r="D223">
        <v>6000</v>
      </c>
      <c r="E223">
        <v>5438</v>
      </c>
      <c r="F223" t="s">
        <v>14</v>
      </c>
      <c r="G223" s="5">
        <f>E223/D223*100</f>
        <v>90.633333333333326</v>
      </c>
      <c r="H223" s="5">
        <f>E223/I223</f>
        <v>70.623376623376629</v>
      </c>
      <c r="I223">
        <v>77</v>
      </c>
      <c r="J223" t="s">
        <v>40</v>
      </c>
      <c r="K223" t="s">
        <v>41</v>
      </c>
      <c r="L223">
        <v>1562648400</v>
      </c>
      <c r="M223">
        <v>1564203600</v>
      </c>
      <c r="N223" s="8">
        <f>(((L223/60)/60)/24)+DATE(1970,1,1)</f>
        <v>43655.208333333328</v>
      </c>
      <c r="O223" s="8">
        <f>(((M223/60)/60)/24)+DATE(1970,1,1)</f>
        <v>43673.208333333328</v>
      </c>
      <c r="P223" t="b">
        <v>0</v>
      </c>
      <c r="Q223" t="b">
        <v>0</v>
      </c>
      <c r="R223" t="s">
        <v>23</v>
      </c>
      <c r="S223" t="str">
        <f>_xlfn.TEXTBEFORE(R223,"/",1,1,0)</f>
        <v>music</v>
      </c>
      <c r="T223" t="str">
        <f>_xlfn.TEXTAFTER(R223,"/",1,1,0)</f>
        <v>rock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>E224/D224*100</f>
        <v>137.97916666666669</v>
      </c>
      <c r="H224" s="5">
        <f>E224/I224</f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8">
        <f>(((L224/60)/60)/24)+DATE(1970,1,1)</f>
        <v>41914.208333333336</v>
      </c>
      <c r="O224" s="8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_xlfn.TEXTBEFORE(R224,"/",1,1,0)</f>
        <v>photography</v>
      </c>
      <c r="T224" t="str">
        <f>_xlfn.TEXTAFTER(R224,"/",1,1,0)</f>
        <v>photography books</v>
      </c>
    </row>
    <row r="225" spans="1:20" ht="31.2" x14ac:dyDescent="0.3">
      <c r="A225">
        <v>296</v>
      </c>
      <c r="B225" t="s">
        <v>644</v>
      </c>
      <c r="C225" s="3" t="s">
        <v>645</v>
      </c>
      <c r="D225">
        <v>6100</v>
      </c>
      <c r="E225">
        <v>3352</v>
      </c>
      <c r="F225" t="s">
        <v>14</v>
      </c>
      <c r="G225" s="5">
        <f>E225/D225*100</f>
        <v>54.950819672131146</v>
      </c>
      <c r="H225" s="5">
        <f>E225/I225</f>
        <v>88.21052631578948</v>
      </c>
      <c r="I225">
        <v>38</v>
      </c>
      <c r="J225" t="s">
        <v>26</v>
      </c>
      <c r="K225" t="s">
        <v>27</v>
      </c>
      <c r="L225">
        <v>1548655200</v>
      </c>
      <c r="M225">
        <v>1550556000</v>
      </c>
      <c r="N225" s="8">
        <f>(((L225/60)/60)/24)+DATE(1970,1,1)</f>
        <v>43493.25</v>
      </c>
      <c r="O225" s="8">
        <f>(((M225/60)/60)/24)+DATE(1970,1,1)</f>
        <v>43515.25</v>
      </c>
      <c r="P225" t="b">
        <v>0</v>
      </c>
      <c r="Q225" t="b">
        <v>0</v>
      </c>
      <c r="R225" t="s">
        <v>33</v>
      </c>
      <c r="S225" t="str">
        <f>_xlfn.TEXTBEFORE(R225,"/",1,1,0)</f>
        <v>theater</v>
      </c>
      <c r="T225" t="str">
        <f>_xlfn.TEXTAFTER(R225,"/",1,1,0)</f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>E226/D226*100</f>
        <v>403.63930885529157</v>
      </c>
      <c r="H226" s="5">
        <f>E226/I226</f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8">
        <f>(((L226/60)/60)/24)+DATE(1970,1,1)</f>
        <v>41906.208333333336</v>
      </c>
      <c r="O226" s="8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_xlfn.TEXTBEFORE(R226,"/",1,1,0)</f>
        <v>film &amp; video</v>
      </c>
      <c r="T226" t="str">
        <f>_xlfn.TEXTAFTER(R226,"/",1,1,0)</f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>E227/D227*100</f>
        <v>260.1740412979351</v>
      </c>
      <c r="H227" s="5">
        <f>E227/I227</f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8">
        <f>(((L227/60)/60)/24)+DATE(1970,1,1)</f>
        <v>41762.208333333336</v>
      </c>
      <c r="O227" s="8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_xlfn.TEXTBEFORE(R227,"/",1,1,0)</f>
        <v>music</v>
      </c>
      <c r="T227" t="str">
        <f>_xlfn.TEXTAFTER(R227,"/",1,1,0)</f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>E228/D228*100</f>
        <v>366.63333333333333</v>
      </c>
      <c r="H228" s="5">
        <f>E228/I228</f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8">
        <f>(((L228/60)/60)/24)+DATE(1970,1,1)</f>
        <v>40276.208333333336</v>
      </c>
      <c r="O228" s="8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_xlfn.TEXTBEFORE(R228,"/",1,1,0)</f>
        <v>photography</v>
      </c>
      <c r="T228" t="str">
        <f>_xlfn.TEXTAFTER(R228,"/",1,1,0)</f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>E229/D229*100</f>
        <v>168.72085385878489</v>
      </c>
      <c r="H229" s="5">
        <f>E229/I229</f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8">
        <f>(((L229/60)/60)/24)+DATE(1970,1,1)</f>
        <v>42139.208333333328</v>
      </c>
      <c r="O229" s="8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_xlfn.TEXTBEFORE(R229,"/",1,1,0)</f>
        <v>games</v>
      </c>
      <c r="T229" t="str">
        <f>_xlfn.TEXTAFTER(R229,"/",1,1,0)</f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>E230/D230*100</f>
        <v>119.90717911530093</v>
      </c>
      <c r="H230" s="5">
        <f>E230/I230</f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8">
        <f>(((L230/60)/60)/24)+DATE(1970,1,1)</f>
        <v>42613.208333333328</v>
      </c>
      <c r="O230" s="8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_xlfn.TEXTBEFORE(R230,"/",1,1,0)</f>
        <v>film &amp; video</v>
      </c>
      <c r="T230" t="str">
        <f>_xlfn.TEXTAFTER(R230,"/",1,1,0)</f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>E231/D231*100</f>
        <v>193.68925233644859</v>
      </c>
      <c r="H231" s="5">
        <f>E231/I231</f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8">
        <f>(((L231/60)/60)/24)+DATE(1970,1,1)</f>
        <v>42887.208333333328</v>
      </c>
      <c r="O231" s="8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_xlfn.TEXTBEFORE(R231,"/",1,1,0)</f>
        <v>games</v>
      </c>
      <c r="T231" t="str">
        <f>_xlfn.TEXTAFTER(R231,"/",1,1,0)</f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>E232/D232*100</f>
        <v>420.16666666666669</v>
      </c>
      <c r="H232" s="5">
        <f>E232/I232</f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8">
        <f>(((L232/60)/60)/24)+DATE(1970,1,1)</f>
        <v>43805.25</v>
      </c>
      <c r="O232" s="8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_xlfn.TEXTBEFORE(R232,"/",1,1,0)</f>
        <v>games</v>
      </c>
      <c r="T232" t="str">
        <f>_xlfn.TEXTAFTER(R232,"/",1,1,0)</f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>E233/D233*100</f>
        <v>76.708333333333329</v>
      </c>
      <c r="H233" s="5">
        <f>E233/I233</f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8">
        <f>(((L233/60)/60)/24)+DATE(1970,1,1)</f>
        <v>41415.208333333336</v>
      </c>
      <c r="O233" s="8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_xlfn.TEXTBEFORE(R233,"/",1,1,0)</f>
        <v>theater</v>
      </c>
      <c r="T233" t="str">
        <f>_xlfn.TEXTAFTER(R233,"/",1,1,0)</f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>E234/D234*100</f>
        <v>171.26470588235293</v>
      </c>
      <c r="H234" s="5">
        <f>E234/I234</f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8">
        <f>(((L234/60)/60)/24)+DATE(1970,1,1)</f>
        <v>42576.208333333328</v>
      </c>
      <c r="O234" s="8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_xlfn.TEXTBEFORE(R234,"/",1,1,0)</f>
        <v>theater</v>
      </c>
      <c r="T234" t="str">
        <f>_xlfn.TEXTAFTER(R234,"/",1,1,0)</f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>E235/D235*100</f>
        <v>157.89473684210526</v>
      </c>
      <c r="H235" s="5">
        <f>E235/I235</f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8">
        <f>(((L235/60)/60)/24)+DATE(1970,1,1)</f>
        <v>40706.208333333336</v>
      </c>
      <c r="O235" s="8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_xlfn.TEXTBEFORE(R235,"/",1,1,0)</f>
        <v>film &amp; video</v>
      </c>
      <c r="T235" t="str">
        <f>_xlfn.TEXTAFTER(R235,"/",1,1,0)</f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>E236/D236*100</f>
        <v>109.08</v>
      </c>
      <c r="H236" s="5">
        <f>E236/I236</f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8">
        <f>(((L236/60)/60)/24)+DATE(1970,1,1)</f>
        <v>42969.208333333328</v>
      </c>
      <c r="O236" s="8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_xlfn.TEXTBEFORE(R236,"/",1,1,0)</f>
        <v>games</v>
      </c>
      <c r="T236" t="str">
        <f>_xlfn.TEXTAFTER(R236,"/",1,1,0)</f>
        <v>video games</v>
      </c>
    </row>
    <row r="237" spans="1:20" x14ac:dyDescent="0.3">
      <c r="A237">
        <v>9</v>
      </c>
      <c r="B237" t="s">
        <v>48</v>
      </c>
      <c r="C237" s="3" t="s">
        <v>49</v>
      </c>
      <c r="D237">
        <v>6200</v>
      </c>
      <c r="E237">
        <v>3208</v>
      </c>
      <c r="F237" t="s">
        <v>14</v>
      </c>
      <c r="G237" s="5">
        <f>E237/D237*100</f>
        <v>51.741935483870968</v>
      </c>
      <c r="H237" s="5">
        <f>E237/I237</f>
        <v>72.909090909090907</v>
      </c>
      <c r="I237">
        <v>44</v>
      </c>
      <c r="J237" t="s">
        <v>21</v>
      </c>
      <c r="K237" t="s">
        <v>22</v>
      </c>
      <c r="L237">
        <v>1379566800</v>
      </c>
      <c r="M237">
        <v>1383804000</v>
      </c>
      <c r="N237" s="8">
        <f>(((L237/60)/60)/24)+DATE(1970,1,1)</f>
        <v>41536.208333333336</v>
      </c>
      <c r="O237" s="8">
        <f>(((M237/60)/60)/24)+DATE(1970,1,1)</f>
        <v>41585.25</v>
      </c>
      <c r="P237" t="b">
        <v>0</v>
      </c>
      <c r="Q237" t="b">
        <v>0</v>
      </c>
      <c r="R237" t="s">
        <v>50</v>
      </c>
      <c r="S237" t="str">
        <f>_xlfn.TEXTBEFORE(R237,"/",1,1,0)</f>
        <v>music</v>
      </c>
      <c r="T237" t="str">
        <f>_xlfn.TEXTAFTER(R237,"/",1,1,0)</f>
        <v>electric music</v>
      </c>
    </row>
    <row r="238" spans="1:20" ht="31.2" x14ac:dyDescent="0.3">
      <c r="A238">
        <v>711</v>
      </c>
      <c r="B238" t="s">
        <v>1460</v>
      </c>
      <c r="C238" s="3" t="s">
        <v>1461</v>
      </c>
      <c r="D238">
        <v>6200</v>
      </c>
      <c r="E238">
        <v>1260</v>
      </c>
      <c r="F238" t="s">
        <v>14</v>
      </c>
      <c r="G238" s="5">
        <f>E238/D238*100</f>
        <v>20.322580645161288</v>
      </c>
      <c r="H238" s="5">
        <f>E238/I238</f>
        <v>90</v>
      </c>
      <c r="I238">
        <v>14</v>
      </c>
      <c r="J238" t="s">
        <v>107</v>
      </c>
      <c r="K238" t="s">
        <v>108</v>
      </c>
      <c r="L238">
        <v>1453615200</v>
      </c>
      <c r="M238">
        <v>1453788000</v>
      </c>
      <c r="N238" s="8">
        <f>(((L238/60)/60)/24)+DATE(1970,1,1)</f>
        <v>42393.25</v>
      </c>
      <c r="O238" s="8">
        <f>(((M238/60)/60)/24)+DATE(1970,1,1)</f>
        <v>42395.25</v>
      </c>
      <c r="P238" t="b">
        <v>1</v>
      </c>
      <c r="Q238" t="b">
        <v>1</v>
      </c>
      <c r="R238" t="s">
        <v>33</v>
      </c>
      <c r="S238" t="str">
        <f>_xlfn.TEXTBEFORE(R238,"/",1,1,0)</f>
        <v>theater</v>
      </c>
      <c r="T238" t="str">
        <f>_xlfn.TEXTAFTER(R238,"/",1,1,0)</f>
        <v>plays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>E239/D239*100</f>
        <v>159.3763440860215</v>
      </c>
      <c r="H239" s="5">
        <f>E239/I239</f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8">
        <f>(((L239/60)/60)/24)+DATE(1970,1,1)</f>
        <v>41754.208333333336</v>
      </c>
      <c r="O239" s="8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_xlfn.TEXTBEFORE(R239,"/",1,1,0)</f>
        <v>film &amp; video</v>
      </c>
      <c r="T239" t="str">
        <f>_xlfn.TEXTAFTER(R239,"/",1,1,0)</f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>E240/D240*100</f>
        <v>422.41666666666669</v>
      </c>
      <c r="H240" s="5">
        <f>E240/I240</f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8">
        <f>(((L240/60)/60)/24)+DATE(1970,1,1)</f>
        <v>43083.25</v>
      </c>
      <c r="O240" s="8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_xlfn.TEXTBEFORE(R240,"/",1,1,0)</f>
        <v>theater</v>
      </c>
      <c r="T240" t="str">
        <f>_xlfn.TEXTAFTER(R240,"/",1,1,0)</f>
        <v>plays</v>
      </c>
    </row>
    <row r="241" spans="1:20" ht="31.2" x14ac:dyDescent="0.3">
      <c r="A241">
        <v>11</v>
      </c>
      <c r="B241" t="s">
        <v>54</v>
      </c>
      <c r="C241" s="3" t="s">
        <v>55</v>
      </c>
      <c r="D241">
        <v>6300</v>
      </c>
      <c r="E241">
        <v>3030</v>
      </c>
      <c r="F241" t="s">
        <v>14</v>
      </c>
      <c r="G241" s="5">
        <f>E241/D241*100</f>
        <v>48.095238095238095</v>
      </c>
      <c r="H241" s="5">
        <f>E241/I241</f>
        <v>112.22222222222223</v>
      </c>
      <c r="I241">
        <v>27</v>
      </c>
      <c r="J241" t="s">
        <v>21</v>
      </c>
      <c r="K241" t="s">
        <v>22</v>
      </c>
      <c r="L241">
        <v>1285045200</v>
      </c>
      <c r="M241">
        <v>1285563600</v>
      </c>
      <c r="N241" s="8">
        <f>(((L241/60)/60)/24)+DATE(1970,1,1)</f>
        <v>40442.208333333336</v>
      </c>
      <c r="O241" s="8">
        <f>(((M241/60)/60)/24)+DATE(1970,1,1)</f>
        <v>40448.208333333336</v>
      </c>
      <c r="P241" t="b">
        <v>0</v>
      </c>
      <c r="Q241" t="b">
        <v>1</v>
      </c>
      <c r="R241" t="s">
        <v>33</v>
      </c>
      <c r="S241" t="str">
        <f>_xlfn.TEXTBEFORE(R241,"/",1,1,0)</f>
        <v>theater</v>
      </c>
      <c r="T241" t="str">
        <f>_xlfn.TEXTAFTER(R241,"/",1,1,0)</f>
        <v>plays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>E242/D242*100</f>
        <v>418.78911564625849</v>
      </c>
      <c r="H242" s="5">
        <f>E242/I242</f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8">
        <f>(((L242/60)/60)/24)+DATE(1970,1,1)</f>
        <v>40396.208333333336</v>
      </c>
      <c r="O242" s="8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_xlfn.TEXTBEFORE(R242,"/",1,1,0)</f>
        <v>theater</v>
      </c>
      <c r="T242" t="str">
        <f>_xlfn.TEXTAFTER(R242,"/",1,1,0)</f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>E243/D243*100</f>
        <v>101.91632047477745</v>
      </c>
      <c r="H243" s="5">
        <f>E243/I243</f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8">
        <f>(((L243/60)/60)/24)+DATE(1970,1,1)</f>
        <v>41742.208333333336</v>
      </c>
      <c r="O243" s="8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_xlfn.TEXTBEFORE(R243,"/",1,1,0)</f>
        <v>publishing</v>
      </c>
      <c r="T243" t="str">
        <f>_xlfn.TEXTAFTER(R243,"/",1,1,0)</f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>E244/D244*100</f>
        <v>127.72619047619047</v>
      </c>
      <c r="H244" s="5">
        <f>E244/I244</f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8">
        <f>(((L244/60)/60)/24)+DATE(1970,1,1)</f>
        <v>42865.208333333328</v>
      </c>
      <c r="O244" s="8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_xlfn.TEXTBEFORE(R244,"/",1,1,0)</f>
        <v>music</v>
      </c>
      <c r="T244" t="str">
        <f>_xlfn.TEXTAFTER(R244,"/",1,1,0)</f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>E245/D245*100</f>
        <v>445.21739130434781</v>
      </c>
      <c r="H245" s="5">
        <f>E245/I245</f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8">
        <f>(((L245/60)/60)/24)+DATE(1970,1,1)</f>
        <v>43163.25</v>
      </c>
      <c r="O245" s="8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_xlfn.TEXTBEFORE(R245,"/",1,1,0)</f>
        <v>theater</v>
      </c>
      <c r="T245" t="str">
        <f>_xlfn.TEXTAFTER(R245,"/",1,1,0)</f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>E246/D246*100</f>
        <v>569.71428571428578</v>
      </c>
      <c r="H246" s="5">
        <f>E246/I246</f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8">
        <f>(((L246/60)/60)/24)+DATE(1970,1,1)</f>
        <v>41834.208333333336</v>
      </c>
      <c r="O246" s="8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_xlfn.TEXTBEFORE(R246,"/",1,1,0)</f>
        <v>theater</v>
      </c>
      <c r="T246" t="str">
        <f>_xlfn.TEXTAFTER(R246,"/",1,1,0)</f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>E247/D247*100</f>
        <v>509.34482758620686</v>
      </c>
      <c r="H247" s="5">
        <f>E247/I247</f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8">
        <f>(((L247/60)/60)/24)+DATE(1970,1,1)</f>
        <v>41736.208333333336</v>
      </c>
      <c r="O247" s="8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_xlfn.TEXTBEFORE(R247,"/",1,1,0)</f>
        <v>theater</v>
      </c>
      <c r="T247" t="str">
        <f>_xlfn.TEXTAFTER(R247,"/",1,1,0)</f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>E248/D248*100</f>
        <v>325.5333333333333</v>
      </c>
      <c r="H248" s="5">
        <f>E248/I248</f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8">
        <f>(((L248/60)/60)/24)+DATE(1970,1,1)</f>
        <v>41491.208333333336</v>
      </c>
      <c r="O248" s="8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_xlfn.TEXTBEFORE(R248,"/",1,1,0)</f>
        <v>technology</v>
      </c>
      <c r="T248" t="str">
        <f>_xlfn.TEXTAFTER(R248,"/",1,1,0)</f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>E249/D249*100</f>
        <v>932.61616161616166</v>
      </c>
      <c r="H249" s="5">
        <f>E249/I249</f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8">
        <f>(((L249/60)/60)/24)+DATE(1970,1,1)</f>
        <v>42726.25</v>
      </c>
      <c r="O249" s="8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_xlfn.TEXTBEFORE(R249,"/",1,1,0)</f>
        <v>publishing</v>
      </c>
      <c r="T249" t="str">
        <f>_xlfn.TEXTAFTER(R249,"/",1,1,0)</f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>E250/D250*100</f>
        <v>211.33870967741933</v>
      </c>
      <c r="H250" s="5">
        <f>E250/I250</f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8">
        <f>(((L250/60)/60)/24)+DATE(1970,1,1)</f>
        <v>42004.25</v>
      </c>
      <c r="O250" s="8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_xlfn.TEXTBEFORE(R250,"/",1,1,0)</f>
        <v>games</v>
      </c>
      <c r="T250" t="str">
        <f>_xlfn.TEXTAFTER(R250,"/",1,1,0)</f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>E251/D251*100</f>
        <v>273.32520325203251</v>
      </c>
      <c r="H251" s="5">
        <f>E251/I251</f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8">
        <f>(((L251/60)/60)/24)+DATE(1970,1,1)</f>
        <v>42006.25</v>
      </c>
      <c r="O251" s="8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_xlfn.TEXTBEFORE(R251,"/",1,1,0)</f>
        <v>publishing</v>
      </c>
      <c r="T251" t="str">
        <f>_xlfn.TEXTAFTER(R251,"/",1,1,0)</f>
        <v>translations</v>
      </c>
    </row>
    <row r="252" spans="1:20" x14ac:dyDescent="0.3">
      <c r="A252">
        <v>12</v>
      </c>
      <c r="B252" t="s">
        <v>56</v>
      </c>
      <c r="C252" s="3" t="s">
        <v>57</v>
      </c>
      <c r="D252">
        <v>6300</v>
      </c>
      <c r="E252">
        <v>5629</v>
      </c>
      <c r="F252" t="s">
        <v>14</v>
      </c>
      <c r="G252" s="5">
        <f>E252/D252*100</f>
        <v>89.349206349206341</v>
      </c>
      <c r="H252" s="5">
        <f>E252/I252</f>
        <v>102.34545454545454</v>
      </c>
      <c r="I252">
        <v>55</v>
      </c>
      <c r="J252" t="s">
        <v>21</v>
      </c>
      <c r="K252" t="s">
        <v>22</v>
      </c>
      <c r="L252">
        <v>1571720400</v>
      </c>
      <c r="M252">
        <v>1572411600</v>
      </c>
      <c r="N252" s="8">
        <f>(((L252/60)/60)/24)+DATE(1970,1,1)</f>
        <v>43760.208333333328</v>
      </c>
      <c r="O252" s="8">
        <f>(((M252/60)/60)/24)+DATE(1970,1,1)</f>
        <v>43768.208333333328</v>
      </c>
      <c r="P252" t="b">
        <v>0</v>
      </c>
      <c r="Q252" t="b">
        <v>0</v>
      </c>
      <c r="R252" t="s">
        <v>53</v>
      </c>
      <c r="S252" t="str">
        <f>_xlfn.TEXTBEFORE(R252,"/",1,1,0)</f>
        <v>film &amp; video</v>
      </c>
      <c r="T252" t="str">
        <f>_xlfn.TEXTAFTER(R252,"/",1,1,0)</f>
        <v>drama</v>
      </c>
    </row>
    <row r="253" spans="1:20" x14ac:dyDescent="0.3">
      <c r="A253">
        <v>459</v>
      </c>
      <c r="B253" t="s">
        <v>966</v>
      </c>
      <c r="C253" s="3" t="s">
        <v>967</v>
      </c>
      <c r="D253">
        <v>6300</v>
      </c>
      <c r="E253">
        <v>5674</v>
      </c>
      <c r="F253" t="s">
        <v>14</v>
      </c>
      <c r="G253" s="5">
        <f>E253/D253*100</f>
        <v>90.063492063492063</v>
      </c>
      <c r="H253" s="5">
        <f>E253/I253</f>
        <v>54.038095238095238</v>
      </c>
      <c r="I253">
        <v>105</v>
      </c>
      <c r="J253" t="s">
        <v>21</v>
      </c>
      <c r="K253" t="s">
        <v>22</v>
      </c>
      <c r="L253">
        <v>1419746400</v>
      </c>
      <c r="M253">
        <v>1421906400</v>
      </c>
      <c r="N253" s="8">
        <f>(((L253/60)/60)/24)+DATE(1970,1,1)</f>
        <v>42001.25</v>
      </c>
      <c r="O253" s="8">
        <f>(((M253/60)/60)/24)+DATE(1970,1,1)</f>
        <v>42026.25</v>
      </c>
      <c r="P253" t="b">
        <v>0</v>
      </c>
      <c r="Q253" t="b">
        <v>0</v>
      </c>
      <c r="R253" t="s">
        <v>42</v>
      </c>
      <c r="S253" t="str">
        <f>_xlfn.TEXTBEFORE(R253,"/",1,1,0)</f>
        <v>film &amp; video</v>
      </c>
      <c r="T253" t="str">
        <f>_xlfn.TEXTAFTER(R253,"/",1,1,0)</f>
        <v>documentary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>E254/D254*100</f>
        <v>626.29999999999995</v>
      </c>
      <c r="H254" s="5">
        <f>E254/I254</f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8">
        <f>(((L254/60)/60)/24)+DATE(1970,1,1)</f>
        <v>41572.208333333336</v>
      </c>
      <c r="O254" s="8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_xlfn.TEXTBEFORE(R254,"/",1,1,0)</f>
        <v>theater</v>
      </c>
      <c r="T254" t="str">
        <f>_xlfn.TEXTAFTER(R254,"/",1,1,0)</f>
        <v>plays</v>
      </c>
    </row>
    <row r="255" spans="1:20" x14ac:dyDescent="0.3">
      <c r="A255">
        <v>914</v>
      </c>
      <c r="B255" t="s">
        <v>1860</v>
      </c>
      <c r="C255" s="3" t="s">
        <v>1861</v>
      </c>
      <c r="D255">
        <v>6400</v>
      </c>
      <c r="E255">
        <v>3676</v>
      </c>
      <c r="F255" t="s">
        <v>14</v>
      </c>
      <c r="G255" s="5">
        <f>E255/D255*100</f>
        <v>57.4375</v>
      </c>
      <c r="H255" s="5">
        <f>E255/I255</f>
        <v>26.070921985815602</v>
      </c>
      <c r="I255">
        <v>141</v>
      </c>
      <c r="J255" t="s">
        <v>40</v>
      </c>
      <c r="K255" t="s">
        <v>41</v>
      </c>
      <c r="L255">
        <v>1375592400</v>
      </c>
      <c r="M255">
        <v>1376629200</v>
      </c>
      <c r="N255" s="8">
        <f>(((L255/60)/60)/24)+DATE(1970,1,1)</f>
        <v>41490.208333333336</v>
      </c>
      <c r="O255" s="8">
        <f>(((M255/60)/60)/24)+DATE(1970,1,1)</f>
        <v>41502.208333333336</v>
      </c>
      <c r="P255" t="b">
        <v>0</v>
      </c>
      <c r="Q255" t="b">
        <v>0</v>
      </c>
      <c r="R255" t="s">
        <v>33</v>
      </c>
      <c r="S255" t="str">
        <f>_xlfn.TEXTBEFORE(R255,"/",1,1,0)</f>
        <v>theater</v>
      </c>
      <c r="T255" t="str">
        <f>_xlfn.TEXTAFTER(R255,"/",1,1,0)</f>
        <v>plays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>E256/D256*100</f>
        <v>184.89130434782609</v>
      </c>
      <c r="H256" s="5">
        <f>E256/I256</f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8">
        <f>(((L256/60)/60)/24)+DATE(1970,1,1)</f>
        <v>42787.25</v>
      </c>
      <c r="O256" s="8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_xlfn.TEXTBEFORE(R256,"/",1,1,0)</f>
        <v>publishing</v>
      </c>
      <c r="T256" t="str">
        <f>_xlfn.TEXTAFTER(R256,"/",1,1,0)</f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>E257/D257*100</f>
        <v>120.16770186335404</v>
      </c>
      <c r="H257" s="5">
        <f>E257/I257</f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8">
        <f>(((L257/60)/60)/24)+DATE(1970,1,1)</f>
        <v>40590.25</v>
      </c>
      <c r="O257" s="8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_xlfn.TEXTBEFORE(R257,"/",1,1,0)</f>
        <v>music</v>
      </c>
      <c r="T257" t="str">
        <f>_xlfn.TEXTAFTER(R257,"/",1,1,0)</f>
        <v>rock</v>
      </c>
    </row>
    <row r="258" spans="1:20" ht="31.2" x14ac:dyDescent="0.3">
      <c r="A258">
        <v>306</v>
      </c>
      <c r="B258" t="s">
        <v>664</v>
      </c>
      <c r="C258" s="3" t="s">
        <v>665</v>
      </c>
      <c r="D258">
        <v>6500</v>
      </c>
      <c r="E258">
        <v>514</v>
      </c>
      <c r="F258" t="s">
        <v>14</v>
      </c>
      <c r="G258" s="5">
        <f>E258/D258*100</f>
        <v>7.9076923076923071</v>
      </c>
      <c r="H258" s="5">
        <f>E258/I258</f>
        <v>73.428571428571431</v>
      </c>
      <c r="I258">
        <v>7</v>
      </c>
      <c r="J258" t="s">
        <v>21</v>
      </c>
      <c r="K258" t="s">
        <v>22</v>
      </c>
      <c r="L258">
        <v>1500008400</v>
      </c>
      <c r="M258">
        <v>1500267600</v>
      </c>
      <c r="N258" s="8">
        <f>(((L258/60)/60)/24)+DATE(1970,1,1)</f>
        <v>42930.208333333328</v>
      </c>
      <c r="O258" s="8">
        <f>(((M258/60)/60)/24)+DATE(1970,1,1)</f>
        <v>42933.208333333328</v>
      </c>
      <c r="P258" t="b">
        <v>0</v>
      </c>
      <c r="Q258" t="b">
        <v>1</v>
      </c>
      <c r="R258" t="s">
        <v>33</v>
      </c>
      <c r="S258" t="str">
        <f>_xlfn.TEXTBEFORE(R258,"/",1,1,0)</f>
        <v>theater</v>
      </c>
      <c r="T258" t="str">
        <f>_xlfn.TEXTAFTER(R258,"/",1,1,0)</f>
        <v>plays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>E259/D259*100</f>
        <v>146</v>
      </c>
      <c r="H259" s="5">
        <f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8">
        <f>(((L259/60)/60)/24)+DATE(1970,1,1)</f>
        <v>41338.25</v>
      </c>
      <c r="O259" s="8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_xlfn.TEXTBEFORE(R259,"/",1,1,0)</f>
        <v>theater</v>
      </c>
      <c r="T259" t="str">
        <f>_xlfn.TEXTAFTER(R259,"/",1,1,0)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>E260/D260*100</f>
        <v>268.48</v>
      </c>
      <c r="H260" s="5">
        <f>E260/I260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8">
        <f>(((L260/60)/60)/24)+DATE(1970,1,1)</f>
        <v>42712.25</v>
      </c>
      <c r="O260" s="8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_xlfn.TEXTBEFORE(R260,"/",1,1,0)</f>
        <v>theater</v>
      </c>
      <c r="T260" t="str">
        <f>_xlfn.TEXTAFTER(R260,"/",1,1,0)</f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>E261/D261*100</f>
        <v>597.5</v>
      </c>
      <c r="H261" s="5">
        <f>E261/I261</f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8">
        <f>(((L261/60)/60)/24)+DATE(1970,1,1)</f>
        <v>41251.25</v>
      </c>
      <c r="O261" s="8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_xlfn.TEXTBEFORE(R261,"/",1,1,0)</f>
        <v>photography</v>
      </c>
      <c r="T261" t="str">
        <f>_xlfn.TEXTAFTER(R261,"/",1,1,0)</f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>E262/D262*100</f>
        <v>157.69841269841268</v>
      </c>
      <c r="H262" s="5">
        <f>E262/I262</f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8">
        <f>(((L262/60)/60)/24)+DATE(1970,1,1)</f>
        <v>41180.208333333336</v>
      </c>
      <c r="O262" s="8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_xlfn.TEXTBEFORE(R262,"/",1,1,0)</f>
        <v>music</v>
      </c>
      <c r="T262" t="str">
        <f>_xlfn.TEXTAFTER(R262,"/",1,1,0)</f>
        <v>rock</v>
      </c>
    </row>
    <row r="263" spans="1:20" ht="31.2" x14ac:dyDescent="0.3">
      <c r="A263">
        <v>325</v>
      </c>
      <c r="B263" t="s">
        <v>702</v>
      </c>
      <c r="C263" s="3" t="s">
        <v>703</v>
      </c>
      <c r="D263">
        <v>6500</v>
      </c>
      <c r="E263">
        <v>5897</v>
      </c>
      <c r="F263" t="s">
        <v>14</v>
      </c>
      <c r="G263" s="5">
        <f>E263/D263*100</f>
        <v>90.723076923076931</v>
      </c>
      <c r="H263" s="5">
        <f>E263/I263</f>
        <v>80.780821917808225</v>
      </c>
      <c r="I263">
        <v>73</v>
      </c>
      <c r="J263" t="s">
        <v>21</v>
      </c>
      <c r="K263" t="s">
        <v>22</v>
      </c>
      <c r="L263">
        <v>1529125200</v>
      </c>
      <c r="M263">
        <v>1531112400</v>
      </c>
      <c r="N263" s="8">
        <f>(((L263/60)/60)/24)+DATE(1970,1,1)</f>
        <v>43267.208333333328</v>
      </c>
      <c r="O263" s="8">
        <f>(((M263/60)/60)/24)+DATE(1970,1,1)</f>
        <v>43290.208333333328</v>
      </c>
      <c r="P263" t="b">
        <v>0</v>
      </c>
      <c r="Q263" t="b">
        <v>1</v>
      </c>
      <c r="R263" t="s">
        <v>33</v>
      </c>
      <c r="S263" t="str">
        <f>_xlfn.TEXTBEFORE(R263,"/",1,1,0)</f>
        <v>theater</v>
      </c>
      <c r="T263" t="str">
        <f>_xlfn.TEXTAFTER(R263,"/",1,1,0)</f>
        <v>plays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>E264/D264*100</f>
        <v>313.41176470588238</v>
      </c>
      <c r="H264" s="5">
        <f>E264/I264</f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8">
        <f>(((L264/60)/60)/24)+DATE(1970,1,1)</f>
        <v>40638.208333333336</v>
      </c>
      <c r="O264" s="8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_xlfn.TEXTBEFORE(R264,"/",1,1,0)</f>
        <v>music</v>
      </c>
      <c r="T264" t="str">
        <f>_xlfn.TEXTAFTER(R264,"/",1,1,0)</f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>E265/D265*100</f>
        <v>370.89655172413791</v>
      </c>
      <c r="H265" s="5">
        <f>E265/I265</f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8">
        <f>(((L265/60)/60)/24)+DATE(1970,1,1)</f>
        <v>40187.25</v>
      </c>
      <c r="O265" s="8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_xlfn.TEXTBEFORE(R265,"/",1,1,0)</f>
        <v>photography</v>
      </c>
      <c r="T265" t="str">
        <f>_xlfn.TEXTAFTER(R265,"/",1,1,0)</f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>E266/D266*100</f>
        <v>362.66447368421052</v>
      </c>
      <c r="H266" s="5">
        <f>E266/I266</f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8">
        <f>(((L266/60)/60)/24)+DATE(1970,1,1)</f>
        <v>41317.25</v>
      </c>
      <c r="O266" s="8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_xlfn.TEXTBEFORE(R266,"/",1,1,0)</f>
        <v>theater</v>
      </c>
      <c r="T266" t="str">
        <f>_xlfn.TEXTAFTER(R266,"/",1,1,0)</f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>E267/D267*100</f>
        <v>123.08163265306122</v>
      </c>
      <c r="H267" s="5">
        <f>E267/I267</f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8">
        <f>(((L267/60)/60)/24)+DATE(1970,1,1)</f>
        <v>42372.25</v>
      </c>
      <c r="O267" s="8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_xlfn.TEXTBEFORE(R267,"/",1,1,0)</f>
        <v>theater</v>
      </c>
      <c r="T267" t="str">
        <f>_xlfn.TEXTAFTER(R267,"/",1,1,0)</f>
        <v>plays</v>
      </c>
    </row>
    <row r="268" spans="1:20" x14ac:dyDescent="0.3">
      <c r="A268">
        <v>904</v>
      </c>
      <c r="B268" t="s">
        <v>1840</v>
      </c>
      <c r="C268" s="3" t="s">
        <v>1841</v>
      </c>
      <c r="D268">
        <v>6500</v>
      </c>
      <c r="E268">
        <v>795</v>
      </c>
      <c r="F268" t="s">
        <v>14</v>
      </c>
      <c r="G268" s="5">
        <f>E268/D268*100</f>
        <v>12.230769230769232</v>
      </c>
      <c r="H268" s="5">
        <f>E268/I268</f>
        <v>49.6875</v>
      </c>
      <c r="I268">
        <v>16</v>
      </c>
      <c r="J268" t="s">
        <v>21</v>
      </c>
      <c r="K268" t="s">
        <v>22</v>
      </c>
      <c r="L268">
        <v>1349326800</v>
      </c>
      <c r="M268">
        <v>1349672400</v>
      </c>
      <c r="N268" s="8">
        <f>(((L268/60)/60)/24)+DATE(1970,1,1)</f>
        <v>41186.208333333336</v>
      </c>
      <c r="O268" s="8">
        <f>(((M268/60)/60)/24)+DATE(1970,1,1)</f>
        <v>41190.208333333336</v>
      </c>
      <c r="P268" t="b">
        <v>0</v>
      </c>
      <c r="Q268" t="b">
        <v>0</v>
      </c>
      <c r="R268" t="s">
        <v>133</v>
      </c>
      <c r="S268" t="str">
        <f>_xlfn.TEXTBEFORE(R268,"/",1,1,0)</f>
        <v>publishing</v>
      </c>
      <c r="T268" t="str">
        <f>_xlfn.TEXTAFTER(R268,"/",1,1,0)</f>
        <v>radio &amp; podcasts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>E269/D269*100</f>
        <v>233.62012987012989</v>
      </c>
      <c r="H269" s="5">
        <f>E269/I269</f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8">
        <f>(((L269/60)/60)/24)+DATE(1970,1,1)</f>
        <v>41206.208333333336</v>
      </c>
      <c r="O269" s="8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_xlfn.TEXTBEFORE(R269,"/",1,1,0)</f>
        <v>theater</v>
      </c>
      <c r="T269" t="str">
        <f>_xlfn.TEXTAFTER(R269,"/",1,1,0)</f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>E270/D270*100</f>
        <v>180.53333333333333</v>
      </c>
      <c r="H270" s="5">
        <f>E270/I270</f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8">
        <f>(((L270/60)/60)/24)+DATE(1970,1,1)</f>
        <v>41186.208333333336</v>
      </c>
      <c r="O270" s="8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_xlfn.TEXTBEFORE(R270,"/",1,1,0)</f>
        <v>film &amp; video</v>
      </c>
      <c r="T270" t="str">
        <f>_xlfn.TEXTAFTER(R270,"/",1,1,0)</f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>E271/D271*100</f>
        <v>252.62857142857143</v>
      </c>
      <c r="H271" s="5">
        <f>E271/I271</f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8">
        <f>(((L271/60)/60)/24)+DATE(1970,1,1)</f>
        <v>43496.25</v>
      </c>
      <c r="O271" s="8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_xlfn.TEXTBEFORE(R271,"/",1,1,0)</f>
        <v>film &amp; video</v>
      </c>
      <c r="T271" t="str">
        <f>_xlfn.TEXTAFTER(R271,"/",1,1,0)</f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>E272/D272*100</f>
        <v>27.176538240368025</v>
      </c>
      <c r="H272" s="5">
        <f>E272/I272</f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8">
        <f>(((L272/60)/60)/24)+DATE(1970,1,1)</f>
        <v>40514.25</v>
      </c>
      <c r="O272" s="8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_xlfn.TEXTBEFORE(R272,"/",1,1,0)</f>
        <v>games</v>
      </c>
      <c r="T272" t="str">
        <f>_xlfn.TEXTAFTER(R272,"/",1,1,0)</f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>E273/D273*100</f>
        <v>1.2706571242680547</v>
      </c>
      <c r="H273" s="5">
        <f>E273/I273</f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8">
        <f>(((L273/60)/60)/24)+DATE(1970,1,1)</f>
        <v>42345.25</v>
      </c>
      <c r="O273" s="8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_xlfn.TEXTBEFORE(R273,"/",1,1,0)</f>
        <v>photography</v>
      </c>
      <c r="T273" t="str">
        <f>_xlfn.TEXTAFTER(R273,"/",1,1,0)</f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>E274/D274*100</f>
        <v>304.0097847358121</v>
      </c>
      <c r="H274" s="5">
        <f>E274/I274</f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8">
        <f>(((L274/60)/60)/24)+DATE(1970,1,1)</f>
        <v>43656.208333333328</v>
      </c>
      <c r="O274" s="8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_xlfn.TEXTBEFORE(R274,"/",1,1,0)</f>
        <v>theater</v>
      </c>
      <c r="T274" t="str">
        <f>_xlfn.TEXTAFTER(R274,"/",1,1,0)</f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>E275/D275*100</f>
        <v>137.23076923076923</v>
      </c>
      <c r="H275" s="5">
        <f>E275/I275</f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8">
        <f>(((L275/60)/60)/24)+DATE(1970,1,1)</f>
        <v>42995.208333333328</v>
      </c>
      <c r="O275" s="8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_xlfn.TEXTBEFORE(R275,"/",1,1,0)</f>
        <v>theater</v>
      </c>
      <c r="T275" t="str">
        <f>_xlfn.TEXTAFTER(R275,"/",1,1,0)</f>
        <v>plays</v>
      </c>
    </row>
    <row r="276" spans="1:20" x14ac:dyDescent="0.3">
      <c r="A276">
        <v>193</v>
      </c>
      <c r="B276" t="s">
        <v>438</v>
      </c>
      <c r="C276" s="3" t="s">
        <v>439</v>
      </c>
      <c r="D276">
        <v>6600</v>
      </c>
      <c r="E276">
        <v>3012</v>
      </c>
      <c r="F276" t="s">
        <v>14</v>
      </c>
      <c r="G276" s="5">
        <f>E276/D276*100</f>
        <v>45.636363636363633</v>
      </c>
      <c r="H276" s="5">
        <f>E276/I276</f>
        <v>46.338461538461537</v>
      </c>
      <c r="I276">
        <v>65</v>
      </c>
      <c r="J276" t="s">
        <v>21</v>
      </c>
      <c r="K276" t="s">
        <v>22</v>
      </c>
      <c r="L276">
        <v>1523163600</v>
      </c>
      <c r="M276">
        <v>1523509200</v>
      </c>
      <c r="N276" s="8">
        <f>(((L276/60)/60)/24)+DATE(1970,1,1)</f>
        <v>43198.208333333328</v>
      </c>
      <c r="O276" s="8">
        <f>(((M276/60)/60)/24)+DATE(1970,1,1)</f>
        <v>43202.208333333328</v>
      </c>
      <c r="P276" t="b">
        <v>1</v>
      </c>
      <c r="Q276" t="b">
        <v>0</v>
      </c>
      <c r="R276" t="s">
        <v>60</v>
      </c>
      <c r="S276" t="str">
        <f>_xlfn.TEXTBEFORE(R276,"/",1,1,0)</f>
        <v>music</v>
      </c>
      <c r="T276" t="str">
        <f>_xlfn.TEXTAFTER(R276,"/",1,1,0)</f>
        <v>indie rock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>E277/D277*100</f>
        <v>241.51282051282053</v>
      </c>
      <c r="H277" s="5">
        <f>E277/I277</f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8">
        <f>(((L277/60)/60)/24)+DATE(1970,1,1)</f>
        <v>43561.208333333328</v>
      </c>
      <c r="O277" s="8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_xlfn.TEXTBEFORE(R277,"/",1,1,0)</f>
        <v>publishing</v>
      </c>
      <c r="T277" t="str">
        <f>_xlfn.TEXTAFTER(R277,"/",1,1,0)</f>
        <v>translations</v>
      </c>
    </row>
    <row r="278" spans="1:20" x14ac:dyDescent="0.3">
      <c r="A278">
        <v>317</v>
      </c>
      <c r="B278" t="s">
        <v>686</v>
      </c>
      <c r="C278" s="3" t="s">
        <v>687</v>
      </c>
      <c r="D278">
        <v>6600</v>
      </c>
      <c r="E278">
        <v>1269</v>
      </c>
      <c r="F278" t="s">
        <v>14</v>
      </c>
      <c r="G278" s="5">
        <f>E278/D278*100</f>
        <v>19.227272727272727</v>
      </c>
      <c r="H278" s="5">
        <f>E278/I278</f>
        <v>42.3</v>
      </c>
      <c r="I278">
        <v>30</v>
      </c>
      <c r="J278" t="s">
        <v>21</v>
      </c>
      <c r="K278" t="s">
        <v>22</v>
      </c>
      <c r="L278">
        <v>1494738000</v>
      </c>
      <c r="M278">
        <v>1495861200</v>
      </c>
      <c r="N278" s="8">
        <f>(((L278/60)/60)/24)+DATE(1970,1,1)</f>
        <v>42869.208333333328</v>
      </c>
      <c r="O278" s="8">
        <f>(((M278/60)/60)/24)+DATE(1970,1,1)</f>
        <v>42882.208333333328</v>
      </c>
      <c r="P278" t="b">
        <v>0</v>
      </c>
      <c r="Q278" t="b">
        <v>0</v>
      </c>
      <c r="R278" t="s">
        <v>33</v>
      </c>
      <c r="S278" t="str">
        <f>_xlfn.TEXTBEFORE(R278,"/",1,1,0)</f>
        <v>theater</v>
      </c>
      <c r="T278" t="str">
        <f>_xlfn.TEXTAFTER(R278,"/",1,1,0)</f>
        <v>plays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>E279/D279*100</f>
        <v>1066.4285714285716</v>
      </c>
      <c r="H279" s="5">
        <f>E279/I279</f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8">
        <f>(((L279/60)/60)/24)+DATE(1970,1,1)</f>
        <v>40378.208333333336</v>
      </c>
      <c r="O279" s="8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_xlfn.TEXTBEFORE(R279,"/",1,1,0)</f>
        <v>theater</v>
      </c>
      <c r="T279" t="str">
        <f>_xlfn.TEXTAFTER(R279,"/",1,1,0)</f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>E280/D280*100</f>
        <v>325.88888888888891</v>
      </c>
      <c r="H280" s="5">
        <f>E280/I280</f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8">
        <f>(((L280/60)/60)/24)+DATE(1970,1,1)</f>
        <v>41239.25</v>
      </c>
      <c r="O280" s="8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_xlfn.TEXTBEFORE(R280,"/",1,1,0)</f>
        <v>technology</v>
      </c>
      <c r="T280" t="str">
        <f>_xlfn.TEXTAFTER(R280,"/",1,1,0)</f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>E281/D281*100</f>
        <v>170.70000000000002</v>
      </c>
      <c r="H281" s="5">
        <f>E281/I281</f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8">
        <f>(((L281/60)/60)/24)+DATE(1970,1,1)</f>
        <v>43346.208333333328</v>
      </c>
      <c r="O281" s="8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_xlfn.TEXTBEFORE(R281,"/",1,1,0)</f>
        <v>theater</v>
      </c>
      <c r="T281" t="str">
        <f>_xlfn.TEXTAFTER(R281,"/",1,1,0)</f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>E282/D282*100</f>
        <v>581.44000000000005</v>
      </c>
      <c r="H282" s="5">
        <f>E282/I282</f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8">
        <f>(((L282/60)/60)/24)+DATE(1970,1,1)</f>
        <v>43060.25</v>
      </c>
      <c r="O282" s="8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_xlfn.TEXTBEFORE(R282,"/",1,1,0)</f>
        <v>film &amp; video</v>
      </c>
      <c r="T282" t="str">
        <f>_xlfn.TEXTAFTER(R282,"/",1,1,0)</f>
        <v>animation</v>
      </c>
    </row>
    <row r="283" spans="1:20" ht="31.2" x14ac:dyDescent="0.3">
      <c r="A283">
        <v>996</v>
      </c>
      <c r="B283" t="s">
        <v>2019</v>
      </c>
      <c r="C283" s="3" t="s">
        <v>2020</v>
      </c>
      <c r="D283">
        <v>6600</v>
      </c>
      <c r="E283">
        <v>4814</v>
      </c>
      <c r="F283" t="s">
        <v>14</v>
      </c>
      <c r="G283" s="5">
        <f>E283/D283*100</f>
        <v>72.939393939393938</v>
      </c>
      <c r="H283" s="5">
        <f>E283/I283</f>
        <v>42.982142857142854</v>
      </c>
      <c r="I283">
        <v>112</v>
      </c>
      <c r="J283" t="s">
        <v>21</v>
      </c>
      <c r="K283" t="s">
        <v>22</v>
      </c>
      <c r="L283">
        <v>1357106400</v>
      </c>
      <c r="M283">
        <v>1359698400</v>
      </c>
      <c r="N283" s="8">
        <f>(((L283/60)/60)/24)+DATE(1970,1,1)</f>
        <v>41276.25</v>
      </c>
      <c r="O283" s="8">
        <f>(((M283/60)/60)/24)+DATE(1970,1,1)</f>
        <v>41306.25</v>
      </c>
      <c r="P283" t="b">
        <v>0</v>
      </c>
      <c r="Q283" t="b">
        <v>0</v>
      </c>
      <c r="R283" t="s">
        <v>33</v>
      </c>
      <c r="S283" t="str">
        <f>_xlfn.TEXTBEFORE(R283,"/",1,1,0)</f>
        <v>theater</v>
      </c>
      <c r="T283" t="str">
        <f>_xlfn.TEXTAFTER(R283,"/",1,1,0)</f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>E284/D284*100</f>
        <v>108.04761904761904</v>
      </c>
      <c r="H284" s="5">
        <f>E284/I284</f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8">
        <f>(((L284/60)/60)/24)+DATE(1970,1,1)</f>
        <v>42701.25</v>
      </c>
      <c r="O284" s="8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_xlfn.TEXTBEFORE(R284,"/",1,1,0)</f>
        <v>film &amp; video</v>
      </c>
      <c r="T284" t="str">
        <f>_xlfn.TEXTAFTER(R284,"/",1,1,0)</f>
        <v>television</v>
      </c>
    </row>
    <row r="285" spans="1:20" ht="31.2" x14ac:dyDescent="0.3">
      <c r="A285">
        <v>633</v>
      </c>
      <c r="B285" t="s">
        <v>1308</v>
      </c>
      <c r="C285" s="3" t="s">
        <v>1309</v>
      </c>
      <c r="D285">
        <v>6700</v>
      </c>
      <c r="E285">
        <v>5569</v>
      </c>
      <c r="F285" t="s">
        <v>14</v>
      </c>
      <c r="G285" s="5">
        <f>E285/D285*100</f>
        <v>83.119402985074629</v>
      </c>
      <c r="H285" s="5">
        <f>E285/I285</f>
        <v>53.038095238095238</v>
      </c>
      <c r="I285">
        <v>105</v>
      </c>
      <c r="J285" t="s">
        <v>21</v>
      </c>
      <c r="K285" t="s">
        <v>22</v>
      </c>
      <c r="L285">
        <v>1446876000</v>
      </c>
      <c r="M285">
        <v>1447221600</v>
      </c>
      <c r="N285" s="8">
        <f>(((L285/60)/60)/24)+DATE(1970,1,1)</f>
        <v>42315.25</v>
      </c>
      <c r="O285" s="8">
        <f>(((M285/60)/60)/24)+DATE(1970,1,1)</f>
        <v>42319.25</v>
      </c>
      <c r="P285" t="b">
        <v>0</v>
      </c>
      <c r="Q285" t="b">
        <v>0</v>
      </c>
      <c r="R285" t="s">
        <v>71</v>
      </c>
      <c r="S285" t="str">
        <f>_xlfn.TEXTBEFORE(R285,"/",1,1,0)</f>
        <v>film &amp; video</v>
      </c>
      <c r="T285" t="str">
        <f>_xlfn.TEXTAFTER(R285,"/",1,1,0)</f>
        <v>animation</v>
      </c>
    </row>
    <row r="286" spans="1:20" x14ac:dyDescent="0.3">
      <c r="A286">
        <v>446</v>
      </c>
      <c r="B286" t="s">
        <v>940</v>
      </c>
      <c r="C286" s="3" t="s">
        <v>941</v>
      </c>
      <c r="D286">
        <v>6800</v>
      </c>
      <c r="E286">
        <v>5579</v>
      </c>
      <c r="F286" t="s">
        <v>14</v>
      </c>
      <c r="G286" s="5">
        <f>E286/D286*100</f>
        <v>82.044117647058826</v>
      </c>
      <c r="H286" s="5">
        <f>E286/I286</f>
        <v>29.99462365591398</v>
      </c>
      <c r="I286">
        <v>186</v>
      </c>
      <c r="J286" t="s">
        <v>21</v>
      </c>
      <c r="K286" t="s">
        <v>22</v>
      </c>
      <c r="L286">
        <v>1355810400</v>
      </c>
      <c r="M286">
        <v>1355983200</v>
      </c>
      <c r="N286" s="8">
        <f>(((L286/60)/60)/24)+DATE(1970,1,1)</f>
        <v>41261.25</v>
      </c>
      <c r="O286" s="8">
        <f>(((M286/60)/60)/24)+DATE(1970,1,1)</f>
        <v>41263.25</v>
      </c>
      <c r="P286" t="b">
        <v>0</v>
      </c>
      <c r="Q286" t="b">
        <v>0</v>
      </c>
      <c r="R286" t="s">
        <v>65</v>
      </c>
      <c r="S286" t="str">
        <f>_xlfn.TEXTBEFORE(R286,"/",1,1,0)</f>
        <v>technology</v>
      </c>
      <c r="T286" t="str">
        <f>_xlfn.TEXTAFTER(R286,"/",1,1,0)</f>
        <v>wearables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>E287/D287*100</f>
        <v>706.33333333333337</v>
      </c>
      <c r="H287" s="5">
        <f>E287/I287</f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8">
        <f>(((L287/60)/60)/24)+DATE(1970,1,1)</f>
        <v>42623.208333333328</v>
      </c>
      <c r="O287" s="8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_xlfn.TEXTBEFORE(R287,"/",1,1,0)</f>
        <v>theater</v>
      </c>
      <c r="T287" t="str">
        <f>_xlfn.TEXTAFTER(R287,"/",1,1,0)</f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>E288/D288*100</f>
        <v>17.446030330062445</v>
      </c>
      <c r="H288" s="5">
        <f>E288/I288</f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8">
        <f>(((L288/60)/60)/24)+DATE(1970,1,1)</f>
        <v>42697.25</v>
      </c>
      <c r="O288" s="8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_xlfn.TEXTBEFORE(R288,"/",1,1,0)</f>
        <v>theater</v>
      </c>
      <c r="T288" t="str">
        <f>_xlfn.TEXTAFTER(R288,"/",1,1,0)</f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>E289/D289*100</f>
        <v>209.73015873015873</v>
      </c>
      <c r="H289" s="5">
        <f>E289/I289</f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8">
        <f>(((L289/60)/60)/24)+DATE(1970,1,1)</f>
        <v>42122.208333333328</v>
      </c>
      <c r="O289" s="8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_xlfn.TEXTBEFORE(R289,"/",1,1,0)</f>
        <v>music</v>
      </c>
      <c r="T289" t="str">
        <f>_xlfn.TEXTAFTER(R289,"/",1,1,0)</f>
        <v>electric music</v>
      </c>
    </row>
    <row r="290" spans="1:20" ht="31.2" x14ac:dyDescent="0.3">
      <c r="A290">
        <v>745</v>
      </c>
      <c r="B290" t="s">
        <v>1526</v>
      </c>
      <c r="C290" s="3" t="s">
        <v>1527</v>
      </c>
      <c r="D290">
        <v>6900</v>
      </c>
      <c r="E290">
        <v>2091</v>
      </c>
      <c r="F290" t="s">
        <v>14</v>
      </c>
      <c r="G290" s="5">
        <f>E290/D290*100</f>
        <v>30.304347826086957</v>
      </c>
      <c r="H290" s="5">
        <f>E290/I290</f>
        <v>61.5</v>
      </c>
      <c r="I290">
        <v>34</v>
      </c>
      <c r="J290" t="s">
        <v>21</v>
      </c>
      <c r="K290" t="s">
        <v>22</v>
      </c>
      <c r="L290">
        <v>1275195600</v>
      </c>
      <c r="M290">
        <v>1277528400</v>
      </c>
      <c r="N290" s="8">
        <f>(((L290/60)/60)/24)+DATE(1970,1,1)</f>
        <v>40328.208333333336</v>
      </c>
      <c r="O290" s="8">
        <f>(((M290/60)/60)/24)+DATE(1970,1,1)</f>
        <v>40355.208333333336</v>
      </c>
      <c r="P290" t="b">
        <v>0</v>
      </c>
      <c r="Q290" t="b">
        <v>0</v>
      </c>
      <c r="R290" t="s">
        <v>65</v>
      </c>
      <c r="S290" t="str">
        <f>_xlfn.TEXTBEFORE(R290,"/",1,1,0)</f>
        <v>technology</v>
      </c>
      <c r="T290" t="str">
        <f>_xlfn.TEXTAFTER(R290,"/",1,1,0)</f>
        <v>wearables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>E291/D291*100</f>
        <v>1684.25</v>
      </c>
      <c r="H291" s="5">
        <f>E291/I291</f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8">
        <f>(((L291/60)/60)/24)+DATE(1970,1,1)</f>
        <v>42219.208333333328</v>
      </c>
      <c r="O291" s="8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_xlfn.TEXTBEFORE(R291,"/",1,1,0)</f>
        <v>theater</v>
      </c>
      <c r="T291" t="str">
        <f>_xlfn.TEXTAFTER(R291,"/",1,1,0)</f>
        <v>plays</v>
      </c>
    </row>
    <row r="292" spans="1:20" x14ac:dyDescent="0.3">
      <c r="A292">
        <v>441</v>
      </c>
      <c r="B292" t="s">
        <v>931</v>
      </c>
      <c r="C292" s="3" t="s">
        <v>932</v>
      </c>
      <c r="D292">
        <v>7000</v>
      </c>
      <c r="E292">
        <v>1744</v>
      </c>
      <c r="F292" t="s">
        <v>14</v>
      </c>
      <c r="G292" s="5">
        <f>E292/D292*100</f>
        <v>24.914285714285715</v>
      </c>
      <c r="H292" s="5">
        <f>E292/I292</f>
        <v>54.5</v>
      </c>
      <c r="I292">
        <v>32</v>
      </c>
      <c r="J292" t="s">
        <v>21</v>
      </c>
      <c r="K292" t="s">
        <v>22</v>
      </c>
      <c r="L292">
        <v>1335416400</v>
      </c>
      <c r="M292">
        <v>1337835600</v>
      </c>
      <c r="N292" s="8">
        <f>(((L292/60)/60)/24)+DATE(1970,1,1)</f>
        <v>41025.208333333336</v>
      </c>
      <c r="O292" s="8">
        <f>(((M292/60)/60)/24)+DATE(1970,1,1)</f>
        <v>41053.208333333336</v>
      </c>
      <c r="P292" t="b">
        <v>0</v>
      </c>
      <c r="Q292" t="b">
        <v>0</v>
      </c>
      <c r="R292" t="s">
        <v>65</v>
      </c>
      <c r="S292" t="str">
        <f>_xlfn.TEXTBEFORE(R292,"/",1,1,0)</f>
        <v>technology</v>
      </c>
      <c r="T292" t="str">
        <f>_xlfn.TEXTAFTER(R292,"/",1,1,0)</f>
        <v>wearables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>E293/D293*100</f>
        <v>456.61111111111109</v>
      </c>
      <c r="H293" s="5">
        <f>E293/I293</f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8">
        <f>(((L293/60)/60)/24)+DATE(1970,1,1)</f>
        <v>40831.208333333336</v>
      </c>
      <c r="O293" s="8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_xlfn.TEXTBEFORE(R293,"/",1,1,0)</f>
        <v>technology</v>
      </c>
      <c r="T293" t="str">
        <f>_xlfn.TEXTAFTER(R293,"/",1,1,0)</f>
        <v>web</v>
      </c>
    </row>
    <row r="294" spans="1:20" x14ac:dyDescent="0.3">
      <c r="A294">
        <v>977</v>
      </c>
      <c r="B294" t="s">
        <v>1258</v>
      </c>
      <c r="C294" s="3" t="s">
        <v>1983</v>
      </c>
      <c r="D294">
        <v>7000</v>
      </c>
      <c r="E294">
        <v>5177</v>
      </c>
      <c r="F294" t="s">
        <v>14</v>
      </c>
      <c r="G294" s="5">
        <f>E294/D294*100</f>
        <v>73.957142857142856</v>
      </c>
      <c r="H294" s="5">
        <f>E294/I294</f>
        <v>77.268656716417908</v>
      </c>
      <c r="I294">
        <v>67</v>
      </c>
      <c r="J294" t="s">
        <v>21</v>
      </c>
      <c r="K294" t="s">
        <v>22</v>
      </c>
      <c r="L294">
        <v>1517983200</v>
      </c>
      <c r="M294">
        <v>1520748000</v>
      </c>
      <c r="N294" s="8">
        <f>(((L294/60)/60)/24)+DATE(1970,1,1)</f>
        <v>43138.25</v>
      </c>
      <c r="O294" s="8">
        <f>(((M294/60)/60)/24)+DATE(1970,1,1)</f>
        <v>43170.25</v>
      </c>
      <c r="P294" t="b">
        <v>0</v>
      </c>
      <c r="Q294" t="b">
        <v>0</v>
      </c>
      <c r="R294" t="s">
        <v>17</v>
      </c>
      <c r="S294" t="str">
        <f>_xlfn.TEXTBEFORE(R294,"/",1,1,0)</f>
        <v>food</v>
      </c>
      <c r="T294" t="str">
        <f>_xlfn.TEXTAFTER(R294,"/",1,1,0)</f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>E295/D295*100</f>
        <v>16.384615384615383</v>
      </c>
      <c r="H295" s="5">
        <f>E295/I295</f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8">
        <f>(((L295/60)/60)/24)+DATE(1970,1,1)</f>
        <v>40456.208333333336</v>
      </c>
      <c r="O295" s="8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_xlfn.TEXTBEFORE(R295,"/",1,1,0)</f>
        <v>theater</v>
      </c>
      <c r="T295" t="str">
        <f>_xlfn.TEXTAFTER(R295,"/",1,1,0)</f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>E296/D296*100</f>
        <v>1339.6666666666667</v>
      </c>
      <c r="H296" s="5">
        <f>E296/I296</f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8">
        <f>(((L296/60)/60)/24)+DATE(1970,1,1)</f>
        <v>43399.208333333328</v>
      </c>
      <c r="O296" s="8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_xlfn.TEXTBEFORE(R296,"/",1,1,0)</f>
        <v>theater</v>
      </c>
      <c r="T296" t="str">
        <f>_xlfn.TEXTAFTER(R296,"/",1,1,0)</f>
        <v>plays</v>
      </c>
    </row>
    <row r="297" spans="1:20" x14ac:dyDescent="0.3">
      <c r="A297">
        <v>251</v>
      </c>
      <c r="B297" t="s">
        <v>554</v>
      </c>
      <c r="C297" s="3" t="s">
        <v>555</v>
      </c>
      <c r="D297">
        <v>7100</v>
      </c>
      <c r="E297">
        <v>3840</v>
      </c>
      <c r="F297" t="s">
        <v>14</v>
      </c>
      <c r="G297" s="5">
        <f>E297/D297*100</f>
        <v>54.084507042253513</v>
      </c>
      <c r="H297" s="5">
        <f>E297/I297</f>
        <v>38.019801980198018</v>
      </c>
      <c r="I297">
        <v>101</v>
      </c>
      <c r="J297" t="s">
        <v>21</v>
      </c>
      <c r="K297" t="s">
        <v>22</v>
      </c>
      <c r="L297">
        <v>1355032800</v>
      </c>
      <c r="M297">
        <v>1355205600</v>
      </c>
      <c r="N297" s="8">
        <f>(((L297/60)/60)/24)+DATE(1970,1,1)</f>
        <v>41252.25</v>
      </c>
      <c r="O297" s="8">
        <f>(((M297/60)/60)/24)+DATE(1970,1,1)</f>
        <v>41254.25</v>
      </c>
      <c r="P297" t="b">
        <v>0</v>
      </c>
      <c r="Q297" t="b">
        <v>0</v>
      </c>
      <c r="R297" t="s">
        <v>33</v>
      </c>
      <c r="S297" t="str">
        <f>_xlfn.TEXTBEFORE(R297,"/",1,1,0)</f>
        <v>theater</v>
      </c>
      <c r="T297" t="str">
        <f>_xlfn.TEXTAFTER(R297,"/",1,1,0)</f>
        <v>plays</v>
      </c>
    </row>
    <row r="298" spans="1:20" ht="31.2" x14ac:dyDescent="0.3">
      <c r="A298">
        <v>590</v>
      </c>
      <c r="B298" t="s">
        <v>1222</v>
      </c>
      <c r="C298" s="3" t="s">
        <v>1223</v>
      </c>
      <c r="D298">
        <v>7100</v>
      </c>
      <c r="E298">
        <v>5824</v>
      </c>
      <c r="F298" t="s">
        <v>14</v>
      </c>
      <c r="G298" s="5">
        <f>E298/D298*100</f>
        <v>82.028169014084511</v>
      </c>
      <c r="H298" s="5">
        <f>E298/I298</f>
        <v>67.720930232558146</v>
      </c>
      <c r="I298">
        <v>86</v>
      </c>
      <c r="J298" t="s">
        <v>26</v>
      </c>
      <c r="K298" t="s">
        <v>27</v>
      </c>
      <c r="L298">
        <v>1419141600</v>
      </c>
      <c r="M298">
        <v>1420092000</v>
      </c>
      <c r="N298" s="8">
        <f>(((L298/60)/60)/24)+DATE(1970,1,1)</f>
        <v>41994.25</v>
      </c>
      <c r="O298" s="8">
        <f>(((M298/60)/60)/24)+DATE(1970,1,1)</f>
        <v>42005.25</v>
      </c>
      <c r="P298" t="b">
        <v>0</v>
      </c>
      <c r="Q298" t="b">
        <v>0</v>
      </c>
      <c r="R298" t="s">
        <v>133</v>
      </c>
      <c r="S298" t="str">
        <f>_xlfn.TEXTBEFORE(R298,"/",1,1,0)</f>
        <v>publishing</v>
      </c>
      <c r="T298" t="str">
        <f>_xlfn.TEXTAFTER(R298,"/",1,1,0)</f>
        <v>radio &amp; podcasts</v>
      </c>
    </row>
    <row r="299" spans="1:20" ht="31.2" x14ac:dyDescent="0.3">
      <c r="A299">
        <v>795</v>
      </c>
      <c r="B299" t="s">
        <v>1625</v>
      </c>
      <c r="C299" s="3" t="s">
        <v>1626</v>
      </c>
      <c r="D299">
        <v>7100</v>
      </c>
      <c r="E299">
        <v>1022</v>
      </c>
      <c r="F299" t="s">
        <v>14</v>
      </c>
      <c r="G299" s="5">
        <f>E299/D299*100</f>
        <v>14.394366197183098</v>
      </c>
      <c r="H299" s="5">
        <f>E299/I299</f>
        <v>32.967741935483872</v>
      </c>
      <c r="I299">
        <v>31</v>
      </c>
      <c r="J299" t="s">
        <v>21</v>
      </c>
      <c r="K299" t="s">
        <v>22</v>
      </c>
      <c r="L299">
        <v>1477976400</v>
      </c>
      <c r="M299">
        <v>1478235600</v>
      </c>
      <c r="N299" s="8">
        <f>(((L299/60)/60)/24)+DATE(1970,1,1)</f>
        <v>42675.208333333328</v>
      </c>
      <c r="O299" s="8">
        <f>(((M299/60)/60)/24)+DATE(1970,1,1)</f>
        <v>42678.208333333328</v>
      </c>
      <c r="P299" t="b">
        <v>0</v>
      </c>
      <c r="Q299" t="b">
        <v>0</v>
      </c>
      <c r="R299" t="s">
        <v>53</v>
      </c>
      <c r="S299" t="str">
        <f>_xlfn.TEXTBEFORE(R299,"/",1,1,0)</f>
        <v>film &amp; video</v>
      </c>
      <c r="T299" t="str">
        <f>_xlfn.TEXTAFTER(R299,"/",1,1,0)</f>
        <v>drama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>E300/D300*100</f>
        <v>143.91428571428571</v>
      </c>
      <c r="H300" s="5">
        <f>E300/I300</f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8">
        <f>(((L300/60)/60)/24)+DATE(1970,1,1)</f>
        <v>42426.25</v>
      </c>
      <c r="O300" s="8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_xlfn.TEXTBEFORE(R300,"/",1,1,0)</f>
        <v>music</v>
      </c>
      <c r="T300" t="str">
        <f>_xlfn.TEXTAFTER(R300,"/",1,1,0)</f>
        <v>rock</v>
      </c>
    </row>
    <row r="301" spans="1:20" ht="31.2" x14ac:dyDescent="0.3">
      <c r="A301">
        <v>828</v>
      </c>
      <c r="B301" t="s">
        <v>1689</v>
      </c>
      <c r="C301" s="3" t="s">
        <v>1690</v>
      </c>
      <c r="D301">
        <v>7100</v>
      </c>
      <c r="E301">
        <v>4899</v>
      </c>
      <c r="F301" t="s">
        <v>14</v>
      </c>
      <c r="G301" s="5">
        <f>E301/D301*100</f>
        <v>69</v>
      </c>
      <c r="H301" s="5">
        <f>E301/I301</f>
        <v>69.98571428571428</v>
      </c>
      <c r="I301">
        <v>70</v>
      </c>
      <c r="J301" t="s">
        <v>21</v>
      </c>
      <c r="K301" t="s">
        <v>22</v>
      </c>
      <c r="L301">
        <v>1535432400</v>
      </c>
      <c r="M301">
        <v>1537592400</v>
      </c>
      <c r="N301" s="8">
        <f>(((L301/60)/60)/24)+DATE(1970,1,1)</f>
        <v>43340.208333333328</v>
      </c>
      <c r="O301" s="8">
        <f>(((M301/60)/60)/24)+DATE(1970,1,1)</f>
        <v>43365.208333333328</v>
      </c>
      <c r="P301" t="b">
        <v>0</v>
      </c>
      <c r="Q301" t="b">
        <v>0</v>
      </c>
      <c r="R301" t="s">
        <v>33</v>
      </c>
      <c r="S301" t="str">
        <f>_xlfn.TEXTBEFORE(R301,"/",1,1,0)</f>
        <v>theater</v>
      </c>
      <c r="T301" t="str">
        <f>_xlfn.TEXTAFTER(R301,"/",1,1,0)</f>
        <v>plays</v>
      </c>
    </row>
    <row r="302" spans="1:20" x14ac:dyDescent="0.3">
      <c r="A302">
        <v>52</v>
      </c>
      <c r="B302" t="s">
        <v>151</v>
      </c>
      <c r="C302" s="3" t="s">
        <v>152</v>
      </c>
      <c r="D302">
        <v>7200</v>
      </c>
      <c r="E302">
        <v>2459</v>
      </c>
      <c r="F302" t="s">
        <v>14</v>
      </c>
      <c r="G302" s="5">
        <f>E302/D302*100</f>
        <v>34.152777777777779</v>
      </c>
      <c r="H302" s="5">
        <f>E302/I302</f>
        <v>32.786666666666669</v>
      </c>
      <c r="I302">
        <v>75</v>
      </c>
      <c r="J302" t="s">
        <v>21</v>
      </c>
      <c r="K302" t="s">
        <v>22</v>
      </c>
      <c r="L302">
        <v>1284526800</v>
      </c>
      <c r="M302">
        <v>1284872400</v>
      </c>
      <c r="N302" s="8">
        <f>(((L302/60)/60)/24)+DATE(1970,1,1)</f>
        <v>40436.208333333336</v>
      </c>
      <c r="O302" s="8">
        <f>(((M302/60)/60)/24)+DATE(1970,1,1)</f>
        <v>40440.208333333336</v>
      </c>
      <c r="P302" t="b">
        <v>0</v>
      </c>
      <c r="Q302" t="b">
        <v>0</v>
      </c>
      <c r="R302" t="s">
        <v>33</v>
      </c>
      <c r="S302" t="str">
        <f>_xlfn.TEXTBEFORE(R302,"/",1,1,0)</f>
        <v>theater</v>
      </c>
      <c r="T302" t="str">
        <f>_xlfn.TEXTAFTER(R302,"/",1,1,0)</f>
        <v>plays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>E303/D303*100</f>
        <v>1344.6666666666667</v>
      </c>
      <c r="H303" s="5">
        <f>E303/I303</f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8">
        <f>(((L303/60)/60)/24)+DATE(1970,1,1)</f>
        <v>42061.25</v>
      </c>
      <c r="O303" s="8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_xlfn.TEXTBEFORE(R303,"/",1,1,0)</f>
        <v>film &amp; video</v>
      </c>
      <c r="T303" t="str">
        <f>_xlfn.TEXTAFTER(R303,"/",1,1,0)</f>
        <v>documentary</v>
      </c>
    </row>
    <row r="304" spans="1:20" ht="31.2" x14ac:dyDescent="0.3">
      <c r="A304">
        <v>116</v>
      </c>
      <c r="B304" t="s">
        <v>282</v>
      </c>
      <c r="C304" s="3" t="s">
        <v>283</v>
      </c>
      <c r="D304">
        <v>7200</v>
      </c>
      <c r="E304">
        <v>6336</v>
      </c>
      <c r="F304" t="s">
        <v>14</v>
      </c>
      <c r="G304" s="5">
        <f>E304/D304*100</f>
        <v>88</v>
      </c>
      <c r="H304" s="5">
        <f>E304/I304</f>
        <v>86.794520547945211</v>
      </c>
      <c r="I304">
        <v>73</v>
      </c>
      <c r="J304" t="s">
        <v>21</v>
      </c>
      <c r="K304" t="s">
        <v>22</v>
      </c>
      <c r="L304">
        <v>1442552400</v>
      </c>
      <c r="M304">
        <v>1442638800</v>
      </c>
      <c r="N304" s="8">
        <f>(((L304/60)/60)/24)+DATE(1970,1,1)</f>
        <v>42265.208333333328</v>
      </c>
      <c r="O304" s="8">
        <f>(((M304/60)/60)/24)+DATE(1970,1,1)</f>
        <v>42266.208333333328</v>
      </c>
      <c r="P304" t="b">
        <v>0</v>
      </c>
      <c r="Q304" t="b">
        <v>0</v>
      </c>
      <c r="R304" t="s">
        <v>33</v>
      </c>
      <c r="S304" t="str">
        <f>_xlfn.TEXTBEFORE(R304,"/",1,1,0)</f>
        <v>theater</v>
      </c>
      <c r="T304" t="str">
        <f>_xlfn.TEXTAFTER(R304,"/",1,1,0)</f>
        <v>plays</v>
      </c>
    </row>
    <row r="305" spans="1:20" x14ac:dyDescent="0.3">
      <c r="A305">
        <v>178</v>
      </c>
      <c r="B305" t="s">
        <v>408</v>
      </c>
      <c r="C305" s="3" t="s">
        <v>409</v>
      </c>
      <c r="D305">
        <v>7200</v>
      </c>
      <c r="E305">
        <v>6927</v>
      </c>
      <c r="F305" t="s">
        <v>14</v>
      </c>
      <c r="G305" s="5">
        <f>E305/D305*100</f>
        <v>96.208333333333329</v>
      </c>
      <c r="H305" s="5">
        <f>E305/I305</f>
        <v>32.985714285714288</v>
      </c>
      <c r="I305">
        <v>210</v>
      </c>
      <c r="J305" t="s">
        <v>21</v>
      </c>
      <c r="K305" t="s">
        <v>22</v>
      </c>
      <c r="L305">
        <v>1505970000</v>
      </c>
      <c r="M305">
        <v>1506747600</v>
      </c>
      <c r="N305" s="8">
        <f>(((L305/60)/60)/24)+DATE(1970,1,1)</f>
        <v>42999.208333333328</v>
      </c>
      <c r="O305" s="8">
        <f>(((M305/60)/60)/24)+DATE(1970,1,1)</f>
        <v>43008.208333333328</v>
      </c>
      <c r="P305" t="b">
        <v>0</v>
      </c>
      <c r="Q305" t="b">
        <v>0</v>
      </c>
      <c r="R305" t="s">
        <v>17</v>
      </c>
      <c r="S305" t="str">
        <f>_xlfn.TEXTBEFORE(R305,"/",1,1,0)</f>
        <v>food</v>
      </c>
      <c r="T305" t="str">
        <f>_xlfn.TEXTAFTER(R305,"/",1,1,0)</f>
        <v>food trucks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>E306/D306*100</f>
        <v>546.14285714285722</v>
      </c>
      <c r="H306" s="5">
        <f>E306/I306</f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8">
        <f>(((L306/60)/60)/24)+DATE(1970,1,1)</f>
        <v>42589.208333333328</v>
      </c>
      <c r="O306" s="8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_xlfn.TEXTBEFORE(R306,"/",1,1,0)</f>
        <v>film &amp; video</v>
      </c>
      <c r="T306" t="str">
        <f>_xlfn.TEXTAFTER(R306,"/",1,1,0)</f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>E307/D307*100</f>
        <v>286.21428571428572</v>
      </c>
      <c r="H307" s="5">
        <f>E307/I307</f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8">
        <f>(((L307/60)/60)/24)+DATE(1970,1,1)</f>
        <v>42448.208333333328</v>
      </c>
      <c r="O307" s="8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_xlfn.TEXTBEFORE(R307,"/",1,1,0)</f>
        <v>theater</v>
      </c>
      <c r="T307" t="str">
        <f>_xlfn.TEXTAFTER(R307,"/",1,1,0)</f>
        <v>plays</v>
      </c>
    </row>
    <row r="308" spans="1:20" x14ac:dyDescent="0.3">
      <c r="A308">
        <v>297</v>
      </c>
      <c r="B308" t="s">
        <v>646</v>
      </c>
      <c r="C308" s="3" t="s">
        <v>647</v>
      </c>
      <c r="D308">
        <v>7200</v>
      </c>
      <c r="E308">
        <v>6785</v>
      </c>
      <c r="F308" t="s">
        <v>14</v>
      </c>
      <c r="G308" s="5">
        <f>E308/D308*100</f>
        <v>94.236111111111114</v>
      </c>
      <c r="H308" s="5">
        <f>E308/I308</f>
        <v>65.240384615384613</v>
      </c>
      <c r="I308">
        <v>104</v>
      </c>
      <c r="J308" t="s">
        <v>26</v>
      </c>
      <c r="K308" t="s">
        <v>27</v>
      </c>
      <c r="L308">
        <v>1389679200</v>
      </c>
      <c r="M308">
        <v>1390456800</v>
      </c>
      <c r="N308" s="8">
        <f>(((L308/60)/60)/24)+DATE(1970,1,1)</f>
        <v>41653.25</v>
      </c>
      <c r="O308" s="8">
        <f>(((M308/60)/60)/24)+DATE(1970,1,1)</f>
        <v>41662.25</v>
      </c>
      <c r="P308" t="b">
        <v>0</v>
      </c>
      <c r="Q308" t="b">
        <v>1</v>
      </c>
      <c r="R308" t="s">
        <v>33</v>
      </c>
      <c r="S308" t="str">
        <f>_xlfn.TEXTBEFORE(R308,"/",1,1,0)</f>
        <v>theater</v>
      </c>
      <c r="T308" t="str">
        <f>_xlfn.TEXTAFTER(R308,"/",1,1,0)</f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>E309/D309*100</f>
        <v>132.13677811550153</v>
      </c>
      <c r="H309" s="5">
        <f>E309/I309</f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8">
        <f>(((L309/60)/60)/24)+DATE(1970,1,1)</f>
        <v>41066.208333333336</v>
      </c>
      <c r="O309" s="8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_xlfn.TEXTBEFORE(R309,"/",1,1,0)</f>
        <v>publishing</v>
      </c>
      <c r="T309" t="str">
        <f>_xlfn.TEXTAFTER(R309,"/",1,1,0)</f>
        <v>fiction</v>
      </c>
    </row>
    <row r="310" spans="1:20" ht="31.2" x14ac:dyDescent="0.3">
      <c r="A310">
        <v>326</v>
      </c>
      <c r="B310" t="s">
        <v>704</v>
      </c>
      <c r="C310" s="3" t="s">
        <v>705</v>
      </c>
      <c r="D310">
        <v>7200</v>
      </c>
      <c r="E310">
        <v>3326</v>
      </c>
      <c r="F310" t="s">
        <v>14</v>
      </c>
      <c r="G310" s="5">
        <f>E310/D310*100</f>
        <v>46.194444444444443</v>
      </c>
      <c r="H310" s="5">
        <f>E310/I310</f>
        <v>25.984375</v>
      </c>
      <c r="I310">
        <v>128</v>
      </c>
      <c r="J310" t="s">
        <v>21</v>
      </c>
      <c r="K310" t="s">
        <v>22</v>
      </c>
      <c r="L310">
        <v>1451109600</v>
      </c>
      <c r="M310">
        <v>1451628000</v>
      </c>
      <c r="N310" s="8">
        <f>(((L310/60)/60)/24)+DATE(1970,1,1)</f>
        <v>42364.25</v>
      </c>
      <c r="O310" s="8">
        <f>(((M310/60)/60)/24)+DATE(1970,1,1)</f>
        <v>42370.25</v>
      </c>
      <c r="P310" t="b">
        <v>0</v>
      </c>
      <c r="Q310" t="b">
        <v>0</v>
      </c>
      <c r="R310" t="s">
        <v>71</v>
      </c>
      <c r="S310" t="str">
        <f>_xlfn.TEXTBEFORE(R310,"/",1,1,0)</f>
        <v>film &amp; video</v>
      </c>
      <c r="T310" t="str">
        <f>_xlfn.TEXTAFTER(R310,"/",1,1,0)</f>
        <v>animation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>E311/D311*100</f>
        <v>75.292682926829272</v>
      </c>
      <c r="H311" s="5">
        <f>E311/I311</f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8">
        <f>(((L311/60)/60)/24)+DATE(1970,1,1)</f>
        <v>40807.208333333336</v>
      </c>
      <c r="O311" s="8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_xlfn.TEXTBEFORE(R311,"/",1,1,0)</f>
        <v>music</v>
      </c>
      <c r="T311" t="str">
        <f>_xlfn.TEXTAFTER(R311,"/",1,1,0)</f>
        <v>indie rock</v>
      </c>
    </row>
    <row r="312" spans="1:20" x14ac:dyDescent="0.3">
      <c r="A312">
        <v>379</v>
      </c>
      <c r="B312" t="s">
        <v>810</v>
      </c>
      <c r="C312" s="3" t="s">
        <v>811</v>
      </c>
      <c r="D312">
        <v>7200</v>
      </c>
      <c r="E312">
        <v>2912</v>
      </c>
      <c r="F312" t="s">
        <v>14</v>
      </c>
      <c r="G312" s="5">
        <f>E312/D312*100</f>
        <v>40.444444444444443</v>
      </c>
      <c r="H312" s="5">
        <f>E312/I312</f>
        <v>66.181818181818187</v>
      </c>
      <c r="I312">
        <v>44</v>
      </c>
      <c r="J312" t="s">
        <v>40</v>
      </c>
      <c r="K312" t="s">
        <v>41</v>
      </c>
      <c r="L312">
        <v>1319691600</v>
      </c>
      <c r="M312">
        <v>1320904800</v>
      </c>
      <c r="N312" s="8">
        <f>(((L312/60)/60)/24)+DATE(1970,1,1)</f>
        <v>40843.208333333336</v>
      </c>
      <c r="O312" s="8">
        <f>(((M312/60)/60)/24)+DATE(1970,1,1)</f>
        <v>40857.25</v>
      </c>
      <c r="P312" t="b">
        <v>0</v>
      </c>
      <c r="Q312" t="b">
        <v>0</v>
      </c>
      <c r="R312" t="s">
        <v>33</v>
      </c>
      <c r="S312" t="str">
        <f>_xlfn.TEXTBEFORE(R312,"/",1,1,0)</f>
        <v>theater</v>
      </c>
      <c r="T312" t="str">
        <f>_xlfn.TEXTAFTER(R312,"/",1,1,0)</f>
        <v>plays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>E313/D313*100</f>
        <v>203.36507936507937</v>
      </c>
      <c r="H313" s="5">
        <f>E313/I313</f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8">
        <f>(((L313/60)/60)/24)+DATE(1970,1,1)</f>
        <v>40590.25</v>
      </c>
      <c r="O313" s="8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_xlfn.TEXTBEFORE(R313,"/",1,1,0)</f>
        <v>theater</v>
      </c>
      <c r="T313" t="str">
        <f>_xlfn.TEXTAFTER(R313,"/",1,1,0)</f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>E314/D314*100</f>
        <v>310.2284263959391</v>
      </c>
      <c r="H314" s="5">
        <f>E314/I314</f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8">
        <f>(((L314/60)/60)/24)+DATE(1970,1,1)</f>
        <v>41572.208333333336</v>
      </c>
      <c r="O314" s="8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_xlfn.TEXTBEFORE(R314,"/",1,1,0)</f>
        <v>theater</v>
      </c>
      <c r="T314" t="str">
        <f>_xlfn.TEXTAFTER(R314,"/",1,1,0)</f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>E315/D315*100</f>
        <v>395.31818181818181</v>
      </c>
      <c r="H315" s="5">
        <f>E315/I315</f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8">
        <f>(((L315/60)/60)/24)+DATE(1970,1,1)</f>
        <v>40966.25</v>
      </c>
      <c r="O315" s="8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_xlfn.TEXTBEFORE(R315,"/",1,1,0)</f>
        <v>music</v>
      </c>
      <c r="T315" t="str">
        <f>_xlfn.TEXTAFTER(R315,"/",1,1,0)</f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>E316/D316*100</f>
        <v>294.71428571428572</v>
      </c>
      <c r="H316" s="5">
        <f>E316/I316</f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8">
        <f>(((L316/60)/60)/24)+DATE(1970,1,1)</f>
        <v>43536.208333333328</v>
      </c>
      <c r="O316" s="8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_xlfn.TEXTBEFORE(R316,"/",1,1,0)</f>
        <v>film &amp; video</v>
      </c>
      <c r="T316" t="str">
        <f>_xlfn.TEXTAFTER(R316,"/",1,1,0)</f>
        <v>documentary</v>
      </c>
    </row>
    <row r="317" spans="1:20" x14ac:dyDescent="0.3">
      <c r="A317">
        <v>927</v>
      </c>
      <c r="B317" t="s">
        <v>1886</v>
      </c>
      <c r="C317" s="3" t="s">
        <v>1887</v>
      </c>
      <c r="D317">
        <v>7200</v>
      </c>
      <c r="E317">
        <v>3301</v>
      </c>
      <c r="F317" t="s">
        <v>14</v>
      </c>
      <c r="G317" s="5">
        <f>E317/D317*100</f>
        <v>45.847222222222221</v>
      </c>
      <c r="H317" s="5">
        <f>E317/I317</f>
        <v>89.21621621621621</v>
      </c>
      <c r="I317">
        <v>37</v>
      </c>
      <c r="J317" t="s">
        <v>21</v>
      </c>
      <c r="K317" t="s">
        <v>22</v>
      </c>
      <c r="L317">
        <v>1342069200</v>
      </c>
      <c r="M317">
        <v>1344574800</v>
      </c>
      <c r="N317" s="8">
        <f>(((L317/60)/60)/24)+DATE(1970,1,1)</f>
        <v>41102.208333333336</v>
      </c>
      <c r="O317" s="8">
        <f>(((M317/60)/60)/24)+DATE(1970,1,1)</f>
        <v>41131.208333333336</v>
      </c>
      <c r="P317" t="b">
        <v>0</v>
      </c>
      <c r="Q317" t="b">
        <v>0</v>
      </c>
      <c r="R317" t="s">
        <v>33</v>
      </c>
      <c r="S317" t="str">
        <f>_xlfn.TEXTBEFORE(R317,"/",1,1,0)</f>
        <v>theater</v>
      </c>
      <c r="T317" t="str">
        <f>_xlfn.TEXTAFTER(R317,"/",1,1,0)</f>
        <v>plays</v>
      </c>
    </row>
    <row r="318" spans="1:20" x14ac:dyDescent="0.3">
      <c r="A318">
        <v>982</v>
      </c>
      <c r="B318" t="s">
        <v>1992</v>
      </c>
      <c r="C318" s="3" t="s">
        <v>1993</v>
      </c>
      <c r="D318">
        <v>7200</v>
      </c>
      <c r="E318">
        <v>6115</v>
      </c>
      <c r="F318" t="s">
        <v>14</v>
      </c>
      <c r="G318" s="5">
        <f>E318/D318*100</f>
        <v>84.930555555555557</v>
      </c>
      <c r="H318" s="5">
        <f>E318/I318</f>
        <v>81.533333333333331</v>
      </c>
      <c r="I318">
        <v>75</v>
      </c>
      <c r="J318" t="s">
        <v>21</v>
      </c>
      <c r="K318" t="s">
        <v>22</v>
      </c>
      <c r="L318">
        <v>1311051600</v>
      </c>
      <c r="M318">
        <v>1311224400</v>
      </c>
      <c r="N318" s="8">
        <f>(((L318/60)/60)/24)+DATE(1970,1,1)</f>
        <v>40743.208333333336</v>
      </c>
      <c r="O318" s="8">
        <f>(((M318/60)/60)/24)+DATE(1970,1,1)</f>
        <v>40745.208333333336</v>
      </c>
      <c r="P318" t="b">
        <v>0</v>
      </c>
      <c r="Q318" t="b">
        <v>1</v>
      </c>
      <c r="R318" t="s">
        <v>42</v>
      </c>
      <c r="S318" t="str">
        <f>_xlfn.TEXTBEFORE(R318,"/",1,1,0)</f>
        <v>film &amp; video</v>
      </c>
      <c r="T318" t="str">
        <f>_xlfn.TEXTAFTER(R318,"/",1,1,0)</f>
        <v>documentary</v>
      </c>
    </row>
    <row r="319" spans="1:20" x14ac:dyDescent="0.3">
      <c r="A319">
        <v>292</v>
      </c>
      <c r="B319" t="s">
        <v>636</v>
      </c>
      <c r="C319" s="3" t="s">
        <v>637</v>
      </c>
      <c r="D319">
        <v>7300</v>
      </c>
      <c r="E319">
        <v>717</v>
      </c>
      <c r="F319" t="s">
        <v>14</v>
      </c>
      <c r="G319" s="5">
        <f>E319/D319*100</f>
        <v>9.8219178082191778</v>
      </c>
      <c r="H319" s="5">
        <f>E319/I319</f>
        <v>71.7</v>
      </c>
      <c r="I319">
        <v>10</v>
      </c>
      <c r="J319" t="s">
        <v>21</v>
      </c>
      <c r="K319" t="s">
        <v>22</v>
      </c>
      <c r="L319">
        <v>1331874000</v>
      </c>
      <c r="M319">
        <v>1333429200</v>
      </c>
      <c r="N319" s="8">
        <f>(((L319/60)/60)/24)+DATE(1970,1,1)</f>
        <v>40984.208333333336</v>
      </c>
      <c r="O319" s="8">
        <f>(((M319/60)/60)/24)+DATE(1970,1,1)</f>
        <v>41002.208333333336</v>
      </c>
      <c r="P319" t="b">
        <v>0</v>
      </c>
      <c r="Q319" t="b">
        <v>0</v>
      </c>
      <c r="R319" t="s">
        <v>17</v>
      </c>
      <c r="S319" t="str">
        <f>_xlfn.TEXTBEFORE(R319,"/",1,1,0)</f>
        <v>food</v>
      </c>
      <c r="T319" t="str">
        <f>_xlfn.TEXTAFTER(R319,"/",1,1,0)</f>
        <v>food trucks</v>
      </c>
    </row>
    <row r="320" spans="1:20" x14ac:dyDescent="0.3">
      <c r="A320">
        <v>402</v>
      </c>
      <c r="B320" t="s">
        <v>855</v>
      </c>
      <c r="C320" s="3" t="s">
        <v>856</v>
      </c>
      <c r="D320">
        <v>7300</v>
      </c>
      <c r="E320">
        <v>2946</v>
      </c>
      <c r="F320" t="s">
        <v>14</v>
      </c>
      <c r="G320" s="5">
        <f>E320/D320*100</f>
        <v>40.356164383561641</v>
      </c>
      <c r="H320" s="5">
        <f>E320/I320</f>
        <v>73.650000000000006</v>
      </c>
      <c r="I320">
        <v>40</v>
      </c>
      <c r="J320" t="s">
        <v>21</v>
      </c>
      <c r="K320" t="s">
        <v>22</v>
      </c>
      <c r="L320">
        <v>1325829600</v>
      </c>
      <c r="M320">
        <v>1329890400</v>
      </c>
      <c r="N320" s="8">
        <f>(((L320/60)/60)/24)+DATE(1970,1,1)</f>
        <v>40914.25</v>
      </c>
      <c r="O320" s="8">
        <f>(((M320/60)/60)/24)+DATE(1970,1,1)</f>
        <v>40961.25</v>
      </c>
      <c r="P320" t="b">
        <v>0</v>
      </c>
      <c r="Q320" t="b">
        <v>1</v>
      </c>
      <c r="R320" t="s">
        <v>100</v>
      </c>
      <c r="S320" t="str">
        <f>_xlfn.TEXTBEFORE(R320,"/",1,1,0)</f>
        <v>film &amp; video</v>
      </c>
      <c r="T320" t="str">
        <f>_xlfn.TEXTAFTER(R320,"/",1,1,0)</f>
        <v>shorts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>E321/D321*100</f>
        <v>38.702380952380956</v>
      </c>
      <c r="H321" s="5">
        <f>E321/I321</f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8">
        <f>(((L321/60)/60)/24)+DATE(1970,1,1)</f>
        <v>40402.208333333336</v>
      </c>
      <c r="O321" s="8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_xlfn.TEXTBEFORE(R321,"/",1,1,0)</f>
        <v>technology</v>
      </c>
      <c r="T321" t="str">
        <f>_xlfn.TEXTAFTER(R321,"/",1,1,0)</f>
        <v>web</v>
      </c>
    </row>
    <row r="322" spans="1:20" ht="31.2" x14ac:dyDescent="0.3">
      <c r="A322">
        <v>859</v>
      </c>
      <c r="B322" t="s">
        <v>1750</v>
      </c>
      <c r="C322" s="3" t="s">
        <v>1751</v>
      </c>
      <c r="D322">
        <v>7300</v>
      </c>
      <c r="E322">
        <v>2594</v>
      </c>
      <c r="F322" t="s">
        <v>14</v>
      </c>
      <c r="G322" s="5">
        <f>E322/D322*100</f>
        <v>35.534246575342465</v>
      </c>
      <c r="H322" s="5">
        <f>E322/I322</f>
        <v>41.174603174603178</v>
      </c>
      <c r="I322">
        <v>63</v>
      </c>
      <c r="J322" t="s">
        <v>21</v>
      </c>
      <c r="K322" t="s">
        <v>22</v>
      </c>
      <c r="L322">
        <v>1362117600</v>
      </c>
      <c r="M322">
        <v>1363669200</v>
      </c>
      <c r="N322" s="8">
        <f>(((L322/60)/60)/24)+DATE(1970,1,1)</f>
        <v>41334.25</v>
      </c>
      <c r="O322" s="8">
        <f>(((M322/60)/60)/24)+DATE(1970,1,1)</f>
        <v>41352.208333333336</v>
      </c>
      <c r="P322" t="b">
        <v>0</v>
      </c>
      <c r="Q322" t="b">
        <v>1</v>
      </c>
      <c r="R322" t="s">
        <v>33</v>
      </c>
      <c r="S322" t="str">
        <f>_xlfn.TEXTBEFORE(R322,"/",1,1,0)</f>
        <v>theater</v>
      </c>
      <c r="T322" t="str">
        <f>_xlfn.TEXTAFTER(R322,"/",1,1,0)</f>
        <v>plays</v>
      </c>
    </row>
    <row r="323" spans="1:20" x14ac:dyDescent="0.3">
      <c r="A323">
        <v>699</v>
      </c>
      <c r="B323" t="s">
        <v>444</v>
      </c>
      <c r="C323" s="3" t="s">
        <v>1437</v>
      </c>
      <c r="D323">
        <v>7400</v>
      </c>
      <c r="E323">
        <v>6245</v>
      </c>
      <c r="F323" t="s">
        <v>14</v>
      </c>
      <c r="G323" s="5">
        <f>E323/D323*100</f>
        <v>84.391891891891888</v>
      </c>
      <c r="H323" s="5">
        <f>E323/I323</f>
        <v>111.51785714285714</v>
      </c>
      <c r="I323">
        <v>56</v>
      </c>
      <c r="J323" t="s">
        <v>21</v>
      </c>
      <c r="K323" t="s">
        <v>22</v>
      </c>
      <c r="L323">
        <v>1561438800</v>
      </c>
      <c r="M323">
        <v>1561525200</v>
      </c>
      <c r="N323" s="8">
        <f>(((L323/60)/60)/24)+DATE(1970,1,1)</f>
        <v>43641.208333333328</v>
      </c>
      <c r="O323" s="8">
        <f>(((M323/60)/60)/24)+DATE(1970,1,1)</f>
        <v>43642.208333333328</v>
      </c>
      <c r="P323" t="b">
        <v>0</v>
      </c>
      <c r="Q323" t="b">
        <v>0</v>
      </c>
      <c r="R323" t="s">
        <v>53</v>
      </c>
      <c r="S323" t="str">
        <f>_xlfn.TEXTBEFORE(R323,"/",1,1,0)</f>
        <v>film &amp; video</v>
      </c>
      <c r="T323" t="str">
        <f>_xlfn.TEXTAFTER(R323,"/",1,1,0)</f>
        <v>drama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>E324/D324*100</f>
        <v>166.56234096692114</v>
      </c>
      <c r="H324" s="5">
        <f>E324/I324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8">
        <f>(((L324/60)/60)/24)+DATE(1970,1,1)</f>
        <v>40507.25</v>
      </c>
      <c r="O324" s="8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_xlfn.TEXTBEFORE(R324,"/",1,1,0)</f>
        <v>theater</v>
      </c>
      <c r="T324" t="str">
        <f>_xlfn.TEXTAFTER(R324,"/",1,1,0)</f>
        <v>plays</v>
      </c>
    </row>
    <row r="325" spans="1:20" x14ac:dyDescent="0.3">
      <c r="A325">
        <v>504</v>
      </c>
      <c r="B325" t="s">
        <v>1055</v>
      </c>
      <c r="C325" s="3" t="s">
        <v>1056</v>
      </c>
      <c r="D325">
        <v>7500</v>
      </c>
      <c r="E325">
        <v>6924</v>
      </c>
      <c r="F325" t="s">
        <v>14</v>
      </c>
      <c r="G325" s="5">
        <f>E325/D325*100</f>
        <v>92.320000000000007</v>
      </c>
      <c r="H325" s="5">
        <f>E325/I325</f>
        <v>111.6774193548387</v>
      </c>
      <c r="I325">
        <v>62</v>
      </c>
      <c r="J325" t="s">
        <v>107</v>
      </c>
      <c r="K325" t="s">
        <v>108</v>
      </c>
      <c r="L325">
        <v>1431925200</v>
      </c>
      <c r="M325">
        <v>1432011600</v>
      </c>
      <c r="N325" s="8">
        <f>(((L325/60)/60)/24)+DATE(1970,1,1)</f>
        <v>42142.208333333328</v>
      </c>
      <c r="O325" s="8">
        <f>(((M325/60)/60)/24)+DATE(1970,1,1)</f>
        <v>42143.208333333328</v>
      </c>
      <c r="P325" t="b">
        <v>0</v>
      </c>
      <c r="Q325" t="b">
        <v>0</v>
      </c>
      <c r="R325" t="s">
        <v>23</v>
      </c>
      <c r="S325" t="str">
        <f>_xlfn.TEXTBEFORE(R325,"/",1,1,0)</f>
        <v>music</v>
      </c>
      <c r="T325" t="str">
        <f>_xlfn.TEXTAFTER(R325,"/",1,1,0)</f>
        <v>rock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>E326/D326*100</f>
        <v>164.05633802816902</v>
      </c>
      <c r="H326" s="5">
        <f>E326/I326</f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8">
        <f>(((L326/60)/60)/24)+DATE(1970,1,1)</f>
        <v>42176.208333333328</v>
      </c>
      <c r="O326" s="8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_xlfn.TEXTBEFORE(R326,"/",1,1,0)</f>
        <v>theater</v>
      </c>
      <c r="T326" t="str">
        <f>_xlfn.TEXTAFTER(R326,"/",1,1,0)</f>
        <v>plays</v>
      </c>
    </row>
    <row r="327" spans="1:20" ht="31.2" x14ac:dyDescent="0.3">
      <c r="A327">
        <v>625</v>
      </c>
      <c r="B327" t="s">
        <v>1292</v>
      </c>
      <c r="C327" s="3" t="s">
        <v>1293</v>
      </c>
      <c r="D327">
        <v>7500</v>
      </c>
      <c r="E327">
        <v>5803</v>
      </c>
      <c r="F327" t="s">
        <v>14</v>
      </c>
      <c r="G327" s="5">
        <f>E327/D327*100</f>
        <v>77.373333333333335</v>
      </c>
      <c r="H327" s="5">
        <f>E327/I327</f>
        <v>93.596774193548384</v>
      </c>
      <c r="I327">
        <v>62</v>
      </c>
      <c r="J327" t="s">
        <v>21</v>
      </c>
      <c r="K327" t="s">
        <v>22</v>
      </c>
      <c r="L327">
        <v>1580104800</v>
      </c>
      <c r="M327">
        <v>1581314400</v>
      </c>
      <c r="N327" s="8">
        <f>(((L327/60)/60)/24)+DATE(1970,1,1)</f>
        <v>43857.25</v>
      </c>
      <c r="O327" s="8">
        <f>(((M327/60)/60)/24)+DATE(1970,1,1)</f>
        <v>43871.25</v>
      </c>
      <c r="P327" t="b">
        <v>0</v>
      </c>
      <c r="Q327" t="b">
        <v>0</v>
      </c>
      <c r="R327" t="s">
        <v>33</v>
      </c>
      <c r="S327" t="str">
        <f>_xlfn.TEXTBEFORE(R327,"/",1,1,0)</f>
        <v>theater</v>
      </c>
      <c r="T327" t="str">
        <f>_xlfn.TEXTAFTER(R327,"/",1,1,0)</f>
        <v>plays</v>
      </c>
    </row>
    <row r="328" spans="1:20" x14ac:dyDescent="0.3">
      <c r="A328">
        <v>4</v>
      </c>
      <c r="B328" t="s">
        <v>31</v>
      </c>
      <c r="C328" s="3" t="s">
        <v>32</v>
      </c>
      <c r="D328">
        <v>7600</v>
      </c>
      <c r="E328">
        <v>5265</v>
      </c>
      <c r="F328" t="s">
        <v>14</v>
      </c>
      <c r="G328" s="5">
        <f>E328/D328*100</f>
        <v>69.276315789473685</v>
      </c>
      <c r="H328" s="5">
        <f>E328/I328</f>
        <v>99.339622641509436</v>
      </c>
      <c r="I328">
        <v>53</v>
      </c>
      <c r="J328" t="s">
        <v>21</v>
      </c>
      <c r="K328" t="s">
        <v>22</v>
      </c>
      <c r="L328">
        <v>1547964000</v>
      </c>
      <c r="M328">
        <v>1548309600</v>
      </c>
      <c r="N328" s="8">
        <f>(((L328/60)/60)/24)+DATE(1970,1,1)</f>
        <v>43485.25</v>
      </c>
      <c r="O328" s="8">
        <f>(((M328/60)/60)/24)+DATE(1970,1,1)</f>
        <v>43489.25</v>
      </c>
      <c r="P328" t="b">
        <v>0</v>
      </c>
      <c r="Q328" t="b">
        <v>0</v>
      </c>
      <c r="R328" t="s">
        <v>33</v>
      </c>
      <c r="S328" t="str">
        <f>_xlfn.TEXTBEFORE(R328,"/",1,1,0)</f>
        <v>theater</v>
      </c>
      <c r="T328" t="str">
        <f>_xlfn.TEXTAFTER(R328,"/",1,1,0)</f>
        <v>plays</v>
      </c>
    </row>
    <row r="329" spans="1:20" x14ac:dyDescent="0.3">
      <c r="A329">
        <v>135</v>
      </c>
      <c r="B329" t="s">
        <v>322</v>
      </c>
      <c r="C329" s="3" t="s">
        <v>323</v>
      </c>
      <c r="D329">
        <v>7700</v>
      </c>
      <c r="E329">
        <v>5488</v>
      </c>
      <c r="F329" t="s">
        <v>14</v>
      </c>
      <c r="G329" s="5">
        <f>E329/D329*100</f>
        <v>71.27272727272728</v>
      </c>
      <c r="H329" s="5">
        <f>E329/I329</f>
        <v>46.905982905982903</v>
      </c>
      <c r="I329">
        <v>117</v>
      </c>
      <c r="J329" t="s">
        <v>21</v>
      </c>
      <c r="K329" t="s">
        <v>22</v>
      </c>
      <c r="L329">
        <v>1362636000</v>
      </c>
      <c r="M329">
        <v>1363064400</v>
      </c>
      <c r="N329" s="8">
        <f>(((L329/60)/60)/24)+DATE(1970,1,1)</f>
        <v>41340.25</v>
      </c>
      <c r="O329" s="8">
        <f>(((M329/60)/60)/24)+DATE(1970,1,1)</f>
        <v>41345.208333333336</v>
      </c>
      <c r="P329" t="b">
        <v>0</v>
      </c>
      <c r="Q329" t="b">
        <v>1</v>
      </c>
      <c r="R329" t="s">
        <v>33</v>
      </c>
      <c r="S329" t="str">
        <f>_xlfn.TEXTBEFORE(R329,"/",1,1,0)</f>
        <v>theater</v>
      </c>
      <c r="T329" t="str">
        <f>_xlfn.TEXTAFTER(R329,"/",1,1,0)</f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>E330/D330*100</f>
        <v>133.56231003039514</v>
      </c>
      <c r="H330" s="5">
        <f>E330/I330</f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8">
        <f>(((L330/60)/60)/24)+DATE(1970,1,1)</f>
        <v>43434.25</v>
      </c>
      <c r="O330" s="8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_xlfn.TEXTBEFORE(R330,"/",1,1,0)</f>
        <v>music</v>
      </c>
      <c r="T330" t="str">
        <f>_xlfn.TEXTAFTER(R330,"/",1,1,0)</f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>E331/D331*100</f>
        <v>22.896588486140725</v>
      </c>
      <c r="H331" s="5">
        <f>E331/I331</f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8">
        <f>(((L331/60)/60)/24)+DATE(1970,1,1)</f>
        <v>42716.25</v>
      </c>
      <c r="O331" s="8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_xlfn.TEXTBEFORE(R331,"/",1,1,0)</f>
        <v>games</v>
      </c>
      <c r="T331" t="str">
        <f>_xlfn.TEXTAFTER(R331,"/",1,1,0)</f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>E332/D332*100</f>
        <v>184.95548961424333</v>
      </c>
      <c r="H332" s="5">
        <f>E332/I332</f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8">
        <f>(((L332/60)/60)/24)+DATE(1970,1,1)</f>
        <v>43077.25</v>
      </c>
      <c r="O332" s="8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_xlfn.TEXTBEFORE(R332,"/",1,1,0)</f>
        <v>film &amp; video</v>
      </c>
      <c r="T332" t="str">
        <f>_xlfn.TEXTAFTER(R332,"/",1,1,0)</f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>E333/D333*100</f>
        <v>443.72727272727275</v>
      </c>
      <c r="H333" s="5">
        <f>E333/I333</f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8">
        <f>(((L333/60)/60)/24)+DATE(1970,1,1)</f>
        <v>40896.25</v>
      </c>
      <c r="O333" s="8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_xlfn.TEXTBEFORE(R333,"/",1,1,0)</f>
        <v>food</v>
      </c>
      <c r="T333" t="str">
        <f>_xlfn.TEXTAFTER(R333,"/",1,1,0)</f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>E334/D334*100</f>
        <v>199.9806763285024</v>
      </c>
      <c r="H334" s="5">
        <f>E334/I334</f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8">
        <f>(((L334/60)/60)/24)+DATE(1970,1,1)</f>
        <v>41361.208333333336</v>
      </c>
      <c r="O334" s="8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_xlfn.TEXTBEFORE(R334,"/",1,1,0)</f>
        <v>technology</v>
      </c>
      <c r="T334" t="str">
        <f>_xlfn.TEXTAFTER(R334,"/",1,1,0)</f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>E335/D335*100</f>
        <v>123.95833333333333</v>
      </c>
      <c r="H335" s="5">
        <f>E335/I335</f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8">
        <f>(((L335/60)/60)/24)+DATE(1970,1,1)</f>
        <v>43424.25</v>
      </c>
      <c r="O335" s="8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_xlfn.TEXTBEFORE(R335,"/",1,1,0)</f>
        <v>theater</v>
      </c>
      <c r="T335" t="str">
        <f>_xlfn.TEXTAFTER(R335,"/",1,1,0)</f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>E336/D336*100</f>
        <v>186.61329305135951</v>
      </c>
      <c r="H336" s="5">
        <f>E336/I336</f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8">
        <f>(((L336/60)/60)/24)+DATE(1970,1,1)</f>
        <v>43110.25</v>
      </c>
      <c r="O336" s="8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_xlfn.TEXTBEFORE(R336,"/",1,1,0)</f>
        <v>music</v>
      </c>
      <c r="T336" t="str">
        <f>_xlfn.TEXTAFTER(R336,"/",1,1,0)</f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>E337/D337*100</f>
        <v>114.28538550057536</v>
      </c>
      <c r="H337" s="5">
        <f>E337/I337</f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8">
        <f>(((L337/60)/60)/24)+DATE(1970,1,1)</f>
        <v>43784.25</v>
      </c>
      <c r="O337" s="8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_xlfn.TEXTBEFORE(R337,"/",1,1,0)</f>
        <v>music</v>
      </c>
      <c r="T337" t="str">
        <f>_xlfn.TEXTAFTER(R337,"/",1,1,0)</f>
        <v>rock</v>
      </c>
    </row>
    <row r="338" spans="1:20" ht="31.2" x14ac:dyDescent="0.3">
      <c r="A338">
        <v>432</v>
      </c>
      <c r="B338" t="s">
        <v>913</v>
      </c>
      <c r="C338" s="3" t="s">
        <v>914</v>
      </c>
      <c r="D338">
        <v>7700</v>
      </c>
      <c r="E338">
        <v>6369</v>
      </c>
      <c r="F338" t="s">
        <v>14</v>
      </c>
      <c r="G338" s="5">
        <f>E338/D338*100</f>
        <v>82.714285714285722</v>
      </c>
      <c r="H338" s="5">
        <f>E338/I338</f>
        <v>69.989010989010993</v>
      </c>
      <c r="I338">
        <v>91</v>
      </c>
      <c r="J338" t="s">
        <v>21</v>
      </c>
      <c r="K338" t="s">
        <v>22</v>
      </c>
      <c r="L338">
        <v>1399006800</v>
      </c>
      <c r="M338">
        <v>1400734800</v>
      </c>
      <c r="N338" s="8">
        <f>(((L338/60)/60)/24)+DATE(1970,1,1)</f>
        <v>41761.208333333336</v>
      </c>
      <c r="O338" s="8">
        <f>(((M338/60)/60)/24)+DATE(1970,1,1)</f>
        <v>41781.208333333336</v>
      </c>
      <c r="P338" t="b">
        <v>0</v>
      </c>
      <c r="Q338" t="b">
        <v>0</v>
      </c>
      <c r="R338" t="s">
        <v>33</v>
      </c>
      <c r="S338" t="str">
        <f>_xlfn.TEXTBEFORE(R338,"/",1,1,0)</f>
        <v>theater</v>
      </c>
      <c r="T338" t="str">
        <f>_xlfn.TEXTAFTER(R338,"/",1,1,0)</f>
        <v>plays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>E339/D339*100</f>
        <v>122.81904761904762</v>
      </c>
      <c r="H339" s="5">
        <f>E339/I339</f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8">
        <f>(((L339/60)/60)/24)+DATE(1970,1,1)</f>
        <v>43780.25</v>
      </c>
      <c r="O339" s="8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_xlfn.TEXTBEFORE(R339,"/",1,1,0)</f>
        <v>theater</v>
      </c>
      <c r="T339" t="str">
        <f>_xlfn.TEXTAFTER(R339,"/",1,1,0)</f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>E340/D340*100</f>
        <v>179.14326647564468</v>
      </c>
      <c r="H340" s="5">
        <f>E340/I340</f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8">
        <f>(((L340/60)/60)/24)+DATE(1970,1,1)</f>
        <v>40821.208333333336</v>
      </c>
      <c r="O340" s="8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_xlfn.TEXTBEFORE(R340,"/",1,1,0)</f>
        <v>theater</v>
      </c>
      <c r="T340" t="str">
        <f>_xlfn.TEXTAFTER(R340,"/",1,1,0)</f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>E341/D341*100</f>
        <v>79.951577402787962</v>
      </c>
      <c r="H341" s="5">
        <f>E341/I341</f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8">
        <f>(((L341/60)/60)/24)+DATE(1970,1,1)</f>
        <v>42949.208333333328</v>
      </c>
      <c r="O341" s="8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_xlfn.TEXTBEFORE(R341,"/",1,1,0)</f>
        <v>theater</v>
      </c>
      <c r="T341" t="str">
        <f>_xlfn.TEXTAFTER(R341,"/",1,1,0)</f>
        <v>plays</v>
      </c>
    </row>
    <row r="342" spans="1:20" x14ac:dyDescent="0.3">
      <c r="A342">
        <v>870</v>
      </c>
      <c r="B342" t="s">
        <v>1772</v>
      </c>
      <c r="C342" s="3" t="s">
        <v>1773</v>
      </c>
      <c r="D342">
        <v>7700</v>
      </c>
      <c r="E342">
        <v>6920</v>
      </c>
      <c r="F342" t="s">
        <v>14</v>
      </c>
      <c r="G342" s="5">
        <f>E342/D342*100</f>
        <v>89.870129870129873</v>
      </c>
      <c r="H342" s="5">
        <f>E342/I342</f>
        <v>57.190082644628099</v>
      </c>
      <c r="I342">
        <v>121</v>
      </c>
      <c r="J342" t="s">
        <v>21</v>
      </c>
      <c r="K342" t="s">
        <v>22</v>
      </c>
      <c r="L342">
        <v>1440392400</v>
      </c>
      <c r="M342">
        <v>1442552400</v>
      </c>
      <c r="N342" s="8">
        <f>(((L342/60)/60)/24)+DATE(1970,1,1)</f>
        <v>42240.208333333328</v>
      </c>
      <c r="O342" s="8">
        <f>(((M342/60)/60)/24)+DATE(1970,1,1)</f>
        <v>42265.208333333328</v>
      </c>
      <c r="P342" t="b">
        <v>0</v>
      </c>
      <c r="Q342" t="b">
        <v>0</v>
      </c>
      <c r="R342" t="s">
        <v>33</v>
      </c>
      <c r="S342" t="str">
        <f>_xlfn.TEXTBEFORE(R342,"/",1,1,0)</f>
        <v>theater</v>
      </c>
      <c r="T342" t="str">
        <f>_xlfn.TEXTAFTER(R342,"/",1,1,0)</f>
        <v>plays</v>
      </c>
    </row>
    <row r="343" spans="1:20" x14ac:dyDescent="0.3">
      <c r="A343">
        <v>90</v>
      </c>
      <c r="B343" t="s">
        <v>229</v>
      </c>
      <c r="C343" s="3" t="s">
        <v>230</v>
      </c>
      <c r="D343">
        <v>7800</v>
      </c>
      <c r="E343">
        <v>6132</v>
      </c>
      <c r="F343" t="s">
        <v>14</v>
      </c>
      <c r="G343" s="5">
        <f>E343/D343*100</f>
        <v>78.615384615384613</v>
      </c>
      <c r="H343" s="5">
        <f>E343/I343</f>
        <v>57.849056603773583</v>
      </c>
      <c r="I343">
        <v>106</v>
      </c>
      <c r="J343" t="s">
        <v>21</v>
      </c>
      <c r="K343" t="s">
        <v>22</v>
      </c>
      <c r="L343">
        <v>1456380000</v>
      </c>
      <c r="M343">
        <v>1456380000</v>
      </c>
      <c r="N343" s="8">
        <f>(((L343/60)/60)/24)+DATE(1970,1,1)</f>
        <v>42425.25</v>
      </c>
      <c r="O343" s="8">
        <f>(((M343/60)/60)/24)+DATE(1970,1,1)</f>
        <v>42425.25</v>
      </c>
      <c r="P343" t="b">
        <v>0</v>
      </c>
      <c r="Q343" t="b">
        <v>1</v>
      </c>
      <c r="R343" t="s">
        <v>33</v>
      </c>
      <c r="S343" t="str">
        <f>_xlfn.TEXTBEFORE(R343,"/",1,1,0)</f>
        <v>theater</v>
      </c>
      <c r="T343" t="str">
        <f>_xlfn.TEXTAFTER(R343,"/",1,1,0)</f>
        <v>plays</v>
      </c>
    </row>
    <row r="344" spans="1:20" x14ac:dyDescent="0.3">
      <c r="A344">
        <v>310</v>
      </c>
      <c r="B344" t="s">
        <v>672</v>
      </c>
      <c r="C344" s="3" t="s">
        <v>673</v>
      </c>
      <c r="D344">
        <v>7800</v>
      </c>
      <c r="E344">
        <v>1586</v>
      </c>
      <c r="F344" t="s">
        <v>14</v>
      </c>
      <c r="G344" s="5">
        <f>E344/D344*100</f>
        <v>20.333333333333332</v>
      </c>
      <c r="H344" s="5">
        <f>E344/I344</f>
        <v>99.125</v>
      </c>
      <c r="I344">
        <v>16</v>
      </c>
      <c r="J344" t="s">
        <v>21</v>
      </c>
      <c r="K344" t="s">
        <v>22</v>
      </c>
      <c r="L344">
        <v>1270789200</v>
      </c>
      <c r="M344">
        <v>1272171600</v>
      </c>
      <c r="N344" s="8">
        <f>(((L344/60)/60)/24)+DATE(1970,1,1)</f>
        <v>40277.208333333336</v>
      </c>
      <c r="O344" s="8">
        <f>(((M344/60)/60)/24)+DATE(1970,1,1)</f>
        <v>40293.208333333336</v>
      </c>
      <c r="P344" t="b">
        <v>0</v>
      </c>
      <c r="Q344" t="b">
        <v>0</v>
      </c>
      <c r="R344" t="s">
        <v>89</v>
      </c>
      <c r="S344" t="str">
        <f>_xlfn.TEXTBEFORE(R344,"/",1,1,0)</f>
        <v>games</v>
      </c>
      <c r="T344" t="str">
        <f>_xlfn.TEXTAFTER(R344,"/",1,1,0)</f>
        <v>video games</v>
      </c>
    </row>
    <row r="345" spans="1:20" x14ac:dyDescent="0.3">
      <c r="A345">
        <v>796</v>
      </c>
      <c r="B345" t="s">
        <v>1627</v>
      </c>
      <c r="C345" s="3" t="s">
        <v>1628</v>
      </c>
      <c r="D345">
        <v>7800</v>
      </c>
      <c r="E345">
        <v>4275</v>
      </c>
      <c r="F345" t="s">
        <v>14</v>
      </c>
      <c r="G345" s="5">
        <f>E345/D345*100</f>
        <v>54.807692307692314</v>
      </c>
      <c r="H345" s="5">
        <f>E345/I345</f>
        <v>54.807692307692307</v>
      </c>
      <c r="I345">
        <v>78</v>
      </c>
      <c r="J345" t="s">
        <v>21</v>
      </c>
      <c r="K345" t="s">
        <v>22</v>
      </c>
      <c r="L345">
        <v>1407474000</v>
      </c>
      <c r="M345">
        <v>1408078800</v>
      </c>
      <c r="N345" s="8">
        <f>(((L345/60)/60)/24)+DATE(1970,1,1)</f>
        <v>41859.208333333336</v>
      </c>
      <c r="O345" s="8">
        <f>(((M345/60)/60)/24)+DATE(1970,1,1)</f>
        <v>41866.208333333336</v>
      </c>
      <c r="P345" t="b">
        <v>0</v>
      </c>
      <c r="Q345" t="b">
        <v>1</v>
      </c>
      <c r="R345" t="s">
        <v>292</v>
      </c>
      <c r="S345" t="str">
        <f>_xlfn.TEXTBEFORE(R345,"/",1,1,0)</f>
        <v>games</v>
      </c>
      <c r="T345" t="str">
        <f>_xlfn.TEXTAFTER(R345,"/",1,1,0)</f>
        <v>mobile games</v>
      </c>
    </row>
    <row r="346" spans="1:20" ht="31.2" x14ac:dyDescent="0.3">
      <c r="A346">
        <v>887</v>
      </c>
      <c r="B346" t="s">
        <v>1806</v>
      </c>
      <c r="C346" s="3" t="s">
        <v>1807</v>
      </c>
      <c r="D346">
        <v>7800</v>
      </c>
      <c r="E346">
        <v>2289</v>
      </c>
      <c r="F346" t="s">
        <v>14</v>
      </c>
      <c r="G346" s="5">
        <f>E346/D346*100</f>
        <v>29.346153846153843</v>
      </c>
      <c r="H346" s="5">
        <f>E346/I346</f>
        <v>73.838709677419359</v>
      </c>
      <c r="I346">
        <v>31</v>
      </c>
      <c r="J346" t="s">
        <v>21</v>
      </c>
      <c r="K346" t="s">
        <v>22</v>
      </c>
      <c r="L346">
        <v>1437109200</v>
      </c>
      <c r="M346">
        <v>1441170000</v>
      </c>
      <c r="N346" s="8">
        <f>(((L346/60)/60)/24)+DATE(1970,1,1)</f>
        <v>42202.208333333328</v>
      </c>
      <c r="O346" s="8">
        <f>(((M346/60)/60)/24)+DATE(1970,1,1)</f>
        <v>42249.208333333328</v>
      </c>
      <c r="P346" t="b">
        <v>0</v>
      </c>
      <c r="Q346" t="b">
        <v>1</v>
      </c>
      <c r="R346" t="s">
        <v>33</v>
      </c>
      <c r="S346" t="str">
        <f>_xlfn.TEXTBEFORE(R346,"/",1,1,0)</f>
        <v>theater</v>
      </c>
      <c r="T346" t="str">
        <f>_xlfn.TEXTAFTER(R346,"/",1,1,0)</f>
        <v>plays</v>
      </c>
    </row>
    <row r="347" spans="1:20" ht="31.2" x14ac:dyDescent="0.3">
      <c r="A347">
        <v>939</v>
      </c>
      <c r="B347" t="s">
        <v>1909</v>
      </c>
      <c r="C347" s="3" t="s">
        <v>1910</v>
      </c>
      <c r="D347">
        <v>7800</v>
      </c>
      <c r="E347">
        <v>3839</v>
      </c>
      <c r="F347" t="s">
        <v>14</v>
      </c>
      <c r="G347" s="5">
        <f>E347/D347*100</f>
        <v>49.217948717948715</v>
      </c>
      <c r="H347" s="5">
        <f>E347/I347</f>
        <v>57.298507462686565</v>
      </c>
      <c r="I347">
        <v>67</v>
      </c>
      <c r="J347" t="s">
        <v>21</v>
      </c>
      <c r="K347" t="s">
        <v>22</v>
      </c>
      <c r="L347">
        <v>1304744400</v>
      </c>
      <c r="M347">
        <v>1306213200</v>
      </c>
      <c r="N347" s="8">
        <f>(((L347/60)/60)/24)+DATE(1970,1,1)</f>
        <v>40670.208333333336</v>
      </c>
      <c r="O347" s="8">
        <f>(((M347/60)/60)/24)+DATE(1970,1,1)</f>
        <v>40687.208333333336</v>
      </c>
      <c r="P347" t="b">
        <v>0</v>
      </c>
      <c r="Q347" t="b">
        <v>1</v>
      </c>
      <c r="R347" t="s">
        <v>89</v>
      </c>
      <c r="S347" t="str">
        <f>_xlfn.TEXTBEFORE(R347,"/",1,1,0)</f>
        <v>games</v>
      </c>
      <c r="T347" t="str">
        <f>_xlfn.TEXTAFTER(R347,"/",1,1,0)</f>
        <v>video games</v>
      </c>
    </row>
    <row r="348" spans="1:20" ht="31.2" x14ac:dyDescent="0.3">
      <c r="A348">
        <v>986</v>
      </c>
      <c r="B348" t="s">
        <v>2000</v>
      </c>
      <c r="C348" s="3" t="s">
        <v>2001</v>
      </c>
      <c r="D348">
        <v>7800</v>
      </c>
      <c r="E348">
        <v>3144</v>
      </c>
      <c r="F348" t="s">
        <v>14</v>
      </c>
      <c r="G348" s="5">
        <f>E348/D348*100</f>
        <v>40.307692307692307</v>
      </c>
      <c r="H348" s="5">
        <f>E348/I348</f>
        <v>34.173913043478258</v>
      </c>
      <c r="I348">
        <v>92</v>
      </c>
      <c r="J348" t="s">
        <v>21</v>
      </c>
      <c r="K348" t="s">
        <v>22</v>
      </c>
      <c r="L348">
        <v>1301979600</v>
      </c>
      <c r="M348">
        <v>1303189200</v>
      </c>
      <c r="N348" s="8">
        <f>(((L348/60)/60)/24)+DATE(1970,1,1)</f>
        <v>40638.208333333336</v>
      </c>
      <c r="O348" s="8">
        <f>(((M348/60)/60)/24)+DATE(1970,1,1)</f>
        <v>40652.208333333336</v>
      </c>
      <c r="P348" t="b">
        <v>0</v>
      </c>
      <c r="Q348" t="b">
        <v>0</v>
      </c>
      <c r="R348" t="s">
        <v>23</v>
      </c>
      <c r="S348" t="str">
        <f>_xlfn.TEXTBEFORE(R348,"/",1,1,0)</f>
        <v>music</v>
      </c>
      <c r="T348" t="str">
        <f>_xlfn.TEXTAFTER(R348,"/",1,1,0)</f>
        <v>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>E349/D349*100</f>
        <v>1400.7777777777778</v>
      </c>
      <c r="H349" s="5">
        <f>E349/I349</f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8">
        <f>(((L349/60)/60)/24)+DATE(1970,1,1)</f>
        <v>42046.25</v>
      </c>
      <c r="O349" s="8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_xlfn.TEXTBEFORE(R349,"/",1,1,0)</f>
        <v>technology</v>
      </c>
      <c r="T349" t="str">
        <f>_xlfn.TEXTAFTER(R349,"/",1,1,0)</f>
        <v>web</v>
      </c>
    </row>
    <row r="350" spans="1:20" x14ac:dyDescent="0.3">
      <c r="A350">
        <v>990</v>
      </c>
      <c r="B350" t="s">
        <v>2008</v>
      </c>
      <c r="C350" s="3" t="s">
        <v>2009</v>
      </c>
      <c r="D350">
        <v>7800</v>
      </c>
      <c r="E350">
        <v>6839</v>
      </c>
      <c r="F350" t="s">
        <v>14</v>
      </c>
      <c r="G350" s="5">
        <f>E350/D350*100</f>
        <v>87.679487179487182</v>
      </c>
      <c r="H350" s="5">
        <f>E350/I350</f>
        <v>106.859375</v>
      </c>
      <c r="I350">
        <v>64</v>
      </c>
      <c r="J350" t="s">
        <v>21</v>
      </c>
      <c r="K350" t="s">
        <v>22</v>
      </c>
      <c r="L350">
        <v>1456984800</v>
      </c>
      <c r="M350">
        <v>1458882000</v>
      </c>
      <c r="N350" s="8">
        <f>(((L350/60)/60)/24)+DATE(1970,1,1)</f>
        <v>42432.25</v>
      </c>
      <c r="O350" s="8">
        <f>(((M350/60)/60)/24)+DATE(1970,1,1)</f>
        <v>42454.208333333328</v>
      </c>
      <c r="P350" t="b">
        <v>0</v>
      </c>
      <c r="Q350" t="b">
        <v>1</v>
      </c>
      <c r="R350" t="s">
        <v>53</v>
      </c>
      <c r="S350" t="str">
        <f>_xlfn.TEXTBEFORE(R350,"/",1,1,0)</f>
        <v>film &amp; video</v>
      </c>
      <c r="T350" t="str">
        <f>_xlfn.TEXTAFTER(R350,"/",1,1,0)</f>
        <v>drama</v>
      </c>
    </row>
    <row r="351" spans="1:20" x14ac:dyDescent="0.3">
      <c r="A351">
        <v>220</v>
      </c>
      <c r="B351" t="s">
        <v>493</v>
      </c>
      <c r="C351" s="3" t="s">
        <v>494</v>
      </c>
      <c r="D351">
        <v>7900</v>
      </c>
      <c r="E351">
        <v>667</v>
      </c>
      <c r="F351" t="s">
        <v>14</v>
      </c>
      <c r="G351" s="5">
        <f>E351/D351*100</f>
        <v>8.4430379746835449</v>
      </c>
      <c r="H351" s="5">
        <f>E351/I351</f>
        <v>39.235294117647058</v>
      </c>
      <c r="I351">
        <v>17</v>
      </c>
      <c r="J351" t="s">
        <v>21</v>
      </c>
      <c r="K351" t="s">
        <v>22</v>
      </c>
      <c r="L351">
        <v>1309496400</v>
      </c>
      <c r="M351">
        <v>1311051600</v>
      </c>
      <c r="N351" s="8">
        <f>(((L351/60)/60)/24)+DATE(1970,1,1)</f>
        <v>40725.208333333336</v>
      </c>
      <c r="O351" s="8">
        <f>(((M351/60)/60)/24)+DATE(1970,1,1)</f>
        <v>40743.208333333336</v>
      </c>
      <c r="P351" t="b">
        <v>1</v>
      </c>
      <c r="Q351" t="b">
        <v>0</v>
      </c>
      <c r="R351" t="s">
        <v>33</v>
      </c>
      <c r="S351" t="str">
        <f>_xlfn.TEXTBEFORE(R351,"/",1,1,0)</f>
        <v>theater</v>
      </c>
      <c r="T351" t="str">
        <f>_xlfn.TEXTAFTER(R351,"/",1,1,0)</f>
        <v>plays</v>
      </c>
    </row>
    <row r="352" spans="1:20" x14ac:dyDescent="0.3">
      <c r="A352">
        <v>589</v>
      </c>
      <c r="B352" t="s">
        <v>1220</v>
      </c>
      <c r="C352" s="3" t="s">
        <v>1221</v>
      </c>
      <c r="D352">
        <v>7900</v>
      </c>
      <c r="E352">
        <v>5113</v>
      </c>
      <c r="F352" t="s">
        <v>14</v>
      </c>
      <c r="G352" s="5">
        <f>E352/D352*100</f>
        <v>64.721518987341781</v>
      </c>
      <c r="H352" s="5">
        <f>E352/I352</f>
        <v>50.127450980392155</v>
      </c>
      <c r="I352">
        <v>102</v>
      </c>
      <c r="J352" t="s">
        <v>21</v>
      </c>
      <c r="K352" t="s">
        <v>22</v>
      </c>
      <c r="L352">
        <v>1436072400</v>
      </c>
      <c r="M352">
        <v>1436677200</v>
      </c>
      <c r="N352" s="8">
        <f>(((L352/60)/60)/24)+DATE(1970,1,1)</f>
        <v>42190.208333333328</v>
      </c>
      <c r="O352" s="8">
        <f>(((M352/60)/60)/24)+DATE(1970,1,1)</f>
        <v>42197.208333333328</v>
      </c>
      <c r="P352" t="b">
        <v>0</v>
      </c>
      <c r="Q352" t="b">
        <v>0</v>
      </c>
      <c r="R352" t="s">
        <v>42</v>
      </c>
      <c r="S352" t="str">
        <f>_xlfn.TEXTBEFORE(R352,"/",1,1,0)</f>
        <v>film &amp; video</v>
      </c>
      <c r="T352" t="str">
        <f>_xlfn.TEXTAFTER(R352,"/",1,1,0)</f>
        <v>documentary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>E353/D353*100</f>
        <v>127.70715249662618</v>
      </c>
      <c r="H353" s="5">
        <f>E353/I353</f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8">
        <f>(((L353/60)/60)/24)+DATE(1970,1,1)</f>
        <v>42240.208333333328</v>
      </c>
      <c r="O353" s="8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_xlfn.TEXTBEFORE(R353,"/",1,1,0)</f>
        <v>music</v>
      </c>
      <c r="T353" t="str">
        <f>_xlfn.TEXTAFTER(R353,"/",1,1,0)</f>
        <v>rock</v>
      </c>
    </row>
    <row r="354" spans="1:20" x14ac:dyDescent="0.3">
      <c r="A354">
        <v>596</v>
      </c>
      <c r="B354" t="s">
        <v>1234</v>
      </c>
      <c r="C354" s="3" t="s">
        <v>1235</v>
      </c>
      <c r="D354">
        <v>7900</v>
      </c>
      <c r="E354">
        <v>7875</v>
      </c>
      <c r="F354" t="s">
        <v>14</v>
      </c>
      <c r="G354" s="5">
        <f>E354/D354*100</f>
        <v>99.683544303797461</v>
      </c>
      <c r="H354" s="5">
        <f>E354/I354</f>
        <v>43.032786885245905</v>
      </c>
      <c r="I354">
        <v>183</v>
      </c>
      <c r="J354" t="s">
        <v>21</v>
      </c>
      <c r="K354" t="s">
        <v>22</v>
      </c>
      <c r="L354">
        <v>1457157600</v>
      </c>
      <c r="M354">
        <v>1457762400</v>
      </c>
      <c r="N354" s="8">
        <f>(((L354/60)/60)/24)+DATE(1970,1,1)</f>
        <v>42434.25</v>
      </c>
      <c r="O354" s="8">
        <f>(((M354/60)/60)/24)+DATE(1970,1,1)</f>
        <v>42441.25</v>
      </c>
      <c r="P354" t="b">
        <v>0</v>
      </c>
      <c r="Q354" t="b">
        <v>1</v>
      </c>
      <c r="R354" t="s">
        <v>53</v>
      </c>
      <c r="S354" t="str">
        <f>_xlfn.TEXTBEFORE(R354,"/",1,1,0)</f>
        <v>film &amp; video</v>
      </c>
      <c r="T354" t="str">
        <f>_xlfn.TEXTAFTER(R354,"/",1,1,0)</f>
        <v>drama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>E355/D355*100</f>
        <v>410.59821428571428</v>
      </c>
      <c r="H355" s="5">
        <f>E355/I355</f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8">
        <f>(((L355/60)/60)/24)+DATE(1970,1,1)</f>
        <v>43651.208333333328</v>
      </c>
      <c r="O355" s="8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_xlfn.TEXTBEFORE(R355,"/",1,1,0)</f>
        <v>theater</v>
      </c>
      <c r="T355" t="str">
        <f>_xlfn.TEXTAFTER(R355,"/",1,1,0)</f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>E356/D356*100</f>
        <v>123.73770491803278</v>
      </c>
      <c r="H356" s="5">
        <f>E356/I356</f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8">
        <f>(((L356/60)/60)/24)+DATE(1970,1,1)</f>
        <v>41520.208333333336</v>
      </c>
      <c r="O356" s="8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_xlfn.TEXTBEFORE(R356,"/",1,1,0)</f>
        <v>film &amp; video</v>
      </c>
      <c r="T356" t="str">
        <f>_xlfn.TEXTAFTER(R356,"/",1,1,0)</f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>E357/D357*100</f>
        <v>58.973684210526315</v>
      </c>
      <c r="H357" s="5">
        <f>E357/I357</f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8">
        <f>(((L357/60)/60)/24)+DATE(1970,1,1)</f>
        <v>42757.25</v>
      </c>
      <c r="O357" s="8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_xlfn.TEXTBEFORE(R357,"/",1,1,0)</f>
        <v>technology</v>
      </c>
      <c r="T357" t="str">
        <f>_xlfn.TEXTAFTER(R357,"/",1,1,0)</f>
        <v>wearables</v>
      </c>
    </row>
    <row r="358" spans="1:20" x14ac:dyDescent="0.3">
      <c r="A358">
        <v>875</v>
      </c>
      <c r="B358" t="s">
        <v>1782</v>
      </c>
      <c r="C358" s="3" t="s">
        <v>1783</v>
      </c>
      <c r="D358">
        <v>7900</v>
      </c>
      <c r="E358">
        <v>5465</v>
      </c>
      <c r="F358" t="s">
        <v>14</v>
      </c>
      <c r="G358" s="5">
        <f>E358/D358*100</f>
        <v>69.177215189873422</v>
      </c>
      <c r="H358" s="5">
        <f>E358/I358</f>
        <v>81.567164179104481</v>
      </c>
      <c r="I358">
        <v>67</v>
      </c>
      <c r="J358" t="s">
        <v>21</v>
      </c>
      <c r="K358" t="s">
        <v>22</v>
      </c>
      <c r="L358">
        <v>1294898400</v>
      </c>
      <c r="M358">
        <v>1294984800</v>
      </c>
      <c r="N358" s="8">
        <f>(((L358/60)/60)/24)+DATE(1970,1,1)</f>
        <v>40556.25</v>
      </c>
      <c r="O358" s="8">
        <f>(((M358/60)/60)/24)+DATE(1970,1,1)</f>
        <v>40557.25</v>
      </c>
      <c r="P358" t="b">
        <v>0</v>
      </c>
      <c r="Q358" t="b">
        <v>0</v>
      </c>
      <c r="R358" t="s">
        <v>23</v>
      </c>
      <c r="S358" t="str">
        <f>_xlfn.TEXTBEFORE(R358,"/",1,1,0)</f>
        <v>music</v>
      </c>
      <c r="T358" t="str">
        <f>_xlfn.TEXTAFTER(R358,"/",1,1,0)</f>
        <v>rock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>E359/D359*100</f>
        <v>184.91304347826087</v>
      </c>
      <c r="H359" s="5">
        <f>E359/I359</f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8">
        <f>(((L359/60)/60)/24)+DATE(1970,1,1)</f>
        <v>42250.208333333328</v>
      </c>
      <c r="O359" s="8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_xlfn.TEXTBEFORE(R359,"/",1,1,0)</f>
        <v>games</v>
      </c>
      <c r="T359" t="str">
        <f>_xlfn.TEXTAFTER(R359,"/",1,1,0)</f>
        <v>video games</v>
      </c>
    </row>
    <row r="360" spans="1:20" x14ac:dyDescent="0.3">
      <c r="A360">
        <v>931</v>
      </c>
      <c r="B360" t="s">
        <v>1894</v>
      </c>
      <c r="C360" s="3" t="s">
        <v>1895</v>
      </c>
      <c r="D360">
        <v>7900</v>
      </c>
      <c r="E360">
        <v>5729</v>
      </c>
      <c r="F360" t="s">
        <v>14</v>
      </c>
      <c r="G360" s="5">
        <f>E360/D360*100</f>
        <v>72.51898734177216</v>
      </c>
      <c r="H360" s="5">
        <f>E360/I360</f>
        <v>51.151785714285715</v>
      </c>
      <c r="I360">
        <v>112</v>
      </c>
      <c r="J360" t="s">
        <v>21</v>
      </c>
      <c r="K360" t="s">
        <v>22</v>
      </c>
      <c r="L360">
        <v>1403931600</v>
      </c>
      <c r="M360">
        <v>1404104400</v>
      </c>
      <c r="N360" s="8">
        <f>(((L360/60)/60)/24)+DATE(1970,1,1)</f>
        <v>41818.208333333336</v>
      </c>
      <c r="O360" s="8">
        <f>(((M360/60)/60)/24)+DATE(1970,1,1)</f>
        <v>41820.208333333336</v>
      </c>
      <c r="P360" t="b">
        <v>0</v>
      </c>
      <c r="Q360" t="b">
        <v>1</v>
      </c>
      <c r="R360" t="s">
        <v>33</v>
      </c>
      <c r="S360" t="str">
        <f>_xlfn.TEXTBEFORE(R360,"/",1,1,0)</f>
        <v>theater</v>
      </c>
      <c r="T360" t="str">
        <f>_xlfn.TEXTAFTER(R360,"/",1,1,0)</f>
        <v>plays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>E361/D361*100</f>
        <v>298.7</v>
      </c>
      <c r="H361" s="5">
        <f>E361/I361</f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8">
        <f>(((L361/60)/60)/24)+DATE(1970,1,1)</f>
        <v>40782.208333333336</v>
      </c>
      <c r="O361" s="8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_xlfn.TEXTBEFORE(R361,"/",1,1,0)</f>
        <v>film &amp; video</v>
      </c>
      <c r="T361" t="str">
        <f>_xlfn.TEXTAFTER(R361,"/",1,1,0)</f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>E362/D362*100</f>
        <v>226.35175879396985</v>
      </c>
      <c r="H362" s="5">
        <f>E362/I362</f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8">
        <f>(((L362/60)/60)/24)+DATE(1970,1,1)</f>
        <v>40544.25</v>
      </c>
      <c r="O362" s="8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_xlfn.TEXTBEFORE(R362,"/",1,1,0)</f>
        <v>theater</v>
      </c>
      <c r="T362" t="str">
        <f>_xlfn.TEXTAFTER(R362,"/",1,1,0)</f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>E363/D363*100</f>
        <v>173.56363636363636</v>
      </c>
      <c r="H363" s="5">
        <f>E363/I363</f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8">
        <f>(((L363/60)/60)/24)+DATE(1970,1,1)</f>
        <v>43015.208333333328</v>
      </c>
      <c r="O363" s="8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_xlfn.TEXTBEFORE(R363,"/",1,1,0)</f>
        <v>theater</v>
      </c>
      <c r="T363" t="str">
        <f>_xlfn.TEXTAFTER(R363,"/",1,1,0)</f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>E364/D364*100</f>
        <v>371.75675675675677</v>
      </c>
      <c r="H364" s="5">
        <f>E364/I364</f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8">
        <f>(((L364/60)/60)/24)+DATE(1970,1,1)</f>
        <v>40570.25</v>
      </c>
      <c r="O364" s="8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_xlfn.TEXTBEFORE(R364,"/",1,1,0)</f>
        <v>music</v>
      </c>
      <c r="T364" t="str">
        <f>_xlfn.TEXTAFTER(R364,"/",1,1,0)</f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>E365/D365*100</f>
        <v>160.19230769230771</v>
      </c>
      <c r="H365" s="5">
        <f>E365/I365</f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8">
        <f>(((L365/60)/60)/24)+DATE(1970,1,1)</f>
        <v>40904.25</v>
      </c>
      <c r="O365" s="8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_xlfn.TEXTBEFORE(R365,"/",1,1,0)</f>
        <v>music</v>
      </c>
      <c r="T365" t="str">
        <f>_xlfn.TEXTAFTER(R365,"/",1,1,0)</f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>E366/D366*100</f>
        <v>1616.3333333333335</v>
      </c>
      <c r="H366" s="5">
        <f>E366/I366</f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8">
        <f>(((L366/60)/60)/24)+DATE(1970,1,1)</f>
        <v>43164.25</v>
      </c>
      <c r="O366" s="8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_xlfn.TEXTBEFORE(R366,"/",1,1,0)</f>
        <v>music</v>
      </c>
      <c r="T366" t="str">
        <f>_xlfn.TEXTAFTER(R366,"/",1,1,0)</f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>E367/D367*100</f>
        <v>733.4375</v>
      </c>
      <c r="H367" s="5">
        <f>E367/I367</f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8">
        <f>(((L367/60)/60)/24)+DATE(1970,1,1)</f>
        <v>42733.25</v>
      </c>
      <c r="O367" s="8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_xlfn.TEXTBEFORE(R367,"/",1,1,0)</f>
        <v>theater</v>
      </c>
      <c r="T367" t="str">
        <f>_xlfn.TEXTAFTER(R367,"/",1,1,0)</f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>E368/D368*100</f>
        <v>592.11111111111109</v>
      </c>
      <c r="H368" s="5">
        <f>E368/I368</f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8">
        <f>(((L368/60)/60)/24)+DATE(1970,1,1)</f>
        <v>40546.25</v>
      </c>
      <c r="O368" s="8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_xlfn.TEXTBEFORE(R368,"/",1,1,0)</f>
        <v>theater</v>
      </c>
      <c r="T368" t="str">
        <f>_xlfn.TEXTAFTER(R368,"/",1,1,0)</f>
        <v>plays</v>
      </c>
    </row>
    <row r="369" spans="1:20" x14ac:dyDescent="0.3">
      <c r="A369">
        <v>346</v>
      </c>
      <c r="B369" t="s">
        <v>744</v>
      </c>
      <c r="C369" s="3" t="s">
        <v>745</v>
      </c>
      <c r="D369">
        <v>8000</v>
      </c>
      <c r="E369">
        <v>2758</v>
      </c>
      <c r="F369" t="s">
        <v>14</v>
      </c>
      <c r="G369" s="5">
        <f>E369/D369*100</f>
        <v>34.475000000000001</v>
      </c>
      <c r="H369" s="5">
        <f>E369/I369</f>
        <v>110.32</v>
      </c>
      <c r="I369">
        <v>25</v>
      </c>
      <c r="J369" t="s">
        <v>21</v>
      </c>
      <c r="K369" t="s">
        <v>22</v>
      </c>
      <c r="L369">
        <v>1503550800</v>
      </c>
      <c r="M369">
        <v>1508302800</v>
      </c>
      <c r="N369" s="8">
        <f>(((L369/60)/60)/24)+DATE(1970,1,1)</f>
        <v>42971.208333333328</v>
      </c>
      <c r="O369" s="8">
        <f>(((M369/60)/60)/24)+DATE(1970,1,1)</f>
        <v>43026.208333333328</v>
      </c>
      <c r="P369" t="b">
        <v>0</v>
      </c>
      <c r="Q369" t="b">
        <v>1</v>
      </c>
      <c r="R369" t="s">
        <v>60</v>
      </c>
      <c r="S369" t="str">
        <f>_xlfn.TEXTBEFORE(R369,"/",1,1,0)</f>
        <v>music</v>
      </c>
      <c r="T369" t="str">
        <f>_xlfn.TEXTAFTER(R369,"/",1,1,0)</f>
        <v>indie rock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>E370/D370*100</f>
        <v>276.80769230769232</v>
      </c>
      <c r="H370" s="5">
        <f>E370/I370</f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8">
        <f>(((L370/60)/60)/24)+DATE(1970,1,1)</f>
        <v>40464.208333333336</v>
      </c>
      <c r="O370" s="8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_xlfn.TEXTBEFORE(R370,"/",1,1,0)</f>
        <v>film &amp; video</v>
      </c>
      <c r="T370" t="str">
        <f>_xlfn.TEXTAFTER(R370,"/",1,1,0)</f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>E371/D371*100</f>
        <v>273.01851851851848</v>
      </c>
      <c r="H371" s="5">
        <f>E371/I371</f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8">
        <f>(((L371/60)/60)/24)+DATE(1970,1,1)</f>
        <v>41308.25</v>
      </c>
      <c r="O371" s="8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_xlfn.TEXTBEFORE(R371,"/",1,1,0)</f>
        <v>film &amp; video</v>
      </c>
      <c r="T371" t="str">
        <f>_xlfn.TEXTAFTER(R371,"/",1,1,0)</f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>E372/D372*100</f>
        <v>159.36331255565449</v>
      </c>
      <c r="H372" s="5">
        <f>E372/I372</f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8">
        <f>(((L372/60)/60)/24)+DATE(1970,1,1)</f>
        <v>43570.208333333328</v>
      </c>
      <c r="O372" s="8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_xlfn.TEXTBEFORE(R372,"/",1,1,0)</f>
        <v>theater</v>
      </c>
      <c r="T372" t="str">
        <f>_xlfn.TEXTAFTER(R372,"/",1,1,0)</f>
        <v>plays</v>
      </c>
    </row>
    <row r="373" spans="1:20" ht="31.2" x14ac:dyDescent="0.3">
      <c r="A373">
        <v>283</v>
      </c>
      <c r="B373" t="s">
        <v>618</v>
      </c>
      <c r="C373" s="3" t="s">
        <v>619</v>
      </c>
      <c r="D373">
        <v>8100</v>
      </c>
      <c r="E373">
        <v>1517</v>
      </c>
      <c r="F373" t="s">
        <v>14</v>
      </c>
      <c r="G373" s="5">
        <f>E373/D373*100</f>
        <v>18.728395061728396</v>
      </c>
      <c r="H373" s="5">
        <f>E373/I373</f>
        <v>52.310344827586206</v>
      </c>
      <c r="I373">
        <v>29</v>
      </c>
      <c r="J373" t="s">
        <v>36</v>
      </c>
      <c r="K373" t="s">
        <v>37</v>
      </c>
      <c r="L373">
        <v>1464584400</v>
      </c>
      <c r="M373">
        <v>1465016400</v>
      </c>
      <c r="N373" s="8">
        <f>(((L373/60)/60)/24)+DATE(1970,1,1)</f>
        <v>42520.208333333328</v>
      </c>
      <c r="O373" s="8">
        <f>(((M373/60)/60)/24)+DATE(1970,1,1)</f>
        <v>42525.208333333328</v>
      </c>
      <c r="P373" t="b">
        <v>0</v>
      </c>
      <c r="Q373" t="b">
        <v>0</v>
      </c>
      <c r="R373" t="s">
        <v>23</v>
      </c>
      <c r="S373" t="str">
        <f>_xlfn.TEXTBEFORE(R373,"/",1,1,0)</f>
        <v>music</v>
      </c>
      <c r="T373" t="str">
        <f>_xlfn.TEXTAFTER(R373,"/",1,1,0)</f>
        <v>rock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>E374/D374*100</f>
        <v>1591.5555555555554</v>
      </c>
      <c r="H374" s="5">
        <f>E374/I374</f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8">
        <f>(((L374/60)/60)/24)+DATE(1970,1,1)</f>
        <v>42012.25</v>
      </c>
      <c r="O374" s="8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_xlfn.TEXTBEFORE(R374,"/",1,1,0)</f>
        <v>film &amp; video</v>
      </c>
      <c r="T374" t="str">
        <f>_xlfn.TEXTAFTER(R374,"/",1,1,0)</f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>E375/D375*100</f>
        <v>730.18222222222221</v>
      </c>
      <c r="H375" s="5">
        <f>E375/I375</f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8">
        <f>(((L375/60)/60)/24)+DATE(1970,1,1)</f>
        <v>42964.208333333328</v>
      </c>
      <c r="O375" s="8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_xlfn.TEXTBEFORE(R375,"/",1,1,0)</f>
        <v>theater</v>
      </c>
      <c r="T375" t="str">
        <f>_xlfn.TEXTAFTER(R375,"/",1,1,0)</f>
        <v>plays</v>
      </c>
    </row>
    <row r="376" spans="1:20" ht="31.2" x14ac:dyDescent="0.3">
      <c r="A376">
        <v>430</v>
      </c>
      <c r="B376" t="s">
        <v>909</v>
      </c>
      <c r="C376" s="3" t="s">
        <v>910</v>
      </c>
      <c r="D376">
        <v>8100</v>
      </c>
      <c r="E376">
        <v>5487</v>
      </c>
      <c r="F376" t="s">
        <v>14</v>
      </c>
      <c r="G376" s="5">
        <f>E376/D376*100</f>
        <v>67.740740740740748</v>
      </c>
      <c r="H376" s="5">
        <f>E376/I376</f>
        <v>65.321428571428569</v>
      </c>
      <c r="I376">
        <v>84</v>
      </c>
      <c r="J376" t="s">
        <v>21</v>
      </c>
      <c r="K376" t="s">
        <v>22</v>
      </c>
      <c r="L376">
        <v>1569733200</v>
      </c>
      <c r="M376">
        <v>1572670800</v>
      </c>
      <c r="N376" s="8">
        <f>(((L376/60)/60)/24)+DATE(1970,1,1)</f>
        <v>43737.208333333328</v>
      </c>
      <c r="O376" s="8">
        <f>(((M376/60)/60)/24)+DATE(1970,1,1)</f>
        <v>43771.208333333328</v>
      </c>
      <c r="P376" t="b">
        <v>0</v>
      </c>
      <c r="Q376" t="b">
        <v>0</v>
      </c>
      <c r="R376" t="s">
        <v>33</v>
      </c>
      <c r="S376" t="str">
        <f>_xlfn.TEXTBEFORE(R376,"/",1,1,0)</f>
        <v>theater</v>
      </c>
      <c r="T376" t="str">
        <f>_xlfn.TEXTAFTER(R376,"/",1,1,0)</f>
        <v>plays</v>
      </c>
    </row>
    <row r="377" spans="1:20" x14ac:dyDescent="0.3">
      <c r="A377">
        <v>836</v>
      </c>
      <c r="B377" t="s">
        <v>1705</v>
      </c>
      <c r="C377" s="3" t="s">
        <v>1706</v>
      </c>
      <c r="D377">
        <v>8100</v>
      </c>
      <c r="E377">
        <v>6086</v>
      </c>
      <c r="F377" t="s">
        <v>14</v>
      </c>
      <c r="G377" s="5">
        <f>E377/D377*100</f>
        <v>75.135802469135797</v>
      </c>
      <c r="H377" s="5">
        <f>E377/I377</f>
        <v>64.744680851063833</v>
      </c>
      <c r="I377">
        <v>94</v>
      </c>
      <c r="J377" t="s">
        <v>21</v>
      </c>
      <c r="K377" t="s">
        <v>22</v>
      </c>
      <c r="L377">
        <v>1265349600</v>
      </c>
      <c r="M377">
        <v>1266300000</v>
      </c>
      <c r="N377" s="8">
        <f>(((L377/60)/60)/24)+DATE(1970,1,1)</f>
        <v>40214.25</v>
      </c>
      <c r="O377" s="8">
        <f>(((M377/60)/60)/24)+DATE(1970,1,1)</f>
        <v>40225.25</v>
      </c>
      <c r="P377" t="b">
        <v>0</v>
      </c>
      <c r="Q377" t="b">
        <v>0</v>
      </c>
      <c r="R377" t="s">
        <v>60</v>
      </c>
      <c r="S377" t="str">
        <f>_xlfn.TEXTBEFORE(R377,"/",1,1,0)</f>
        <v>music</v>
      </c>
      <c r="T377" t="str">
        <f>_xlfn.TEXTAFTER(R377,"/",1,1,0)</f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>E378/D378*100</f>
        <v>361.02941176470591</v>
      </c>
      <c r="H378" s="5">
        <f>E378/I378</f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8">
        <f>(((L378/60)/60)/24)+DATE(1970,1,1)</f>
        <v>41826.208333333336</v>
      </c>
      <c r="O378" s="8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_xlfn.TEXTBEFORE(R378,"/",1,1,0)</f>
        <v>music</v>
      </c>
      <c r="T378" t="str">
        <f>_xlfn.TEXTAFTER(R378,"/",1,1,0)</f>
        <v>rock</v>
      </c>
    </row>
    <row r="379" spans="1:20" x14ac:dyDescent="0.3">
      <c r="A379">
        <v>188</v>
      </c>
      <c r="B379" t="s">
        <v>428</v>
      </c>
      <c r="C379" s="3" t="s">
        <v>429</v>
      </c>
      <c r="D379">
        <v>8200</v>
      </c>
      <c r="E379">
        <v>2625</v>
      </c>
      <c r="F379" t="s">
        <v>14</v>
      </c>
      <c r="G379" s="5">
        <f>E379/D379*100</f>
        <v>32.012195121951223</v>
      </c>
      <c r="H379" s="5">
        <f>E379/I379</f>
        <v>75</v>
      </c>
      <c r="I379">
        <v>35</v>
      </c>
      <c r="J379" t="s">
        <v>107</v>
      </c>
      <c r="K379" t="s">
        <v>108</v>
      </c>
      <c r="L379">
        <v>1417500000</v>
      </c>
      <c r="M379">
        <v>1417586400</v>
      </c>
      <c r="N379" s="8">
        <f>(((L379/60)/60)/24)+DATE(1970,1,1)</f>
        <v>41975.25</v>
      </c>
      <c r="O379" s="8">
        <f>(((M379/60)/60)/24)+DATE(1970,1,1)</f>
        <v>41976.25</v>
      </c>
      <c r="P379" t="b">
        <v>0</v>
      </c>
      <c r="Q379" t="b">
        <v>0</v>
      </c>
      <c r="R379" t="s">
        <v>33</v>
      </c>
      <c r="S379" t="str">
        <f>_xlfn.TEXTBEFORE(R379,"/",1,1,0)</f>
        <v>theater</v>
      </c>
      <c r="T379" t="str">
        <f>_xlfn.TEXTAFTER(R379,"/",1,1,0)</f>
        <v>plays</v>
      </c>
    </row>
    <row r="380" spans="1:20" x14ac:dyDescent="0.3">
      <c r="A380">
        <v>196</v>
      </c>
      <c r="B380" t="s">
        <v>444</v>
      </c>
      <c r="C380" s="3" t="s">
        <v>445</v>
      </c>
      <c r="D380">
        <v>8200</v>
      </c>
      <c r="E380">
        <v>5178</v>
      </c>
      <c r="F380" t="s">
        <v>14</v>
      </c>
      <c r="G380" s="5">
        <f>E380/D380*100</f>
        <v>63.146341463414636</v>
      </c>
      <c r="H380" s="5">
        <f>E380/I380</f>
        <v>51.78</v>
      </c>
      <c r="I380">
        <v>100</v>
      </c>
      <c r="J380" t="s">
        <v>36</v>
      </c>
      <c r="K380" t="s">
        <v>37</v>
      </c>
      <c r="L380">
        <v>1472878800</v>
      </c>
      <c r="M380">
        <v>1474520400</v>
      </c>
      <c r="N380" s="8">
        <f>(((L380/60)/60)/24)+DATE(1970,1,1)</f>
        <v>42616.208333333328</v>
      </c>
      <c r="O380" s="8">
        <f>(((M380/60)/60)/24)+DATE(1970,1,1)</f>
        <v>42635.208333333328</v>
      </c>
      <c r="P380" t="b">
        <v>0</v>
      </c>
      <c r="Q380" t="b">
        <v>0</v>
      </c>
      <c r="R380" t="s">
        <v>65</v>
      </c>
      <c r="S380" t="str">
        <f>_xlfn.TEXTBEFORE(R380,"/",1,1,0)</f>
        <v>technology</v>
      </c>
      <c r="T380" t="str">
        <f>_xlfn.TEXTAFTER(R380,"/",1,1,0)</f>
        <v>wearables</v>
      </c>
    </row>
    <row r="381" spans="1:20" ht="31.2" x14ac:dyDescent="0.3">
      <c r="A381">
        <v>876</v>
      </c>
      <c r="B381" t="s">
        <v>1784</v>
      </c>
      <c r="C381" s="3" t="s">
        <v>1785</v>
      </c>
      <c r="D381">
        <v>8300</v>
      </c>
      <c r="E381">
        <v>2111</v>
      </c>
      <c r="F381" t="s">
        <v>14</v>
      </c>
      <c r="G381" s="5">
        <f>E381/D381*100</f>
        <v>25.433734939759034</v>
      </c>
      <c r="H381" s="5">
        <f>E381/I381</f>
        <v>37.035087719298247</v>
      </c>
      <c r="I381">
        <v>57</v>
      </c>
      <c r="J381" t="s">
        <v>15</v>
      </c>
      <c r="K381" t="s">
        <v>16</v>
      </c>
      <c r="L381">
        <v>1559970000</v>
      </c>
      <c r="M381">
        <v>1562043600</v>
      </c>
      <c r="N381" s="8">
        <f>(((L381/60)/60)/24)+DATE(1970,1,1)</f>
        <v>43624.208333333328</v>
      </c>
      <c r="O381" s="8">
        <f>(((M381/60)/60)/24)+DATE(1970,1,1)</f>
        <v>43648.208333333328</v>
      </c>
      <c r="P381" t="b">
        <v>0</v>
      </c>
      <c r="Q381" t="b">
        <v>0</v>
      </c>
      <c r="R381" t="s">
        <v>122</v>
      </c>
      <c r="S381" t="str">
        <f>_xlfn.TEXTBEFORE(R381,"/",1,1,0)</f>
        <v>photography</v>
      </c>
      <c r="T381" t="str">
        <f>_xlfn.TEXTAFTER(R381,"/",1,1,0)</f>
        <v>photography books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>E382/D382*100</f>
        <v>160.32</v>
      </c>
      <c r="H382" s="5">
        <f>E382/I382</f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8">
        <f>(((L382/60)/60)/24)+DATE(1970,1,1)</f>
        <v>41448.208333333336</v>
      </c>
      <c r="O382" s="8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_xlfn.TEXTBEFORE(R382,"/",1,1,0)</f>
        <v>theater</v>
      </c>
      <c r="T382" t="str">
        <f>_xlfn.TEXTAFTER(R382,"/",1,1,0)</f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>E383/D383*100</f>
        <v>183.9433962264151</v>
      </c>
      <c r="H383" s="5">
        <f>E383/I383</f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8">
        <f>(((L383/60)/60)/24)+DATE(1970,1,1)</f>
        <v>42163.208333333328</v>
      </c>
      <c r="O383" s="8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_xlfn.TEXTBEFORE(R383,"/",1,1,0)</f>
        <v>theater</v>
      </c>
      <c r="T383" t="str">
        <f>_xlfn.TEXTAFTER(R383,"/",1,1,0)</f>
        <v>plays</v>
      </c>
    </row>
    <row r="384" spans="1:20" x14ac:dyDescent="0.3">
      <c r="A384">
        <v>191</v>
      </c>
      <c r="B384" t="s">
        <v>434</v>
      </c>
      <c r="C384" s="3" t="s">
        <v>435</v>
      </c>
      <c r="D384">
        <v>8400</v>
      </c>
      <c r="E384">
        <v>3188</v>
      </c>
      <c r="F384" t="s">
        <v>14</v>
      </c>
      <c r="G384" s="5">
        <f>E384/D384*100</f>
        <v>37.952380952380956</v>
      </c>
      <c r="H384" s="5">
        <f>E384/I384</f>
        <v>37.069767441860463</v>
      </c>
      <c r="I384">
        <v>86</v>
      </c>
      <c r="J384" t="s">
        <v>107</v>
      </c>
      <c r="K384" t="s">
        <v>108</v>
      </c>
      <c r="L384">
        <v>1552366800</v>
      </c>
      <c r="M384">
        <v>1552626000</v>
      </c>
      <c r="N384" s="8">
        <f>(((L384/60)/60)/24)+DATE(1970,1,1)</f>
        <v>43536.208333333328</v>
      </c>
      <c r="O384" s="8">
        <f>(((M384/60)/60)/24)+DATE(1970,1,1)</f>
        <v>43539.208333333328</v>
      </c>
      <c r="P384" t="b">
        <v>0</v>
      </c>
      <c r="Q384" t="b">
        <v>0</v>
      </c>
      <c r="R384" t="s">
        <v>33</v>
      </c>
      <c r="S384" t="str">
        <f>_xlfn.TEXTBEFORE(R384,"/",1,1,0)</f>
        <v>theater</v>
      </c>
      <c r="T384" t="str">
        <f>_xlfn.TEXTAFTER(R384,"/",1,1,0)</f>
        <v>plays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>E385/D385*100</f>
        <v>225.38095238095238</v>
      </c>
      <c r="H385" s="5">
        <f>E385/I385</f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8">
        <f>(((L385/60)/60)/24)+DATE(1970,1,1)</f>
        <v>43509.25</v>
      </c>
      <c r="O385" s="8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_xlfn.TEXTBEFORE(R385,"/",1,1,0)</f>
        <v>food</v>
      </c>
      <c r="T385" t="str">
        <f>_xlfn.TEXTAFTER(R385,"/",1,1,0)</f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>E386/D386*100</f>
        <v>172.00961538461539</v>
      </c>
      <c r="H386" s="5">
        <f>E386/I386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8">
        <f>(((L386/60)/60)/24)+DATE(1970,1,1)</f>
        <v>42776.25</v>
      </c>
      <c r="O386" s="8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_xlfn.TEXTBEFORE(R386,"/",1,1,0)</f>
        <v>film &amp; video</v>
      </c>
      <c r="T386" t="str">
        <f>_xlfn.TEXTAFTER(R386,"/",1,1,0)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>E387/D387*100</f>
        <v>146.16709511568124</v>
      </c>
      <c r="H387" s="5">
        <f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8">
        <f>(((L387/60)/60)/24)+DATE(1970,1,1)</f>
        <v>43553.208333333328</v>
      </c>
      <c r="O387" s="8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_xlfn.TEXTBEFORE(R387,"/",1,1,0)</f>
        <v>publishing</v>
      </c>
      <c r="T387" t="str">
        <f>_xlfn.TEXTAFTER(R387,"/",1,1,0)</f>
        <v>nonfiction</v>
      </c>
    </row>
    <row r="388" spans="1:20" x14ac:dyDescent="0.3">
      <c r="A388">
        <v>477</v>
      </c>
      <c r="B388" t="s">
        <v>1001</v>
      </c>
      <c r="C388" s="3" t="s">
        <v>1002</v>
      </c>
      <c r="D388">
        <v>8500</v>
      </c>
      <c r="E388">
        <v>4613</v>
      </c>
      <c r="F388" t="s">
        <v>14</v>
      </c>
      <c r="G388" s="5">
        <f>E388/D388*100</f>
        <v>54.270588235294113</v>
      </c>
      <c r="H388" s="5">
        <f>E388/I388</f>
        <v>40.823008849557525</v>
      </c>
      <c r="I388">
        <v>113</v>
      </c>
      <c r="J388" t="s">
        <v>21</v>
      </c>
      <c r="K388" t="s">
        <v>22</v>
      </c>
      <c r="L388">
        <v>1309064400</v>
      </c>
      <c r="M388">
        <v>1311397200</v>
      </c>
      <c r="N388" s="8">
        <f>(((L388/60)/60)/24)+DATE(1970,1,1)</f>
        <v>40720.208333333336</v>
      </c>
      <c r="O388" s="8">
        <f>(((M388/60)/60)/24)+DATE(1970,1,1)</f>
        <v>40747.208333333336</v>
      </c>
      <c r="P388" t="b">
        <v>0</v>
      </c>
      <c r="Q388" t="b">
        <v>0</v>
      </c>
      <c r="R388" t="s">
        <v>474</v>
      </c>
      <c r="S388" t="str">
        <f>_xlfn.TEXTBEFORE(R388,"/",1,1,0)</f>
        <v>film &amp; video</v>
      </c>
      <c r="T388" t="str">
        <f>_xlfn.TEXTAFTER(R388,"/",1,1,0)</f>
        <v>science fiction</v>
      </c>
    </row>
    <row r="389" spans="1:20" x14ac:dyDescent="0.3">
      <c r="A389">
        <v>637</v>
      </c>
      <c r="B389" t="s">
        <v>1316</v>
      </c>
      <c r="C389" s="3" t="s">
        <v>1317</v>
      </c>
      <c r="D389">
        <v>8500</v>
      </c>
      <c r="E389">
        <v>6750</v>
      </c>
      <c r="F389" t="s">
        <v>14</v>
      </c>
      <c r="G389" s="5">
        <f>E389/D389*100</f>
        <v>79.411764705882348</v>
      </c>
      <c r="H389" s="5">
        <f>E389/I389</f>
        <v>103.84615384615384</v>
      </c>
      <c r="I389">
        <v>65</v>
      </c>
      <c r="J389" t="s">
        <v>21</v>
      </c>
      <c r="K389" t="s">
        <v>22</v>
      </c>
      <c r="L389">
        <v>1479103200</v>
      </c>
      <c r="M389">
        <v>1479794400</v>
      </c>
      <c r="N389" s="8">
        <f>(((L389/60)/60)/24)+DATE(1970,1,1)</f>
        <v>42688.25</v>
      </c>
      <c r="O389" s="8">
        <f>(((M389/60)/60)/24)+DATE(1970,1,1)</f>
        <v>42696.25</v>
      </c>
      <c r="P389" t="b">
        <v>0</v>
      </c>
      <c r="Q389" t="b">
        <v>0</v>
      </c>
      <c r="R389" t="s">
        <v>33</v>
      </c>
      <c r="S389" t="str">
        <f>_xlfn.TEXTBEFORE(R389,"/",1,1,0)</f>
        <v>theater</v>
      </c>
      <c r="T389" t="str">
        <f>_xlfn.TEXTAFTER(R389,"/",1,1,0)</f>
        <v>plays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>E390/D390*100</f>
        <v>11.270034843205574</v>
      </c>
      <c r="H390" s="5">
        <f>E390/I390</f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8">
        <f>(((L390/60)/60)/24)+DATE(1970,1,1)</f>
        <v>40912.25</v>
      </c>
      <c r="O390" s="8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_xlfn.TEXTBEFORE(R390,"/",1,1,0)</f>
        <v>music</v>
      </c>
      <c r="T390" t="str">
        <f>_xlfn.TEXTAFTER(R390,"/",1,1,0)</f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>E391/D391*100</f>
        <v>122.11084337349398</v>
      </c>
      <c r="H391" s="5">
        <f>E391/I391</f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8">
        <f>(((L391/60)/60)/24)+DATE(1970,1,1)</f>
        <v>40479.208333333336</v>
      </c>
      <c r="O391" s="8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_xlfn.TEXTBEFORE(R391,"/",1,1,0)</f>
        <v>theater</v>
      </c>
      <c r="T391" t="str">
        <f>_xlfn.TEXTAFTER(R391,"/",1,1,0)</f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>E392/D392*100</f>
        <v>186.54166666666669</v>
      </c>
      <c r="H392" s="5">
        <f>E392/I392</f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8">
        <f>(((L392/60)/60)/24)+DATE(1970,1,1)</f>
        <v>41530.208333333336</v>
      </c>
      <c r="O392" s="8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_xlfn.TEXTBEFORE(R392,"/",1,1,0)</f>
        <v>photography</v>
      </c>
      <c r="T392" t="str">
        <f>_xlfn.TEXTAFTER(R392,"/",1,1,0)</f>
        <v>photography books</v>
      </c>
    </row>
    <row r="393" spans="1:20" x14ac:dyDescent="0.3">
      <c r="A393">
        <v>181</v>
      </c>
      <c r="B393" t="s">
        <v>414</v>
      </c>
      <c r="C393" s="3" t="s">
        <v>415</v>
      </c>
      <c r="D393">
        <v>8600</v>
      </c>
      <c r="E393">
        <v>5315</v>
      </c>
      <c r="F393" t="s">
        <v>14</v>
      </c>
      <c r="G393" s="5">
        <f>E393/D393*100</f>
        <v>61.802325581395344</v>
      </c>
      <c r="H393" s="5">
        <f>E393/I393</f>
        <v>39.080882352941174</v>
      </c>
      <c r="I393">
        <v>136</v>
      </c>
      <c r="J393" t="s">
        <v>21</v>
      </c>
      <c r="K393" t="s">
        <v>22</v>
      </c>
      <c r="L393">
        <v>1507093200</v>
      </c>
      <c r="M393">
        <v>1508648400</v>
      </c>
      <c r="N393" s="8">
        <f>(((L393/60)/60)/24)+DATE(1970,1,1)</f>
        <v>43012.208333333328</v>
      </c>
      <c r="O393" s="8">
        <f>(((M393/60)/60)/24)+DATE(1970,1,1)</f>
        <v>43030.208333333328</v>
      </c>
      <c r="P393" t="b">
        <v>0</v>
      </c>
      <c r="Q393" t="b">
        <v>0</v>
      </c>
      <c r="R393" t="s">
        <v>28</v>
      </c>
      <c r="S393" t="str">
        <f>_xlfn.TEXTBEFORE(R393,"/",1,1,0)</f>
        <v>technology</v>
      </c>
      <c r="T393" t="str">
        <f>_xlfn.TEXTAFTER(R393,"/",1,1,0)</f>
        <v>web</v>
      </c>
    </row>
    <row r="394" spans="1:20" ht="31.2" x14ac:dyDescent="0.3">
      <c r="A394">
        <v>235</v>
      </c>
      <c r="B394" t="s">
        <v>522</v>
      </c>
      <c r="C394" s="3" t="s">
        <v>523</v>
      </c>
      <c r="D394">
        <v>8600</v>
      </c>
      <c r="E394">
        <v>3589</v>
      </c>
      <c r="F394" t="s">
        <v>14</v>
      </c>
      <c r="G394" s="5">
        <f>E394/D394*100</f>
        <v>41.732558139534881</v>
      </c>
      <c r="H394" s="5">
        <f>E394/I394</f>
        <v>39.010869565217391</v>
      </c>
      <c r="I394">
        <v>92</v>
      </c>
      <c r="J394" t="s">
        <v>21</v>
      </c>
      <c r="K394" t="s">
        <v>22</v>
      </c>
      <c r="L394">
        <v>1486965600</v>
      </c>
      <c r="M394">
        <v>1487397600</v>
      </c>
      <c r="N394" s="8">
        <f>(((L394/60)/60)/24)+DATE(1970,1,1)</f>
        <v>42779.25</v>
      </c>
      <c r="O394" s="8">
        <f>(((M394/60)/60)/24)+DATE(1970,1,1)</f>
        <v>42784.25</v>
      </c>
      <c r="P394" t="b">
        <v>0</v>
      </c>
      <c r="Q394" t="b">
        <v>0</v>
      </c>
      <c r="R394" t="s">
        <v>71</v>
      </c>
      <c r="S394" t="str">
        <f>_xlfn.TEXTBEFORE(R394,"/",1,1,0)</f>
        <v>film &amp; video</v>
      </c>
      <c r="T394" t="str">
        <f>_xlfn.TEXTAFTER(R394,"/",1,1,0)</f>
        <v>animation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>E395/D395*100</f>
        <v>228.96178343949046</v>
      </c>
      <c r="H395" s="5">
        <f>E395/I395</f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8">
        <f>(((L395/60)/60)/24)+DATE(1970,1,1)</f>
        <v>42933.208333333328</v>
      </c>
      <c r="O395" s="8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_xlfn.TEXTBEFORE(R395,"/",1,1,0)</f>
        <v>music</v>
      </c>
      <c r="T395" t="str">
        <f>_xlfn.TEXTAFTER(R395,"/",1,1,0)</f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>E396/D396*100</f>
        <v>469.37499999999994</v>
      </c>
      <c r="H396" s="5">
        <f>E396/I396</f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8">
        <f>(((L396/60)/60)/24)+DATE(1970,1,1)</f>
        <v>41484.208333333336</v>
      </c>
      <c r="O396" s="8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_xlfn.TEXTBEFORE(R396,"/",1,1,0)</f>
        <v>film &amp; video</v>
      </c>
      <c r="T396" t="str">
        <f>_xlfn.TEXTAFTER(R396,"/",1,1,0)</f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>E397/D397*100</f>
        <v>130.11267605633802</v>
      </c>
      <c r="H397" s="5">
        <f>E397/I397</f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8">
        <f>(((L397/60)/60)/24)+DATE(1970,1,1)</f>
        <v>40885.25</v>
      </c>
      <c r="O397" s="8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_xlfn.TEXTBEFORE(R397,"/",1,1,0)</f>
        <v>theater</v>
      </c>
      <c r="T397" t="str">
        <f>_xlfn.TEXTAFTER(R397,"/",1,1,0)</f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>E398/D398*100</f>
        <v>167.05422993492408</v>
      </c>
      <c r="H398" s="5">
        <f>E398/I398</f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8">
        <f>(((L398/60)/60)/24)+DATE(1970,1,1)</f>
        <v>43378.208333333328</v>
      </c>
      <c r="O398" s="8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_xlfn.TEXTBEFORE(R398,"/",1,1,0)</f>
        <v>film &amp; video</v>
      </c>
      <c r="T398" t="str">
        <f>_xlfn.TEXTAFTER(R398,"/",1,1,0)</f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>E399/D399*100</f>
        <v>173.8641975308642</v>
      </c>
      <c r="H399" s="5">
        <f>E399/I399</f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8">
        <f>(((L399/60)/60)/24)+DATE(1970,1,1)</f>
        <v>41417.208333333336</v>
      </c>
      <c r="O399" s="8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_xlfn.TEXTBEFORE(R399,"/",1,1,0)</f>
        <v>music</v>
      </c>
      <c r="T399" t="str">
        <f>_xlfn.TEXTAFTER(R399,"/",1,1,0)</f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>E400/D400*100</f>
        <v>717.76470588235293</v>
      </c>
      <c r="H400" s="5">
        <f>E400/I400</f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8">
        <f>(((L400/60)/60)/24)+DATE(1970,1,1)</f>
        <v>43228.208333333328</v>
      </c>
      <c r="O400" s="8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_xlfn.TEXTBEFORE(R400,"/",1,1,0)</f>
        <v>film &amp; video</v>
      </c>
      <c r="T400" t="str">
        <f>_xlfn.TEXTAFTER(R400,"/",1,1,0)</f>
        <v>animation</v>
      </c>
    </row>
    <row r="401" spans="1:20" x14ac:dyDescent="0.3">
      <c r="A401">
        <v>515</v>
      </c>
      <c r="B401" t="s">
        <v>1076</v>
      </c>
      <c r="C401" s="3" t="s">
        <v>1077</v>
      </c>
      <c r="D401">
        <v>8600</v>
      </c>
      <c r="E401">
        <v>4797</v>
      </c>
      <c r="F401" t="s">
        <v>14</v>
      </c>
      <c r="G401" s="5">
        <f>E401/D401*100</f>
        <v>55.779069767441861</v>
      </c>
      <c r="H401" s="5">
        <f>E401/I401</f>
        <v>36.067669172932334</v>
      </c>
      <c r="I401">
        <v>133</v>
      </c>
      <c r="J401" t="s">
        <v>15</v>
      </c>
      <c r="K401" t="s">
        <v>16</v>
      </c>
      <c r="L401">
        <v>1324620000</v>
      </c>
      <c r="M401">
        <v>1324792800</v>
      </c>
      <c r="N401" s="8">
        <f>(((L401/60)/60)/24)+DATE(1970,1,1)</f>
        <v>40900.25</v>
      </c>
      <c r="O401" s="8">
        <f>(((M401/60)/60)/24)+DATE(1970,1,1)</f>
        <v>40902.25</v>
      </c>
      <c r="P401" t="b">
        <v>0</v>
      </c>
      <c r="Q401" t="b">
        <v>1</v>
      </c>
      <c r="R401" t="s">
        <v>33</v>
      </c>
      <c r="S401" t="str">
        <f>_xlfn.TEXTBEFORE(R401,"/",1,1,0)</f>
        <v>theater</v>
      </c>
      <c r="T401" t="str">
        <f>_xlfn.TEXTAFTER(R401,"/",1,1,0)</f>
        <v>plays</v>
      </c>
    </row>
    <row r="402" spans="1:20" x14ac:dyDescent="0.3">
      <c r="A402">
        <v>582</v>
      </c>
      <c r="B402" t="s">
        <v>1207</v>
      </c>
      <c r="C402" s="3" t="s">
        <v>1208</v>
      </c>
      <c r="D402">
        <v>8700</v>
      </c>
      <c r="E402">
        <v>4531</v>
      </c>
      <c r="F402" t="s">
        <v>14</v>
      </c>
      <c r="G402" s="5">
        <f>E402/D402*100</f>
        <v>52.080459770114942</v>
      </c>
      <c r="H402" s="5">
        <f>E402/I402</f>
        <v>107.88095238095238</v>
      </c>
      <c r="I402">
        <v>42</v>
      </c>
      <c r="J402" t="s">
        <v>21</v>
      </c>
      <c r="K402" t="s">
        <v>22</v>
      </c>
      <c r="L402">
        <v>1433912400</v>
      </c>
      <c r="M402">
        <v>1434344400</v>
      </c>
      <c r="N402" s="8">
        <f>(((L402/60)/60)/24)+DATE(1970,1,1)</f>
        <v>42165.208333333328</v>
      </c>
      <c r="O402" s="8">
        <f>(((M402/60)/60)/24)+DATE(1970,1,1)</f>
        <v>42170.208333333328</v>
      </c>
      <c r="P402" t="b">
        <v>0</v>
      </c>
      <c r="Q402" t="b">
        <v>1</v>
      </c>
      <c r="R402" t="s">
        <v>89</v>
      </c>
      <c r="S402" t="str">
        <f>_xlfn.TEXTBEFORE(R402,"/",1,1,0)</f>
        <v>games</v>
      </c>
      <c r="T402" t="str">
        <f>_xlfn.TEXTAFTER(R402,"/",1,1,0)</f>
        <v>video games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>E403/D403*100</f>
        <v>1530.2222222222222</v>
      </c>
      <c r="H403" s="5">
        <f>E403/I403</f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8">
        <f>(((L403/60)/60)/24)+DATE(1970,1,1)</f>
        <v>43765.208333333328</v>
      </c>
      <c r="O403" s="8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_xlfn.TEXTBEFORE(R403,"/",1,1,0)</f>
        <v>theater</v>
      </c>
      <c r="T403" t="str">
        <f>_xlfn.TEXTAFTER(R403,"/",1,1,0)</f>
        <v>plays</v>
      </c>
    </row>
    <row r="404" spans="1:20" ht="31.2" x14ac:dyDescent="0.3">
      <c r="A404">
        <v>702</v>
      </c>
      <c r="B404" t="s">
        <v>1442</v>
      </c>
      <c r="C404" s="3" t="s">
        <v>1443</v>
      </c>
      <c r="D404">
        <v>8700</v>
      </c>
      <c r="E404">
        <v>4710</v>
      </c>
      <c r="F404" t="s">
        <v>14</v>
      </c>
      <c r="G404" s="5">
        <f>E404/D404*100</f>
        <v>54.137931034482754</v>
      </c>
      <c r="H404" s="5">
        <f>E404/I404</f>
        <v>56.746987951807228</v>
      </c>
      <c r="I404">
        <v>83</v>
      </c>
      <c r="J404" t="s">
        <v>21</v>
      </c>
      <c r="K404" t="s">
        <v>22</v>
      </c>
      <c r="L404">
        <v>1374469200</v>
      </c>
      <c r="M404">
        <v>1374901200</v>
      </c>
      <c r="N404" s="8">
        <f>(((L404/60)/60)/24)+DATE(1970,1,1)</f>
        <v>41477.208333333336</v>
      </c>
      <c r="O404" s="8">
        <f>(((M404/60)/60)/24)+DATE(1970,1,1)</f>
        <v>41482.208333333336</v>
      </c>
      <c r="P404" t="b">
        <v>0</v>
      </c>
      <c r="Q404" t="b">
        <v>0</v>
      </c>
      <c r="R404" t="s">
        <v>65</v>
      </c>
      <c r="S404" t="str">
        <f>_xlfn.TEXTBEFORE(R404,"/",1,1,0)</f>
        <v>technology</v>
      </c>
      <c r="T404" t="str">
        <f>_xlfn.TEXTAFTER(R404,"/",1,1,0)</f>
        <v>wearables</v>
      </c>
    </row>
    <row r="405" spans="1:20" x14ac:dyDescent="0.3">
      <c r="A405">
        <v>926</v>
      </c>
      <c r="B405" t="s">
        <v>1884</v>
      </c>
      <c r="C405" s="3" t="s">
        <v>1885</v>
      </c>
      <c r="D405">
        <v>8700</v>
      </c>
      <c r="E405">
        <v>1577</v>
      </c>
      <c r="F405" t="s">
        <v>14</v>
      </c>
      <c r="G405" s="5">
        <f>E405/D405*100</f>
        <v>18.126436781609197</v>
      </c>
      <c r="H405" s="5">
        <f>E405/I405</f>
        <v>105.13333333333334</v>
      </c>
      <c r="I405">
        <v>15</v>
      </c>
      <c r="J405" t="s">
        <v>21</v>
      </c>
      <c r="K405" t="s">
        <v>22</v>
      </c>
      <c r="L405">
        <v>1463029200</v>
      </c>
      <c r="M405">
        <v>1463374800</v>
      </c>
      <c r="N405" s="8">
        <f>(((L405/60)/60)/24)+DATE(1970,1,1)</f>
        <v>42502.208333333328</v>
      </c>
      <c r="O405" s="8">
        <f>(((M405/60)/60)/24)+DATE(1970,1,1)</f>
        <v>42506.208333333328</v>
      </c>
      <c r="P405" t="b">
        <v>0</v>
      </c>
      <c r="Q405" t="b">
        <v>0</v>
      </c>
      <c r="R405" t="s">
        <v>17</v>
      </c>
      <c r="S405" t="str">
        <f>_xlfn.TEXTBEFORE(R405,"/",1,1,0)</f>
        <v>food</v>
      </c>
      <c r="T405" t="str">
        <f>_xlfn.TEXTAFTER(R405,"/",1,1,0)</f>
        <v>food trucks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>E406/D406*100</f>
        <v>315.58486707566465</v>
      </c>
      <c r="H406" s="5">
        <f>E406/I406</f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8">
        <f>(((L406/60)/60)/24)+DATE(1970,1,1)</f>
        <v>43053.25</v>
      </c>
      <c r="O406" s="8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_xlfn.TEXTBEFORE(R406,"/",1,1,0)</f>
        <v>theater</v>
      </c>
      <c r="T406" t="str">
        <f>_xlfn.TEXTAFTER(R406,"/",1,1,0)</f>
        <v>plays</v>
      </c>
    </row>
    <row r="407" spans="1:20" ht="31.2" x14ac:dyDescent="0.3">
      <c r="A407">
        <v>518</v>
      </c>
      <c r="B407" t="s">
        <v>1082</v>
      </c>
      <c r="C407" s="3" t="s">
        <v>1083</v>
      </c>
      <c r="D407">
        <v>8800</v>
      </c>
      <c r="E407">
        <v>622</v>
      </c>
      <c r="F407" t="s">
        <v>14</v>
      </c>
      <c r="G407" s="5">
        <f>E407/D407*100</f>
        <v>7.0681818181818183</v>
      </c>
      <c r="H407" s="5">
        <f>E407/I407</f>
        <v>62.2</v>
      </c>
      <c r="I407">
        <v>10</v>
      </c>
      <c r="J407" t="s">
        <v>21</v>
      </c>
      <c r="K407" t="s">
        <v>22</v>
      </c>
      <c r="L407">
        <v>1519365600</v>
      </c>
      <c r="M407">
        <v>1519538400</v>
      </c>
      <c r="N407" s="8">
        <f>(((L407/60)/60)/24)+DATE(1970,1,1)</f>
        <v>43154.25</v>
      </c>
      <c r="O407" s="8">
        <f>(((M407/60)/60)/24)+DATE(1970,1,1)</f>
        <v>43156.25</v>
      </c>
      <c r="P407" t="b">
        <v>0</v>
      </c>
      <c r="Q407" t="b">
        <v>1</v>
      </c>
      <c r="R407" t="s">
        <v>71</v>
      </c>
      <c r="S407" t="str">
        <f>_xlfn.TEXTBEFORE(R407,"/",1,1,0)</f>
        <v>film &amp; video</v>
      </c>
      <c r="T407" t="str">
        <f>_xlfn.TEXTAFTER(R407,"/",1,1,0)</f>
        <v>animation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>E408/D408*100</f>
        <v>182.14503816793894</v>
      </c>
      <c r="H408" s="5">
        <f>E408/I408</f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8">
        <f>(((L408/60)/60)/24)+DATE(1970,1,1)</f>
        <v>41304.25</v>
      </c>
      <c r="O408" s="8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_xlfn.TEXTBEFORE(R408,"/",1,1,0)</f>
        <v>film &amp; video</v>
      </c>
      <c r="T408" t="str">
        <f>_xlfn.TEXTAFTER(R408,"/",1,1,0)</f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>E409/D409*100</f>
        <v>355.88235294117646</v>
      </c>
      <c r="H409" s="5">
        <f>E409/I409</f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8">
        <f>(((L409/60)/60)/24)+DATE(1970,1,1)</f>
        <v>43751.208333333328</v>
      </c>
      <c r="O409" s="8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_xlfn.TEXTBEFORE(R409,"/",1,1,0)</f>
        <v>theater</v>
      </c>
      <c r="T409" t="str">
        <f>_xlfn.TEXTAFTER(R409,"/",1,1,0)</f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>E410/D410*100</f>
        <v>131.83695652173913</v>
      </c>
      <c r="H410" s="5">
        <f>E410/I410</f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8">
        <f>(((L410/60)/60)/24)+DATE(1970,1,1)</f>
        <v>42541.208333333328</v>
      </c>
      <c r="O410" s="8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_xlfn.TEXTBEFORE(R410,"/",1,1,0)</f>
        <v>film &amp; video</v>
      </c>
      <c r="T410" t="str">
        <f>_xlfn.TEXTAFTER(R410,"/",1,1,0)</f>
        <v>documentary</v>
      </c>
    </row>
    <row r="411" spans="1:20" ht="31.2" x14ac:dyDescent="0.3">
      <c r="A411">
        <v>843</v>
      </c>
      <c r="B411" t="s">
        <v>1719</v>
      </c>
      <c r="C411" s="3" t="s">
        <v>1720</v>
      </c>
      <c r="D411">
        <v>8800</v>
      </c>
      <c r="E411">
        <v>2703</v>
      </c>
      <c r="F411" t="s">
        <v>14</v>
      </c>
      <c r="G411" s="5">
        <f>E411/D411*100</f>
        <v>30.715909090909086</v>
      </c>
      <c r="H411" s="5">
        <f>E411/I411</f>
        <v>81.909090909090907</v>
      </c>
      <c r="I411">
        <v>33</v>
      </c>
      <c r="J411" t="s">
        <v>21</v>
      </c>
      <c r="K411" t="s">
        <v>22</v>
      </c>
      <c r="L411">
        <v>1535259600</v>
      </c>
      <c r="M411">
        <v>1535778000</v>
      </c>
      <c r="N411" s="8">
        <f>(((L411/60)/60)/24)+DATE(1970,1,1)</f>
        <v>43338.208333333328</v>
      </c>
      <c r="O411" s="8">
        <f>(((M411/60)/60)/24)+DATE(1970,1,1)</f>
        <v>43344.208333333328</v>
      </c>
      <c r="P411" t="b">
        <v>0</v>
      </c>
      <c r="Q411" t="b">
        <v>0</v>
      </c>
      <c r="R411" t="s">
        <v>122</v>
      </c>
      <c r="S411" t="str">
        <f>_xlfn.TEXTBEFORE(R411,"/",1,1,0)</f>
        <v>photography</v>
      </c>
      <c r="T411" t="str">
        <f>_xlfn.TEXTAFTER(R411,"/",1,1,0)</f>
        <v>photography books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>E412/D412*100</f>
        <v>36.132726089785294</v>
      </c>
      <c r="H412" s="5">
        <f>E412/I412</f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8">
        <f>(((L412/60)/60)/24)+DATE(1970,1,1)</f>
        <v>42122.208333333328</v>
      </c>
      <c r="O412" s="8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_xlfn.TEXTBEFORE(R412,"/",1,1,0)</f>
        <v>games</v>
      </c>
      <c r="T412" t="str">
        <f>_xlfn.TEXTAFTER(R412,"/",1,1,0)</f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>E413/D413*100</f>
        <v>104.62820512820512</v>
      </c>
      <c r="H413" s="5">
        <f>E413/I413</f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8">
        <f>(((L413/60)/60)/24)+DATE(1970,1,1)</f>
        <v>42884.208333333328</v>
      </c>
      <c r="O413" s="8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_xlfn.TEXTBEFORE(R413,"/",1,1,0)</f>
        <v>theater</v>
      </c>
      <c r="T413" t="str">
        <f>_xlfn.TEXTAFTER(R413,"/",1,1,0)</f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>E414/D414*100</f>
        <v>668.85714285714289</v>
      </c>
      <c r="H414" s="5">
        <f>E414/I414</f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8">
        <f>(((L414/60)/60)/24)+DATE(1970,1,1)</f>
        <v>41642.25</v>
      </c>
      <c r="O414" s="8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_xlfn.TEXTBEFORE(R414,"/",1,1,0)</f>
        <v>publishing</v>
      </c>
      <c r="T414" t="str">
        <f>_xlfn.TEXTAFTER(R414,"/",1,1,0)</f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>E415/D415*100</f>
        <v>62.072823218997364</v>
      </c>
      <c r="H415" s="5">
        <f>E415/I415</f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8">
        <f>(((L415/60)/60)/24)+DATE(1970,1,1)</f>
        <v>43431.25</v>
      </c>
      <c r="O415" s="8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_xlfn.TEXTBEFORE(R415,"/",1,1,0)</f>
        <v>film &amp; video</v>
      </c>
      <c r="T415" t="str">
        <f>_xlfn.TEXTAFTER(R415,"/",1,1,0)</f>
        <v>animation</v>
      </c>
    </row>
    <row r="416" spans="1:20" x14ac:dyDescent="0.3">
      <c r="A416">
        <v>897</v>
      </c>
      <c r="B416" t="s">
        <v>1826</v>
      </c>
      <c r="C416" s="3" t="s">
        <v>1827</v>
      </c>
      <c r="D416">
        <v>8800</v>
      </c>
      <c r="E416">
        <v>2437</v>
      </c>
      <c r="F416" t="s">
        <v>14</v>
      </c>
      <c r="G416" s="5">
        <f>E416/D416*100</f>
        <v>27.693181818181817</v>
      </c>
      <c r="H416" s="5">
        <f>E416/I416</f>
        <v>90.259259259259252</v>
      </c>
      <c r="I416">
        <v>27</v>
      </c>
      <c r="J416" t="s">
        <v>21</v>
      </c>
      <c r="K416" t="s">
        <v>22</v>
      </c>
      <c r="L416">
        <v>1556427600</v>
      </c>
      <c r="M416">
        <v>1556600400</v>
      </c>
      <c r="N416" s="8">
        <f>(((L416/60)/60)/24)+DATE(1970,1,1)</f>
        <v>43583.208333333328</v>
      </c>
      <c r="O416" s="8">
        <f>(((M416/60)/60)/24)+DATE(1970,1,1)</f>
        <v>43585.208333333328</v>
      </c>
      <c r="P416" t="b">
        <v>0</v>
      </c>
      <c r="Q416" t="b">
        <v>0</v>
      </c>
      <c r="R416" t="s">
        <v>33</v>
      </c>
      <c r="S416" t="str">
        <f>_xlfn.TEXTBEFORE(R416,"/",1,1,0)</f>
        <v>theater</v>
      </c>
      <c r="T416" t="str">
        <f>_xlfn.TEXTAFTER(R416,"/",1,1,0)</f>
        <v>plays</v>
      </c>
    </row>
    <row r="417" spans="1:20" x14ac:dyDescent="0.3">
      <c r="A417">
        <v>323</v>
      </c>
      <c r="B417" t="s">
        <v>698</v>
      </c>
      <c r="C417" s="3" t="s">
        <v>699</v>
      </c>
      <c r="D417">
        <v>8900</v>
      </c>
      <c r="E417">
        <v>2148</v>
      </c>
      <c r="F417" t="s">
        <v>14</v>
      </c>
      <c r="G417" s="5">
        <f>E417/D417*100</f>
        <v>24.134831460674157</v>
      </c>
      <c r="H417" s="5">
        <f>E417/I417</f>
        <v>82.615384615384613</v>
      </c>
      <c r="I417">
        <v>26</v>
      </c>
      <c r="J417" t="s">
        <v>40</v>
      </c>
      <c r="K417" t="s">
        <v>41</v>
      </c>
      <c r="L417">
        <v>1395896400</v>
      </c>
      <c r="M417">
        <v>1396069200</v>
      </c>
      <c r="N417" s="8">
        <f>(((L417/60)/60)/24)+DATE(1970,1,1)</f>
        <v>41725.208333333336</v>
      </c>
      <c r="O417" s="8">
        <f>(((M417/60)/60)/24)+DATE(1970,1,1)</f>
        <v>41727.208333333336</v>
      </c>
      <c r="P417" t="b">
        <v>0</v>
      </c>
      <c r="Q417" t="b">
        <v>0</v>
      </c>
      <c r="R417" t="s">
        <v>42</v>
      </c>
      <c r="S417" t="str">
        <f>_xlfn.TEXTBEFORE(R417,"/",1,1,0)</f>
        <v>film &amp; video</v>
      </c>
      <c r="T417" t="str">
        <f>_xlfn.TEXTAFTER(R417,"/",1,1,0)</f>
        <v>documentary</v>
      </c>
    </row>
    <row r="418" spans="1:20" ht="31.2" x14ac:dyDescent="0.3">
      <c r="A418">
        <v>819</v>
      </c>
      <c r="B418" t="s">
        <v>1671</v>
      </c>
      <c r="C418" s="3" t="s">
        <v>1672</v>
      </c>
      <c r="D418">
        <v>8900</v>
      </c>
      <c r="E418">
        <v>4509</v>
      </c>
      <c r="F418" t="s">
        <v>14</v>
      </c>
      <c r="G418" s="5">
        <f>E418/D418*100</f>
        <v>50.662921348314605</v>
      </c>
      <c r="H418" s="5">
        <f>E418/I418</f>
        <v>95.936170212765958</v>
      </c>
      <c r="I418">
        <v>47</v>
      </c>
      <c r="J418" t="s">
        <v>21</v>
      </c>
      <c r="K418" t="s">
        <v>22</v>
      </c>
      <c r="L418">
        <v>1353736800</v>
      </c>
      <c r="M418">
        <v>1355032800</v>
      </c>
      <c r="N418" s="8">
        <f>(((L418/60)/60)/24)+DATE(1970,1,1)</f>
        <v>41237.25</v>
      </c>
      <c r="O418" s="8">
        <f>(((M418/60)/60)/24)+DATE(1970,1,1)</f>
        <v>41252.25</v>
      </c>
      <c r="P418" t="b">
        <v>1</v>
      </c>
      <c r="Q418" t="b">
        <v>0</v>
      </c>
      <c r="R418" t="s">
        <v>89</v>
      </c>
      <c r="S418" t="str">
        <f>_xlfn.TEXTBEFORE(R418,"/",1,1,0)</f>
        <v>games</v>
      </c>
      <c r="T418" t="str">
        <f>_xlfn.TEXTAFTER(R418,"/",1,1,0)</f>
        <v>video games</v>
      </c>
    </row>
    <row r="419" spans="1:20" x14ac:dyDescent="0.3">
      <c r="A419">
        <v>343</v>
      </c>
      <c r="B419" t="s">
        <v>738</v>
      </c>
      <c r="C419" s="3" t="s">
        <v>739</v>
      </c>
      <c r="D419">
        <v>9000</v>
      </c>
      <c r="E419">
        <v>4853</v>
      </c>
      <c r="F419" t="s">
        <v>14</v>
      </c>
      <c r="G419" s="5">
        <f>E419/D419*100</f>
        <v>53.922222222222224</v>
      </c>
      <c r="H419" s="5">
        <f>E419/I419</f>
        <v>33.013605442176868</v>
      </c>
      <c r="I419">
        <v>147</v>
      </c>
      <c r="J419" t="s">
        <v>21</v>
      </c>
      <c r="K419" t="s">
        <v>22</v>
      </c>
      <c r="L419">
        <v>1384840800</v>
      </c>
      <c r="M419">
        <v>1389420000</v>
      </c>
      <c r="N419" s="8">
        <f>(((L419/60)/60)/24)+DATE(1970,1,1)</f>
        <v>41597.25</v>
      </c>
      <c r="O419" s="8">
        <f>(((M419/60)/60)/24)+DATE(1970,1,1)</f>
        <v>41650.25</v>
      </c>
      <c r="P419" t="b">
        <v>0</v>
      </c>
      <c r="Q419" t="b">
        <v>0</v>
      </c>
      <c r="R419" t="s">
        <v>33</v>
      </c>
      <c r="S419" t="str">
        <f>_xlfn.TEXTBEFORE(R419,"/",1,1,0)</f>
        <v>theater</v>
      </c>
      <c r="T419" t="str">
        <f>_xlfn.TEXTAFTER(R419,"/",1,1,0)</f>
        <v>plays</v>
      </c>
    </row>
    <row r="420" spans="1:20" x14ac:dyDescent="0.3">
      <c r="A420">
        <v>528</v>
      </c>
      <c r="B420" t="s">
        <v>1101</v>
      </c>
      <c r="C420" s="3" t="s">
        <v>1102</v>
      </c>
      <c r="D420">
        <v>9000</v>
      </c>
      <c r="E420">
        <v>7227</v>
      </c>
      <c r="F420" t="s">
        <v>14</v>
      </c>
      <c r="G420" s="5">
        <f>E420/D420*100</f>
        <v>80.300000000000011</v>
      </c>
      <c r="H420" s="5">
        <f>E420/I420</f>
        <v>90.337500000000006</v>
      </c>
      <c r="I420">
        <v>80</v>
      </c>
      <c r="J420" t="s">
        <v>40</v>
      </c>
      <c r="K420" t="s">
        <v>41</v>
      </c>
      <c r="L420">
        <v>1385186400</v>
      </c>
      <c r="M420">
        <v>1389074400</v>
      </c>
      <c r="N420" s="8">
        <f>(((L420/60)/60)/24)+DATE(1970,1,1)</f>
        <v>41601.25</v>
      </c>
      <c r="O420" s="8">
        <f>(((M420/60)/60)/24)+DATE(1970,1,1)</f>
        <v>41646.25</v>
      </c>
      <c r="P420" t="b">
        <v>0</v>
      </c>
      <c r="Q420" t="b">
        <v>0</v>
      </c>
      <c r="R420" t="s">
        <v>60</v>
      </c>
      <c r="S420" t="str">
        <f>_xlfn.TEXTBEFORE(R420,"/",1,1,0)</f>
        <v>music</v>
      </c>
      <c r="T420" t="str">
        <f>_xlfn.TEXTAFTER(R420,"/",1,1,0)</f>
        <v>indie rock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>E421/D421*100</f>
        <v>123.43497363796135</v>
      </c>
      <c r="H421" s="5">
        <f>E421/I421</f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8">
        <f>(((L421/60)/60)/24)+DATE(1970,1,1)</f>
        <v>40899.25</v>
      </c>
      <c r="O421" s="8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_xlfn.TEXTBEFORE(R421,"/",1,1,0)</f>
        <v>technology</v>
      </c>
      <c r="T421" t="str">
        <f>_xlfn.TEXTAFTER(R421,"/",1,1,0)</f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>E422/D422*100</f>
        <v>128.46</v>
      </c>
      <c r="H422" s="5">
        <f>E422/I422</f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8">
        <f>(((L422/60)/60)/24)+DATE(1970,1,1)</f>
        <v>42911.208333333328</v>
      </c>
      <c r="O422" s="8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_xlfn.TEXTBEFORE(R422,"/",1,1,0)</f>
        <v>theater</v>
      </c>
      <c r="T422" t="str">
        <f>_xlfn.TEXTAFTER(R422,"/",1,1,0)</f>
        <v>plays</v>
      </c>
    </row>
    <row r="423" spans="1:20" x14ac:dyDescent="0.3">
      <c r="A423">
        <v>552</v>
      </c>
      <c r="B423" t="s">
        <v>1149</v>
      </c>
      <c r="C423" s="3" t="s">
        <v>1150</v>
      </c>
      <c r="D423">
        <v>9000</v>
      </c>
      <c r="E423">
        <v>8866</v>
      </c>
      <c r="F423" t="s">
        <v>14</v>
      </c>
      <c r="G423" s="5">
        <f>E423/D423*100</f>
        <v>98.51111111111112</v>
      </c>
      <c r="H423" s="5">
        <f>E423/I423</f>
        <v>96.369565217391298</v>
      </c>
      <c r="I423">
        <v>92</v>
      </c>
      <c r="J423" t="s">
        <v>21</v>
      </c>
      <c r="K423" t="s">
        <v>22</v>
      </c>
      <c r="L423">
        <v>1480140000</v>
      </c>
      <c r="M423">
        <v>1480312800</v>
      </c>
      <c r="N423" s="8">
        <f>(((L423/60)/60)/24)+DATE(1970,1,1)</f>
        <v>42700.25</v>
      </c>
      <c r="O423" s="8">
        <f>(((M423/60)/60)/24)+DATE(1970,1,1)</f>
        <v>42702.25</v>
      </c>
      <c r="P423" t="b">
        <v>0</v>
      </c>
      <c r="Q423" t="b">
        <v>0</v>
      </c>
      <c r="R423" t="s">
        <v>33</v>
      </c>
      <c r="S423" t="str">
        <f>_xlfn.TEXTBEFORE(R423,"/",1,1,0)</f>
        <v>theater</v>
      </c>
      <c r="T423" t="str">
        <f>_xlfn.TEXTAFTER(R423,"/",1,1,0)</f>
        <v>plays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>E424/D424*100</f>
        <v>127.29885057471265</v>
      </c>
      <c r="H424" s="5">
        <f>E424/I424</f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8">
        <f>(((L424/60)/60)/24)+DATE(1970,1,1)</f>
        <v>40285.208333333336</v>
      </c>
      <c r="O424" s="8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_xlfn.TEXTBEFORE(R424,"/",1,1,0)</f>
        <v>theater</v>
      </c>
      <c r="T424" t="str">
        <f>_xlfn.TEXTAFTER(R424,"/",1,1,0)</f>
        <v>plays</v>
      </c>
    </row>
    <row r="425" spans="1:20" x14ac:dyDescent="0.3">
      <c r="A425">
        <v>789</v>
      </c>
      <c r="B425" t="s">
        <v>1613</v>
      </c>
      <c r="C425" s="3" t="s">
        <v>1614</v>
      </c>
      <c r="D425">
        <v>9000</v>
      </c>
      <c r="E425">
        <v>3351</v>
      </c>
      <c r="F425" t="s">
        <v>14</v>
      </c>
      <c r="G425" s="5">
        <f>E425/D425*100</f>
        <v>37.233333333333334</v>
      </c>
      <c r="H425" s="5">
        <f>E425/I425</f>
        <v>74.466666666666669</v>
      </c>
      <c r="I425">
        <v>45</v>
      </c>
      <c r="J425" t="s">
        <v>21</v>
      </c>
      <c r="K425" t="s">
        <v>22</v>
      </c>
      <c r="L425">
        <v>1401166800</v>
      </c>
      <c r="M425">
        <v>1404363600</v>
      </c>
      <c r="N425" s="8">
        <f>(((L425/60)/60)/24)+DATE(1970,1,1)</f>
        <v>41786.208333333336</v>
      </c>
      <c r="O425" s="8">
        <f>(((M425/60)/60)/24)+DATE(1970,1,1)</f>
        <v>41823.208333333336</v>
      </c>
      <c r="P425" t="b">
        <v>0</v>
      </c>
      <c r="Q425" t="b">
        <v>0</v>
      </c>
      <c r="R425" t="s">
        <v>33</v>
      </c>
      <c r="S425" t="str">
        <f>_xlfn.TEXTBEFORE(R425,"/",1,1,0)</f>
        <v>theater</v>
      </c>
      <c r="T425" t="str">
        <f>_xlfn.TEXTAFTER(R425,"/",1,1,0)</f>
        <v>plays</v>
      </c>
    </row>
    <row r="426" spans="1:20" ht="31.2" x14ac:dyDescent="0.3">
      <c r="A426">
        <v>382</v>
      </c>
      <c r="B426" t="s">
        <v>816</v>
      </c>
      <c r="C426" s="3" t="s">
        <v>817</v>
      </c>
      <c r="D426">
        <v>9100</v>
      </c>
      <c r="E426">
        <v>5803</v>
      </c>
      <c r="F426" t="s">
        <v>14</v>
      </c>
      <c r="G426" s="5">
        <f>E426/D426*100</f>
        <v>63.769230769230766</v>
      </c>
      <c r="H426" s="5">
        <f>E426/I426</f>
        <v>86.611940298507463</v>
      </c>
      <c r="I426">
        <v>67</v>
      </c>
      <c r="J426" t="s">
        <v>21</v>
      </c>
      <c r="K426" t="s">
        <v>22</v>
      </c>
      <c r="L426">
        <v>1508130000</v>
      </c>
      <c r="M426">
        <v>1509771600</v>
      </c>
      <c r="N426" s="8">
        <f>(((L426/60)/60)/24)+DATE(1970,1,1)</f>
        <v>43024.208333333328</v>
      </c>
      <c r="O426" s="8">
        <f>(((M426/60)/60)/24)+DATE(1970,1,1)</f>
        <v>43043.208333333328</v>
      </c>
      <c r="P426" t="b">
        <v>0</v>
      </c>
      <c r="Q426" t="b">
        <v>0</v>
      </c>
      <c r="R426" t="s">
        <v>122</v>
      </c>
      <c r="S426" t="str">
        <f>_xlfn.TEXTBEFORE(R426,"/",1,1,0)</f>
        <v>photography</v>
      </c>
      <c r="T426" t="str">
        <f>_xlfn.TEXTAFTER(R426,"/",1,1,0)</f>
        <v>photography books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>E427/D427*100</f>
        <v>287.66666666666663</v>
      </c>
      <c r="H427" s="5">
        <f>E427/I427</f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8">
        <f>(((L427/60)/60)/24)+DATE(1970,1,1)</f>
        <v>42213.208333333328</v>
      </c>
      <c r="O427" s="8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_xlfn.TEXTBEFORE(R427,"/",1,1,0)</f>
        <v>photography</v>
      </c>
      <c r="T427" t="str">
        <f>_xlfn.TEXTAFTER(R427,"/",1,1,0)</f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>E428/D428*100</f>
        <v>572.94444444444446</v>
      </c>
      <c r="H428" s="5">
        <f>E428/I428</f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8">
        <f>(((L428/60)/60)/24)+DATE(1970,1,1)</f>
        <v>41332.25</v>
      </c>
      <c r="O428" s="8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_xlfn.TEXTBEFORE(R428,"/",1,1,0)</f>
        <v>theater</v>
      </c>
      <c r="T428" t="str">
        <f>_xlfn.TEXTAFTER(R428,"/",1,1,0)</f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>E429/D429*100</f>
        <v>112.90429799426933</v>
      </c>
      <c r="H429" s="5">
        <f>E429/I429</f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8">
        <f>(((L429/60)/60)/24)+DATE(1970,1,1)</f>
        <v>41895.208333333336</v>
      </c>
      <c r="O429" s="8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_xlfn.TEXTBEFORE(R429,"/",1,1,0)</f>
        <v>theater</v>
      </c>
      <c r="T429" t="str">
        <f>_xlfn.TEXTAFTER(R429,"/",1,1,0)</f>
        <v>plays</v>
      </c>
    </row>
    <row r="430" spans="1:20" x14ac:dyDescent="0.3">
      <c r="A430">
        <v>660</v>
      </c>
      <c r="B430" t="s">
        <v>1362</v>
      </c>
      <c r="C430" s="3" t="s">
        <v>1363</v>
      </c>
      <c r="D430">
        <v>9100</v>
      </c>
      <c r="E430">
        <v>7438</v>
      </c>
      <c r="F430" t="s">
        <v>14</v>
      </c>
      <c r="G430" s="5">
        <f>E430/D430*100</f>
        <v>81.736263736263737</v>
      </c>
      <c r="H430" s="5">
        <f>E430/I430</f>
        <v>96.597402597402592</v>
      </c>
      <c r="I430">
        <v>77</v>
      </c>
      <c r="J430" t="s">
        <v>21</v>
      </c>
      <c r="K430" t="s">
        <v>22</v>
      </c>
      <c r="L430">
        <v>1440133200</v>
      </c>
      <c r="M430">
        <v>1440910800</v>
      </c>
      <c r="N430" s="8">
        <f>(((L430/60)/60)/24)+DATE(1970,1,1)</f>
        <v>42237.208333333328</v>
      </c>
      <c r="O430" s="8">
        <f>(((M430/60)/60)/24)+DATE(1970,1,1)</f>
        <v>42246.208333333328</v>
      </c>
      <c r="P430" t="b">
        <v>1</v>
      </c>
      <c r="Q430" t="b">
        <v>0</v>
      </c>
      <c r="R430" t="s">
        <v>33</v>
      </c>
      <c r="S430" t="str">
        <f>_xlfn.TEXTBEFORE(R430,"/",1,1,0)</f>
        <v>theater</v>
      </c>
      <c r="T430" t="str">
        <f>_xlfn.TEXTAFTER(R430,"/",1,1,0)</f>
        <v>plays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>E431/D431*100</f>
        <v>90.675916230366497</v>
      </c>
      <c r="H431" s="5">
        <f>E431/I431</f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8">
        <f>(((L431/60)/60)/24)+DATE(1970,1,1)</f>
        <v>41680.25</v>
      </c>
      <c r="O431" s="8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_xlfn.TEXTBEFORE(R431,"/",1,1,0)</f>
        <v>photography</v>
      </c>
      <c r="T431" t="str">
        <f>_xlfn.TEXTAFTER(R431,"/",1,1,0)</f>
        <v>photography books</v>
      </c>
    </row>
    <row r="432" spans="1:20" x14ac:dyDescent="0.3">
      <c r="A432">
        <v>662</v>
      </c>
      <c r="B432" t="s">
        <v>1366</v>
      </c>
      <c r="C432" s="3" t="s">
        <v>1367</v>
      </c>
      <c r="D432">
        <v>9100</v>
      </c>
      <c r="E432">
        <v>8906</v>
      </c>
      <c r="F432" t="s">
        <v>14</v>
      </c>
      <c r="G432" s="5">
        <f>E432/D432*100</f>
        <v>97.868131868131869</v>
      </c>
      <c r="H432" s="5">
        <f>E432/I432</f>
        <v>67.984732824427482</v>
      </c>
      <c r="I432">
        <v>131</v>
      </c>
      <c r="J432" t="s">
        <v>21</v>
      </c>
      <c r="K432" t="s">
        <v>22</v>
      </c>
      <c r="L432">
        <v>1544335200</v>
      </c>
      <c r="M432">
        <v>1544680800</v>
      </c>
      <c r="N432" s="8">
        <f>(((L432/60)/60)/24)+DATE(1970,1,1)</f>
        <v>43443.25</v>
      </c>
      <c r="O432" s="8">
        <f>(((M432/60)/60)/24)+DATE(1970,1,1)</f>
        <v>43447.25</v>
      </c>
      <c r="P432" t="b">
        <v>0</v>
      </c>
      <c r="Q432" t="b">
        <v>0</v>
      </c>
      <c r="R432" t="s">
        <v>33</v>
      </c>
      <c r="S432" t="str">
        <f>_xlfn.TEXTBEFORE(R432,"/",1,1,0)</f>
        <v>theater</v>
      </c>
      <c r="T432" t="str">
        <f>_xlfn.TEXTAFTER(R432,"/",1,1,0)</f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>E433/D433*100</f>
        <v>192.49019607843135</v>
      </c>
      <c r="H433" s="5">
        <f>E433/I433</f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8">
        <f>(((L433/60)/60)/24)+DATE(1970,1,1)</f>
        <v>43273.208333333328</v>
      </c>
      <c r="O433" s="8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_xlfn.TEXTBEFORE(R433,"/",1,1,0)</f>
        <v>theater</v>
      </c>
      <c r="T433" t="str">
        <f>_xlfn.TEXTAFTER(R433,"/",1,1,0)</f>
        <v>plays</v>
      </c>
    </row>
    <row r="434" spans="1:20" x14ac:dyDescent="0.3">
      <c r="A434">
        <v>694</v>
      </c>
      <c r="B434" t="s">
        <v>1427</v>
      </c>
      <c r="C434" s="3" t="s">
        <v>1428</v>
      </c>
      <c r="D434">
        <v>9100</v>
      </c>
      <c r="E434">
        <v>7656</v>
      </c>
      <c r="F434" t="s">
        <v>14</v>
      </c>
      <c r="G434" s="5">
        <f>E434/D434*100</f>
        <v>84.131868131868131</v>
      </c>
      <c r="H434" s="5">
        <f>E434/I434</f>
        <v>96.911392405063296</v>
      </c>
      <c r="I434">
        <v>79</v>
      </c>
      <c r="J434" t="s">
        <v>21</v>
      </c>
      <c r="K434" t="s">
        <v>22</v>
      </c>
      <c r="L434">
        <v>1511762400</v>
      </c>
      <c r="M434">
        <v>1514959200</v>
      </c>
      <c r="N434" s="8">
        <f>(((L434/60)/60)/24)+DATE(1970,1,1)</f>
        <v>43066.25</v>
      </c>
      <c r="O434" s="8">
        <f>(((M434/60)/60)/24)+DATE(1970,1,1)</f>
        <v>43103.25</v>
      </c>
      <c r="P434" t="b">
        <v>0</v>
      </c>
      <c r="Q434" t="b">
        <v>0</v>
      </c>
      <c r="R434" t="s">
        <v>33</v>
      </c>
      <c r="S434" t="str">
        <f>_xlfn.TEXTBEFORE(R434,"/",1,1,0)</f>
        <v>theater</v>
      </c>
      <c r="T434" t="str">
        <f>_xlfn.TEXTAFTER(R434,"/",1,1,0)</f>
        <v>plays</v>
      </c>
    </row>
    <row r="435" spans="1:20" x14ac:dyDescent="0.3">
      <c r="A435">
        <v>907</v>
      </c>
      <c r="B435" t="s">
        <v>1846</v>
      </c>
      <c r="C435" s="3" t="s">
        <v>1847</v>
      </c>
      <c r="D435">
        <v>9100</v>
      </c>
      <c r="E435">
        <v>1843</v>
      </c>
      <c r="F435" t="s">
        <v>14</v>
      </c>
      <c r="G435" s="5">
        <f>E435/D435*100</f>
        <v>20.252747252747252</v>
      </c>
      <c r="H435" s="5">
        <f>E435/I435</f>
        <v>44.951219512195124</v>
      </c>
      <c r="I435">
        <v>41</v>
      </c>
      <c r="J435" t="s">
        <v>21</v>
      </c>
      <c r="K435" t="s">
        <v>22</v>
      </c>
      <c r="L435">
        <v>1303880400</v>
      </c>
      <c r="M435">
        <v>1304485200</v>
      </c>
      <c r="N435" s="8">
        <f>(((L435/60)/60)/24)+DATE(1970,1,1)</f>
        <v>40660.208333333336</v>
      </c>
      <c r="O435" s="8">
        <f>(((M435/60)/60)/24)+DATE(1970,1,1)</f>
        <v>40667.208333333336</v>
      </c>
      <c r="P435" t="b">
        <v>0</v>
      </c>
      <c r="Q435" t="b">
        <v>0</v>
      </c>
      <c r="R435" t="s">
        <v>33</v>
      </c>
      <c r="S435" t="str">
        <f>_xlfn.TEXTBEFORE(R435,"/",1,1,0)</f>
        <v>theater</v>
      </c>
      <c r="T435" t="str">
        <f>_xlfn.TEXTAFTER(R435,"/",1,1,0)</f>
        <v>plays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>E436/D436*100</f>
        <v>16.722222222222221</v>
      </c>
      <c r="H436" s="5">
        <f>E436/I436</f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8">
        <f>(((L436/60)/60)/24)+DATE(1970,1,1)</f>
        <v>42705.25</v>
      </c>
      <c r="O436" s="8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_xlfn.TEXTBEFORE(R436,"/",1,1,0)</f>
        <v>theater</v>
      </c>
      <c r="T436" t="str">
        <f>_xlfn.TEXTAFTER(R436,"/",1,1,0)</f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>E437/D437*100</f>
        <v>116.87664041994749</v>
      </c>
      <c r="H437" s="5">
        <f>E437/I437</f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8">
        <f>(((L437/60)/60)/24)+DATE(1970,1,1)</f>
        <v>41988.25</v>
      </c>
      <c r="O437" s="8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_xlfn.TEXTBEFORE(R437,"/",1,1,0)</f>
        <v>theater</v>
      </c>
      <c r="T437" t="str">
        <f>_xlfn.TEXTAFTER(R437,"/",1,1,0)</f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>E438/D438*100</f>
        <v>1052.1538461538462</v>
      </c>
      <c r="H438" s="5">
        <f>E438/I438</f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8">
        <f>(((L438/60)/60)/24)+DATE(1970,1,1)</f>
        <v>43575.208333333328</v>
      </c>
      <c r="O438" s="8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_xlfn.TEXTBEFORE(R438,"/",1,1,0)</f>
        <v>music</v>
      </c>
      <c r="T438" t="str">
        <f>_xlfn.TEXTAFTER(R438,"/",1,1,0)</f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>E439/D439*100</f>
        <v>123.07407407407408</v>
      </c>
      <c r="H439" s="5">
        <f>E439/I439</f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8">
        <f>(((L439/60)/60)/24)+DATE(1970,1,1)</f>
        <v>42260.208333333328</v>
      </c>
      <c r="O439" s="8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_xlfn.TEXTBEFORE(R439,"/",1,1,0)</f>
        <v>film &amp; video</v>
      </c>
      <c r="T439" t="str">
        <f>_xlfn.TEXTAFTER(R439,"/",1,1,0)</f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>E440/D440*100</f>
        <v>178.63855421686748</v>
      </c>
      <c r="H440" s="5">
        <f>E440/I440</f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8">
        <f>(((L440/60)/60)/24)+DATE(1970,1,1)</f>
        <v>41337.25</v>
      </c>
      <c r="O440" s="8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_xlfn.TEXTBEFORE(R440,"/",1,1,0)</f>
        <v>theater</v>
      </c>
      <c r="T440" t="str">
        <f>_xlfn.TEXTAFTER(R440,"/",1,1,0)</f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>E441/D441*100</f>
        <v>355.28169014084506</v>
      </c>
      <c r="H441" s="5">
        <f>E441/I441</f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8">
        <f>(((L441/60)/60)/24)+DATE(1970,1,1)</f>
        <v>42680.208333333328</v>
      </c>
      <c r="O441" s="8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_xlfn.TEXTBEFORE(R441,"/",1,1,0)</f>
        <v>film &amp; video</v>
      </c>
      <c r="T441" t="str">
        <f>_xlfn.TEXTAFTER(R441,"/",1,1,0)</f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>E442/D442*100</f>
        <v>161.90634146341463</v>
      </c>
      <c r="H442" s="5">
        <f>E442/I442</f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8">
        <f>(((L442/60)/60)/24)+DATE(1970,1,1)</f>
        <v>42916.208333333328</v>
      </c>
      <c r="O442" s="8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_xlfn.TEXTBEFORE(R442,"/",1,1,0)</f>
        <v>film &amp; video</v>
      </c>
      <c r="T442" t="str">
        <f>_xlfn.TEXTAFTER(R442,"/",1,1,0)</f>
        <v>television</v>
      </c>
    </row>
    <row r="443" spans="1:20" x14ac:dyDescent="0.3">
      <c r="A443">
        <v>356</v>
      </c>
      <c r="B443" t="s">
        <v>764</v>
      </c>
      <c r="C443" s="3" t="s">
        <v>765</v>
      </c>
      <c r="D443">
        <v>9300</v>
      </c>
      <c r="E443">
        <v>3431</v>
      </c>
      <c r="F443" t="s">
        <v>14</v>
      </c>
      <c r="G443" s="5">
        <f>E443/D443*100</f>
        <v>36.892473118279568</v>
      </c>
      <c r="H443" s="5">
        <f>E443/I443</f>
        <v>85.775000000000006</v>
      </c>
      <c r="I443">
        <v>40</v>
      </c>
      <c r="J443" t="s">
        <v>107</v>
      </c>
      <c r="K443" t="s">
        <v>108</v>
      </c>
      <c r="L443">
        <v>1326520800</v>
      </c>
      <c r="M443">
        <v>1327298400</v>
      </c>
      <c r="N443" s="8">
        <f>(((L443/60)/60)/24)+DATE(1970,1,1)</f>
        <v>40922.25</v>
      </c>
      <c r="O443" s="8">
        <f>(((M443/60)/60)/24)+DATE(1970,1,1)</f>
        <v>40931.25</v>
      </c>
      <c r="P443" t="b">
        <v>0</v>
      </c>
      <c r="Q443" t="b">
        <v>0</v>
      </c>
      <c r="R443" t="s">
        <v>33</v>
      </c>
      <c r="S443" t="str">
        <f>_xlfn.TEXTBEFORE(R443,"/",1,1,0)</f>
        <v>theater</v>
      </c>
      <c r="T443" t="str">
        <f>_xlfn.TEXTAFTER(R443,"/",1,1,0)</f>
        <v>plays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>E444/D444*100</f>
        <v>198.72222222222223</v>
      </c>
      <c r="H444" s="5">
        <f>E444/I444</f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8">
        <f>(((L444/60)/60)/24)+DATE(1970,1,1)</f>
        <v>42980.208333333328</v>
      </c>
      <c r="O444" s="8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_xlfn.TEXTBEFORE(R444,"/",1,1,0)</f>
        <v>theater</v>
      </c>
      <c r="T444" t="str">
        <f>_xlfn.TEXTAFTER(R444,"/",1,1,0)</f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>E445/D445*100</f>
        <v>34.752688172043008</v>
      </c>
      <c r="H445" s="5">
        <f>E445/I445</f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8">
        <f>(((L445/60)/60)/24)+DATE(1970,1,1)</f>
        <v>40451.208333333336</v>
      </c>
      <c r="O445" s="8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_xlfn.TEXTBEFORE(R445,"/",1,1,0)</f>
        <v>theater</v>
      </c>
      <c r="T445" t="str">
        <f>_xlfn.TEXTAFTER(R445,"/",1,1,0)</f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>E446/D446*100</f>
        <v>176.41935483870967</v>
      </c>
      <c r="H446" s="5">
        <f>E446/I446</f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8">
        <f>(((L446/60)/60)/24)+DATE(1970,1,1)</f>
        <v>40748.208333333336</v>
      </c>
      <c r="O446" s="8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_xlfn.TEXTBEFORE(R446,"/",1,1,0)</f>
        <v>music</v>
      </c>
      <c r="T446" t="str">
        <f>_xlfn.TEXTAFTER(R446,"/",1,1,0)</f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>E447/D447*100</f>
        <v>511.38095238095235</v>
      </c>
      <c r="H447" s="5">
        <f>E447/I447</f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8">
        <f>(((L447/60)/60)/24)+DATE(1970,1,1)</f>
        <v>40515.25</v>
      </c>
      <c r="O447" s="8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_xlfn.TEXTBEFORE(R447,"/",1,1,0)</f>
        <v>theater</v>
      </c>
      <c r="T447" t="str">
        <f>_xlfn.TEXTAFTER(R447,"/",1,1,0)</f>
        <v>plays</v>
      </c>
    </row>
    <row r="448" spans="1:20" x14ac:dyDescent="0.3">
      <c r="A448">
        <v>566</v>
      </c>
      <c r="B448" t="s">
        <v>1176</v>
      </c>
      <c r="C448" s="3" t="s">
        <v>1177</v>
      </c>
      <c r="D448">
        <v>9300</v>
      </c>
      <c r="E448">
        <v>4124</v>
      </c>
      <c r="F448" t="s">
        <v>14</v>
      </c>
      <c r="G448" s="5">
        <f>E448/D448*100</f>
        <v>44.344086021505376</v>
      </c>
      <c r="H448" s="5">
        <f>E448/I448</f>
        <v>111.45945945945945</v>
      </c>
      <c r="I448">
        <v>37</v>
      </c>
      <c r="J448" t="s">
        <v>21</v>
      </c>
      <c r="K448" t="s">
        <v>22</v>
      </c>
      <c r="L448">
        <v>1456293600</v>
      </c>
      <c r="M448">
        <v>1458277200</v>
      </c>
      <c r="N448" s="8">
        <f>(((L448/60)/60)/24)+DATE(1970,1,1)</f>
        <v>42424.25</v>
      </c>
      <c r="O448" s="8">
        <f>(((M448/60)/60)/24)+DATE(1970,1,1)</f>
        <v>42447.208333333328</v>
      </c>
      <c r="P448" t="b">
        <v>0</v>
      </c>
      <c r="Q448" t="b">
        <v>1</v>
      </c>
      <c r="R448" t="s">
        <v>50</v>
      </c>
      <c r="S448" t="str">
        <f>_xlfn.TEXTBEFORE(R448,"/",1,1,0)</f>
        <v>music</v>
      </c>
      <c r="T448" t="str">
        <f>_xlfn.TEXTAFTER(R448,"/",1,1,0)</f>
        <v>electric music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>E449/D449*100</f>
        <v>24.326030927835053</v>
      </c>
      <c r="H449" s="5">
        <f>E449/I449</f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8">
        <f>(((L449/60)/60)/24)+DATE(1970,1,1)</f>
        <v>43088.25</v>
      </c>
      <c r="O449" s="8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_xlfn.TEXTBEFORE(R449,"/",1,1,0)</f>
        <v>film &amp; video</v>
      </c>
      <c r="T449" t="str">
        <f>_xlfn.TEXTAFTER(R449,"/",1,1,0)</f>
        <v>television</v>
      </c>
    </row>
    <row r="450" spans="1:20" x14ac:dyDescent="0.3">
      <c r="A450">
        <v>210</v>
      </c>
      <c r="B450" t="s">
        <v>472</v>
      </c>
      <c r="C450" s="3" t="s">
        <v>473</v>
      </c>
      <c r="D450">
        <v>9400</v>
      </c>
      <c r="E450">
        <v>6338</v>
      </c>
      <c r="F450" t="s">
        <v>14</v>
      </c>
      <c r="G450" s="5">
        <f>E450/D450*100</f>
        <v>67.425531914893625</v>
      </c>
      <c r="H450" s="5">
        <f>E450/I450</f>
        <v>28.044247787610619</v>
      </c>
      <c r="I450">
        <v>226</v>
      </c>
      <c r="J450" t="s">
        <v>36</v>
      </c>
      <c r="K450" t="s">
        <v>37</v>
      </c>
      <c r="L450">
        <v>1488520800</v>
      </c>
      <c r="M450">
        <v>1490850000</v>
      </c>
      <c r="N450" s="8">
        <f>(((L450/60)/60)/24)+DATE(1970,1,1)</f>
        <v>42797.25</v>
      </c>
      <c r="O450" s="8">
        <f>(((M450/60)/60)/24)+DATE(1970,1,1)</f>
        <v>42824.208333333328</v>
      </c>
      <c r="P450" t="b">
        <v>0</v>
      </c>
      <c r="Q450" t="b">
        <v>0</v>
      </c>
      <c r="R450" t="s">
        <v>474</v>
      </c>
      <c r="S450" t="str">
        <f>_xlfn.TEXTBEFORE(R450,"/",1,1,0)</f>
        <v>film &amp; video</v>
      </c>
      <c r="T450" t="str">
        <f>_xlfn.TEXTAFTER(R450,"/",1,1,0)</f>
        <v>science fiction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>E451/D451*100</f>
        <v>967</v>
      </c>
      <c r="H451" s="5">
        <f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8">
        <f>(((L451/60)/60)/24)+DATE(1970,1,1)</f>
        <v>43530.25</v>
      </c>
      <c r="O451" s="8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_xlfn.TEXTBEFORE(R451,"/",1,1,0)</f>
        <v>games</v>
      </c>
      <c r="T451" t="str">
        <f>_xlfn.TEXTAFTER(R451,"/",1,1,0)</f>
        <v>video games</v>
      </c>
    </row>
    <row r="452" spans="1:20" x14ac:dyDescent="0.3">
      <c r="A452">
        <v>421</v>
      </c>
      <c r="B452" t="s">
        <v>891</v>
      </c>
      <c r="C452" s="3" t="s">
        <v>892</v>
      </c>
      <c r="D452">
        <v>9400</v>
      </c>
      <c r="E452">
        <v>6015</v>
      </c>
      <c r="F452" t="s">
        <v>14</v>
      </c>
      <c r="G452" s="5">
        <f>E452/D452*100</f>
        <v>63.989361702127653</v>
      </c>
      <c r="H452" s="5">
        <f>E452/I452</f>
        <v>50.974576271186443</v>
      </c>
      <c r="I452">
        <v>118</v>
      </c>
      <c r="J452" t="s">
        <v>21</v>
      </c>
      <c r="K452" t="s">
        <v>22</v>
      </c>
      <c r="L452">
        <v>1498712400</v>
      </c>
      <c r="M452">
        <v>1501304400</v>
      </c>
      <c r="N452" s="8">
        <f>(((L452/60)/60)/24)+DATE(1970,1,1)</f>
        <v>42915.208333333328</v>
      </c>
      <c r="O452" s="8">
        <f>(((M452/60)/60)/24)+DATE(1970,1,1)</f>
        <v>42945.208333333328</v>
      </c>
      <c r="P452" t="b">
        <v>0</v>
      </c>
      <c r="Q452" t="b">
        <v>1</v>
      </c>
      <c r="R452" t="s">
        <v>65</v>
      </c>
      <c r="S452" t="str">
        <f>_xlfn.TEXTBEFORE(R452,"/",1,1,0)</f>
        <v>technology</v>
      </c>
      <c r="T452" t="str">
        <f>_xlfn.TEXTAFTER(R452,"/",1,1,0)</f>
        <v>wearables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>E453/D453*100</f>
        <v>122.84501347708894</v>
      </c>
      <c r="H453" s="5">
        <f>E453/I453</f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8">
        <f>(((L453/60)/60)/24)+DATE(1970,1,1)</f>
        <v>42935.208333333328</v>
      </c>
      <c r="O453" s="8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_xlfn.TEXTBEFORE(R453,"/",1,1,0)</f>
        <v>music</v>
      </c>
      <c r="T453" t="str">
        <f>_xlfn.TEXTAFTER(R453,"/",1,1,0)</f>
        <v>rock</v>
      </c>
    </row>
    <row r="454" spans="1:20" x14ac:dyDescent="0.3">
      <c r="A454">
        <v>587</v>
      </c>
      <c r="B454" t="s">
        <v>1216</v>
      </c>
      <c r="C454" s="3" t="s">
        <v>1217</v>
      </c>
      <c r="D454">
        <v>9400</v>
      </c>
      <c r="E454">
        <v>6852</v>
      </c>
      <c r="F454" t="s">
        <v>14</v>
      </c>
      <c r="G454" s="5">
        <f>E454/D454*100</f>
        <v>72.893617021276597</v>
      </c>
      <c r="H454" s="5">
        <f>E454/I454</f>
        <v>43.92307692307692</v>
      </c>
      <c r="I454">
        <v>156</v>
      </c>
      <c r="J454" t="s">
        <v>15</v>
      </c>
      <c r="K454" t="s">
        <v>16</v>
      </c>
      <c r="L454">
        <v>1547877600</v>
      </c>
      <c r="M454">
        <v>1552366800</v>
      </c>
      <c r="N454" s="8">
        <f>(((L454/60)/60)/24)+DATE(1970,1,1)</f>
        <v>43484.25</v>
      </c>
      <c r="O454" s="8">
        <f>(((M454/60)/60)/24)+DATE(1970,1,1)</f>
        <v>43536.208333333328</v>
      </c>
      <c r="P454" t="b">
        <v>0</v>
      </c>
      <c r="Q454" t="b">
        <v>1</v>
      </c>
      <c r="R454" t="s">
        <v>17</v>
      </c>
      <c r="S454" t="str">
        <f>_xlfn.TEXTBEFORE(R454,"/",1,1,0)</f>
        <v>food</v>
      </c>
      <c r="T454" t="str">
        <f>_xlfn.TEXTAFTER(R454,"/",1,1,0)</f>
        <v>food trucks</v>
      </c>
    </row>
    <row r="455" spans="1:20" ht="31.2" x14ac:dyDescent="0.3">
      <c r="A455">
        <v>775</v>
      </c>
      <c r="B455" t="s">
        <v>1585</v>
      </c>
      <c r="C455" s="3" t="s">
        <v>1586</v>
      </c>
      <c r="D455">
        <v>9400</v>
      </c>
      <c r="E455">
        <v>968</v>
      </c>
      <c r="F455" t="s">
        <v>14</v>
      </c>
      <c r="G455" s="5">
        <f>E455/D455*100</f>
        <v>10.297872340425531</v>
      </c>
      <c r="H455" s="5">
        <f>E455/I455</f>
        <v>96.8</v>
      </c>
      <c r="I455">
        <v>10</v>
      </c>
      <c r="J455" t="s">
        <v>21</v>
      </c>
      <c r="K455" t="s">
        <v>22</v>
      </c>
      <c r="L455">
        <v>1415253600</v>
      </c>
      <c r="M455">
        <v>1416117600</v>
      </c>
      <c r="N455" s="8">
        <f>(((L455/60)/60)/24)+DATE(1970,1,1)</f>
        <v>41949.25</v>
      </c>
      <c r="O455" s="8">
        <f>(((M455/60)/60)/24)+DATE(1970,1,1)</f>
        <v>41959.25</v>
      </c>
      <c r="P455" t="b">
        <v>0</v>
      </c>
      <c r="Q455" t="b">
        <v>0</v>
      </c>
      <c r="R455" t="s">
        <v>23</v>
      </c>
      <c r="S455" t="str">
        <f>_xlfn.TEXTBEFORE(R455,"/",1,1,0)</f>
        <v>music</v>
      </c>
      <c r="T455" t="str">
        <f>_xlfn.TEXTAFTER(R455,"/",1,1,0)</f>
        <v>rock</v>
      </c>
    </row>
    <row r="456" spans="1:20" x14ac:dyDescent="0.3">
      <c r="A456">
        <v>988</v>
      </c>
      <c r="B456" t="s">
        <v>2004</v>
      </c>
      <c r="C456" s="3" t="s">
        <v>2005</v>
      </c>
      <c r="D456">
        <v>9400</v>
      </c>
      <c r="E456">
        <v>4899</v>
      </c>
      <c r="F456" t="s">
        <v>14</v>
      </c>
      <c r="G456" s="5">
        <f>E456/D456*100</f>
        <v>52.117021276595743</v>
      </c>
      <c r="H456" s="5">
        <f>E456/I456</f>
        <v>76.546875</v>
      </c>
      <c r="I456">
        <v>64</v>
      </c>
      <c r="J456" t="s">
        <v>21</v>
      </c>
      <c r="K456" t="s">
        <v>22</v>
      </c>
      <c r="L456">
        <v>1478930400</v>
      </c>
      <c r="M456">
        <v>1480744800</v>
      </c>
      <c r="N456" s="8">
        <f>(((L456/60)/60)/24)+DATE(1970,1,1)</f>
        <v>42686.25</v>
      </c>
      <c r="O456" s="8">
        <f>(((M456/60)/60)/24)+DATE(1970,1,1)</f>
        <v>42707.25</v>
      </c>
      <c r="P456" t="b">
        <v>0</v>
      </c>
      <c r="Q456" t="b">
        <v>0</v>
      </c>
      <c r="R456" t="s">
        <v>133</v>
      </c>
      <c r="S456" t="str">
        <f>_xlfn.TEXTBEFORE(R456,"/",1,1,0)</f>
        <v>publishing</v>
      </c>
      <c r="T456" t="str">
        <f>_xlfn.TEXTAFTER(R456,"/",1,1,0)</f>
        <v>radio &amp; podcasts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>E457/D457*100</f>
        <v>118.37253218884121</v>
      </c>
      <c r="H457" s="5">
        <f>E457/I457</f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8">
        <f>(((L457/60)/60)/24)+DATE(1970,1,1)</f>
        <v>40809.208333333336</v>
      </c>
      <c r="O457" s="8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_xlfn.TEXTBEFORE(R457,"/",1,1,0)</f>
        <v>theater</v>
      </c>
      <c r="T457" t="str">
        <f>_xlfn.TEXTAFTER(R457,"/",1,1,0)</f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>E458/D458*100</f>
        <v>104.1243169398907</v>
      </c>
      <c r="H458" s="5">
        <f>E458/I458</f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8">
        <f>(((L458/60)/60)/24)+DATE(1970,1,1)</f>
        <v>43141.25</v>
      </c>
      <c r="O458" s="8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_xlfn.TEXTBEFORE(R458,"/",1,1,0)</f>
        <v>music</v>
      </c>
      <c r="T458" t="str">
        <f>_xlfn.TEXTAFTER(R458,"/",1,1,0)</f>
        <v>indie rock</v>
      </c>
    </row>
    <row r="459" spans="1:20" ht="31.2" x14ac:dyDescent="0.3">
      <c r="A459">
        <v>45</v>
      </c>
      <c r="B459" t="s">
        <v>136</v>
      </c>
      <c r="C459" s="3" t="s">
        <v>137</v>
      </c>
      <c r="D459">
        <v>9500</v>
      </c>
      <c r="E459">
        <v>4530</v>
      </c>
      <c r="F459" t="s">
        <v>14</v>
      </c>
      <c r="G459" s="5">
        <f>E459/D459*100</f>
        <v>47.684210526315788</v>
      </c>
      <c r="H459" s="5">
        <f>E459/I459</f>
        <v>94.375</v>
      </c>
      <c r="I459">
        <v>48</v>
      </c>
      <c r="J459" t="s">
        <v>21</v>
      </c>
      <c r="K459" t="s">
        <v>22</v>
      </c>
      <c r="L459">
        <v>1478062800</v>
      </c>
      <c r="M459">
        <v>1479362400</v>
      </c>
      <c r="N459" s="8">
        <f>(((L459/60)/60)/24)+DATE(1970,1,1)</f>
        <v>42676.208333333328</v>
      </c>
      <c r="O459" s="8">
        <f>(((M459/60)/60)/24)+DATE(1970,1,1)</f>
        <v>42691.25</v>
      </c>
      <c r="P459" t="b">
        <v>0</v>
      </c>
      <c r="Q459" t="b">
        <v>1</v>
      </c>
      <c r="R459" t="s">
        <v>33</v>
      </c>
      <c r="S459" t="str">
        <f>_xlfn.TEXTBEFORE(R459,"/",1,1,0)</f>
        <v>theater</v>
      </c>
      <c r="T459" t="str">
        <f>_xlfn.TEXTAFTER(R459,"/",1,1,0)</f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>E460/D460*100</f>
        <v>351.20118343195264</v>
      </c>
      <c r="H460" s="5">
        <f>E460/I460</f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8">
        <f>(((L460/60)/60)/24)+DATE(1970,1,1)</f>
        <v>40265.208333333336</v>
      </c>
      <c r="O460" s="8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_xlfn.TEXTBEFORE(R460,"/",1,1,0)</f>
        <v>theater</v>
      </c>
      <c r="T460" t="str">
        <f>_xlfn.TEXTAFTER(R460,"/",1,1,0)</f>
        <v>plays</v>
      </c>
    </row>
    <row r="461" spans="1:20" x14ac:dyDescent="0.3">
      <c r="A461">
        <v>77</v>
      </c>
      <c r="B461" t="s">
        <v>202</v>
      </c>
      <c r="C461" s="3" t="s">
        <v>203</v>
      </c>
      <c r="D461">
        <v>9500</v>
      </c>
      <c r="E461">
        <v>4460</v>
      </c>
      <c r="F461" t="s">
        <v>14</v>
      </c>
      <c r="G461" s="5">
        <f>E461/D461*100</f>
        <v>46.94736842105263</v>
      </c>
      <c r="H461" s="5">
        <f>E461/I461</f>
        <v>79.642857142857139</v>
      </c>
      <c r="I461">
        <v>56</v>
      </c>
      <c r="J461" t="s">
        <v>21</v>
      </c>
      <c r="K461" t="s">
        <v>22</v>
      </c>
      <c r="L461">
        <v>1285563600</v>
      </c>
      <c r="M461">
        <v>1286773200</v>
      </c>
      <c r="N461" s="8">
        <f>(((L461/60)/60)/24)+DATE(1970,1,1)</f>
        <v>40448.208333333336</v>
      </c>
      <c r="O461" s="8">
        <f>(((M461/60)/60)/24)+DATE(1970,1,1)</f>
        <v>40462.208333333336</v>
      </c>
      <c r="P461" t="b">
        <v>0</v>
      </c>
      <c r="Q461" t="b">
        <v>1</v>
      </c>
      <c r="R461" t="s">
        <v>71</v>
      </c>
      <c r="S461" t="str">
        <f>_xlfn.TEXTBEFORE(R461,"/",1,1,0)</f>
        <v>film &amp; video</v>
      </c>
      <c r="T461" t="str">
        <f>_xlfn.TEXTAFTER(R461,"/",1,1,0)</f>
        <v>animation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>E462/D462*100</f>
        <v>171.625</v>
      </c>
      <c r="H462" s="5">
        <f>E462/I462</f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8">
        <f>(((L462/60)/60)/24)+DATE(1970,1,1)</f>
        <v>40399.208333333336</v>
      </c>
      <c r="O462" s="8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_xlfn.TEXTBEFORE(R462,"/",1,1,0)</f>
        <v>theater</v>
      </c>
      <c r="T462" t="str">
        <f>_xlfn.TEXTAFTER(R462,"/",1,1,0)</f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>E463/D463*100</f>
        <v>141.04655870445345</v>
      </c>
      <c r="H463" s="5">
        <f>E463/I463</f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8">
        <f>(((L463/60)/60)/24)+DATE(1970,1,1)</f>
        <v>41757.208333333336</v>
      </c>
      <c r="O463" s="8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_xlfn.TEXTBEFORE(R463,"/",1,1,0)</f>
        <v>film &amp; video</v>
      </c>
      <c r="T463" t="str">
        <f>_xlfn.TEXTAFTER(R463,"/",1,1,0)</f>
        <v>drama</v>
      </c>
    </row>
    <row r="464" spans="1:20" ht="31.2" x14ac:dyDescent="0.3">
      <c r="A464">
        <v>315</v>
      </c>
      <c r="B464" t="s">
        <v>682</v>
      </c>
      <c r="C464" s="3" t="s">
        <v>683</v>
      </c>
      <c r="D464">
        <v>9500</v>
      </c>
      <c r="E464">
        <v>3220</v>
      </c>
      <c r="F464" t="s">
        <v>14</v>
      </c>
      <c r="G464" s="5">
        <f>E464/D464*100</f>
        <v>33.89473684210526</v>
      </c>
      <c r="H464" s="5">
        <f>E464/I464</f>
        <v>103.87096774193549</v>
      </c>
      <c r="I464">
        <v>31</v>
      </c>
      <c r="J464" t="s">
        <v>21</v>
      </c>
      <c r="K464" t="s">
        <v>22</v>
      </c>
      <c r="L464">
        <v>1400907600</v>
      </c>
      <c r="M464">
        <v>1403413200</v>
      </c>
      <c r="N464" s="8">
        <f>(((L464/60)/60)/24)+DATE(1970,1,1)</f>
        <v>41783.208333333336</v>
      </c>
      <c r="O464" s="8">
        <f>(((M464/60)/60)/24)+DATE(1970,1,1)</f>
        <v>41812.208333333336</v>
      </c>
      <c r="P464" t="b">
        <v>0</v>
      </c>
      <c r="Q464" t="b">
        <v>0</v>
      </c>
      <c r="R464" t="s">
        <v>33</v>
      </c>
      <c r="S464" t="str">
        <f>_xlfn.TEXTBEFORE(R464,"/",1,1,0)</f>
        <v>theater</v>
      </c>
      <c r="T464" t="str">
        <f>_xlfn.TEXTAFTER(R464,"/",1,1,0)</f>
        <v>plays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>E465/D465*100</f>
        <v>108.16455696202532</v>
      </c>
      <c r="H465" s="5">
        <f>E465/I465</f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8">
        <f>(((L465/60)/60)/24)+DATE(1970,1,1)</f>
        <v>41639.25</v>
      </c>
      <c r="O465" s="8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_xlfn.TEXTBEFORE(R465,"/",1,1,0)</f>
        <v>film &amp; video</v>
      </c>
      <c r="T465" t="str">
        <f>_xlfn.TEXTAFTER(R465,"/",1,1,0)</f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>E466/D466*100</f>
        <v>133.45505617977528</v>
      </c>
      <c r="H466" s="5">
        <f>E466/I466</f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8">
        <f>(((L466/60)/60)/24)+DATE(1970,1,1)</f>
        <v>43142.25</v>
      </c>
      <c r="O466" s="8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_xlfn.TEXTBEFORE(R466,"/",1,1,0)</f>
        <v>theater</v>
      </c>
      <c r="T466" t="str">
        <f>_xlfn.TEXTAFTER(R466,"/",1,1,0)</f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>E467/D467*100</f>
        <v>187.85106382978722</v>
      </c>
      <c r="H467" s="5">
        <f>E467/I467</f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8">
        <f>(((L467/60)/60)/24)+DATE(1970,1,1)</f>
        <v>43127.25</v>
      </c>
      <c r="O467" s="8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_xlfn.TEXTBEFORE(R467,"/",1,1,0)</f>
        <v>publishing</v>
      </c>
      <c r="T467" t="str">
        <f>_xlfn.TEXTAFTER(R467,"/",1,1,0)</f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>E468/D468*100</f>
        <v>332</v>
      </c>
      <c r="H468" s="5">
        <f>E468/I468</f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8">
        <f>(((L468/60)/60)/24)+DATE(1970,1,1)</f>
        <v>41409.208333333336</v>
      </c>
      <c r="O468" s="8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_xlfn.TEXTBEFORE(R468,"/",1,1,0)</f>
        <v>technology</v>
      </c>
      <c r="T468" t="str">
        <f>_xlfn.TEXTAFTER(R468,"/",1,1,0)</f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>E469/D469*100</f>
        <v>575.21428571428578</v>
      </c>
      <c r="H469" s="5">
        <f>E469/I469</f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8">
        <f>(((L469/60)/60)/24)+DATE(1970,1,1)</f>
        <v>42331.25</v>
      </c>
      <c r="O469" s="8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_xlfn.TEXTBEFORE(R469,"/",1,1,0)</f>
        <v>technology</v>
      </c>
      <c r="T469" t="str">
        <f>_xlfn.TEXTAFTER(R469,"/",1,1,0)</f>
        <v>web</v>
      </c>
    </row>
    <row r="470" spans="1:20" ht="31.2" x14ac:dyDescent="0.3">
      <c r="A470">
        <v>138</v>
      </c>
      <c r="B470" t="s">
        <v>328</v>
      </c>
      <c r="C470" s="3" t="s">
        <v>329</v>
      </c>
      <c r="D470">
        <v>9600</v>
      </c>
      <c r="E470">
        <v>9216</v>
      </c>
      <c r="F470" t="s">
        <v>14</v>
      </c>
      <c r="G470" s="5">
        <f>E470/D470*100</f>
        <v>96</v>
      </c>
      <c r="H470" s="5">
        <f>E470/I470</f>
        <v>80.139130434782615</v>
      </c>
      <c r="I470">
        <v>115</v>
      </c>
      <c r="J470" t="s">
        <v>21</v>
      </c>
      <c r="K470" t="s">
        <v>22</v>
      </c>
      <c r="L470">
        <v>1348808400</v>
      </c>
      <c r="M470">
        <v>1349326800</v>
      </c>
      <c r="N470" s="8">
        <f>(((L470/60)/60)/24)+DATE(1970,1,1)</f>
        <v>41180.208333333336</v>
      </c>
      <c r="O470" s="8">
        <f>(((M470/60)/60)/24)+DATE(1970,1,1)</f>
        <v>41186.208333333336</v>
      </c>
      <c r="P470" t="b">
        <v>0</v>
      </c>
      <c r="Q470" t="b">
        <v>0</v>
      </c>
      <c r="R470" t="s">
        <v>292</v>
      </c>
      <c r="S470" t="str">
        <f>_xlfn.TEXTBEFORE(R470,"/",1,1,0)</f>
        <v>games</v>
      </c>
      <c r="T470" t="str">
        <f>_xlfn.TEXTAFTER(R470,"/",1,1,0)</f>
        <v>mobile games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>E471/D471*100</f>
        <v>184.42857142857144</v>
      </c>
      <c r="H471" s="5">
        <f>E471/I471</f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8">
        <f>(((L471/60)/60)/24)+DATE(1970,1,1)</f>
        <v>42142.208333333328</v>
      </c>
      <c r="O471" s="8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_xlfn.TEXTBEFORE(R471,"/",1,1,0)</f>
        <v>film &amp; video</v>
      </c>
      <c r="T471" t="str">
        <f>_xlfn.TEXTAFTER(R471,"/",1,1,0)</f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>E472/D472*100</f>
        <v>285.80555555555554</v>
      </c>
      <c r="H472" s="5">
        <f>E472/I472</f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8">
        <f>(((L472/60)/60)/24)+DATE(1970,1,1)</f>
        <v>42716.25</v>
      </c>
      <c r="O472" s="8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_xlfn.TEXTBEFORE(R472,"/",1,1,0)</f>
        <v>technology</v>
      </c>
      <c r="T472" t="str">
        <f>_xlfn.TEXTAFTER(R472,"/",1,1,0)</f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>E473/D473*100</f>
        <v>319</v>
      </c>
      <c r="H473" s="5">
        <f>E473/I473</f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8">
        <f>(((L473/60)/60)/24)+DATE(1970,1,1)</f>
        <v>41031.208333333336</v>
      </c>
      <c r="O473" s="8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_xlfn.TEXTBEFORE(R473,"/",1,1,0)</f>
        <v>food</v>
      </c>
      <c r="T473" t="str">
        <f>_xlfn.TEXTAFTER(R473,"/",1,1,0)</f>
        <v>food trucks</v>
      </c>
    </row>
    <row r="474" spans="1:20" x14ac:dyDescent="0.3">
      <c r="A474">
        <v>316</v>
      </c>
      <c r="B474" t="s">
        <v>684</v>
      </c>
      <c r="C474" s="3" t="s">
        <v>685</v>
      </c>
      <c r="D474">
        <v>9600</v>
      </c>
      <c r="E474">
        <v>6401</v>
      </c>
      <c r="F474" t="s">
        <v>14</v>
      </c>
      <c r="G474" s="5">
        <f>E474/D474*100</f>
        <v>66.677083333333329</v>
      </c>
      <c r="H474" s="5">
        <f>E474/I474</f>
        <v>59.268518518518519</v>
      </c>
      <c r="I474">
        <v>108</v>
      </c>
      <c r="J474" t="s">
        <v>107</v>
      </c>
      <c r="K474" t="s">
        <v>108</v>
      </c>
      <c r="L474">
        <v>1574143200</v>
      </c>
      <c r="M474">
        <v>1574229600</v>
      </c>
      <c r="N474" s="8">
        <f>(((L474/60)/60)/24)+DATE(1970,1,1)</f>
        <v>43788.25</v>
      </c>
      <c r="O474" s="8">
        <f>(((M474/60)/60)/24)+DATE(1970,1,1)</f>
        <v>43789.25</v>
      </c>
      <c r="P474" t="b">
        <v>0</v>
      </c>
      <c r="Q474" t="b">
        <v>1</v>
      </c>
      <c r="R474" t="s">
        <v>17</v>
      </c>
      <c r="S474" t="str">
        <f>_xlfn.TEXTBEFORE(R474,"/",1,1,0)</f>
        <v>food</v>
      </c>
      <c r="T474" t="str">
        <f>_xlfn.TEXTAFTER(R474,"/",1,1,0)</f>
        <v>food trucks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>E475/D475*100</f>
        <v>178.14000000000001</v>
      </c>
      <c r="H475" s="5">
        <f>E475/I475</f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8">
        <f>(((L475/60)/60)/24)+DATE(1970,1,1)</f>
        <v>43277.208333333328</v>
      </c>
      <c r="O475" s="8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_xlfn.TEXTBEFORE(R475,"/",1,1,0)</f>
        <v>music</v>
      </c>
      <c r="T475" t="str">
        <f>_xlfn.TEXTAFTER(R475,"/",1,1,0)</f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>E476/D476*100</f>
        <v>365.15</v>
      </c>
      <c r="H476" s="5">
        <f>E476/I476</f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8">
        <f>(((L476/60)/60)/24)+DATE(1970,1,1)</f>
        <v>41989.25</v>
      </c>
      <c r="O476" s="8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_xlfn.TEXTBEFORE(R476,"/",1,1,0)</f>
        <v>film &amp; video</v>
      </c>
      <c r="T476" t="str">
        <f>_xlfn.TEXTAFTER(R476,"/",1,1,0)</f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>E477/D477*100</f>
        <v>113.94594594594594</v>
      </c>
      <c r="H477" s="5">
        <f>E477/I477</f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8">
        <f>(((L477/60)/60)/24)+DATE(1970,1,1)</f>
        <v>41450.208333333336</v>
      </c>
      <c r="O477" s="8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_xlfn.TEXTBEFORE(R477,"/",1,1,0)</f>
        <v>publishing</v>
      </c>
      <c r="T477" t="str">
        <f>_xlfn.TEXTAFTER(R477,"/",1,1,0)</f>
        <v>translations</v>
      </c>
    </row>
    <row r="478" spans="1:20" x14ac:dyDescent="0.3">
      <c r="A478">
        <v>829</v>
      </c>
      <c r="B478" t="s">
        <v>1691</v>
      </c>
      <c r="C478" s="3" t="s">
        <v>1692</v>
      </c>
      <c r="D478">
        <v>9600</v>
      </c>
      <c r="E478">
        <v>4929</v>
      </c>
      <c r="F478" t="s">
        <v>14</v>
      </c>
      <c r="G478" s="5">
        <f>E478/D478*100</f>
        <v>51.34375</v>
      </c>
      <c r="H478" s="5">
        <f>E478/I478</f>
        <v>32.006493506493506</v>
      </c>
      <c r="I478">
        <v>154</v>
      </c>
      <c r="J478" t="s">
        <v>21</v>
      </c>
      <c r="K478" t="s">
        <v>22</v>
      </c>
      <c r="L478">
        <v>1433826000</v>
      </c>
      <c r="M478">
        <v>1435122000</v>
      </c>
      <c r="N478" s="8">
        <f>(((L478/60)/60)/24)+DATE(1970,1,1)</f>
        <v>42164.208333333328</v>
      </c>
      <c r="O478" s="8">
        <f>(((M478/60)/60)/24)+DATE(1970,1,1)</f>
        <v>42179.208333333328</v>
      </c>
      <c r="P478" t="b">
        <v>0</v>
      </c>
      <c r="Q478" t="b">
        <v>0</v>
      </c>
      <c r="R478" t="s">
        <v>33</v>
      </c>
      <c r="S478" t="str">
        <f>_xlfn.TEXTBEFORE(R478,"/",1,1,0)</f>
        <v>theater</v>
      </c>
      <c r="T478" t="str">
        <f>_xlfn.TEXTAFTER(R478,"/",1,1,0)</f>
        <v>plays</v>
      </c>
    </row>
    <row r="479" spans="1:20" x14ac:dyDescent="0.3">
      <c r="A479">
        <v>942</v>
      </c>
      <c r="B479" t="s">
        <v>1907</v>
      </c>
      <c r="C479" s="3" t="s">
        <v>1915</v>
      </c>
      <c r="D479">
        <v>9600</v>
      </c>
      <c r="E479">
        <v>6205</v>
      </c>
      <c r="F479" t="s">
        <v>14</v>
      </c>
      <c r="G479" s="5">
        <f>E479/D479*100</f>
        <v>64.635416666666671</v>
      </c>
      <c r="H479" s="5">
        <f>E479/I479</f>
        <v>92.611940298507463</v>
      </c>
      <c r="I479">
        <v>67</v>
      </c>
      <c r="J479" t="s">
        <v>26</v>
      </c>
      <c r="K479" t="s">
        <v>27</v>
      </c>
      <c r="L479">
        <v>1295935200</v>
      </c>
      <c r="M479">
        <v>1296194400</v>
      </c>
      <c r="N479" s="8">
        <f>(((L479/60)/60)/24)+DATE(1970,1,1)</f>
        <v>40568.25</v>
      </c>
      <c r="O479" s="8">
        <f>(((M479/60)/60)/24)+DATE(1970,1,1)</f>
        <v>40571.25</v>
      </c>
      <c r="P479" t="b">
        <v>0</v>
      </c>
      <c r="Q479" t="b">
        <v>0</v>
      </c>
      <c r="R479" t="s">
        <v>33</v>
      </c>
      <c r="S479" t="str">
        <f>_xlfn.TEXTBEFORE(R479,"/",1,1,0)</f>
        <v>theater</v>
      </c>
      <c r="T479" t="str">
        <f>_xlfn.TEXTAFTER(R479,"/",1,1,0)</f>
        <v>plays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>E480/D480*100</f>
        <v>236.34156976744185</v>
      </c>
      <c r="H480" s="5">
        <f>E480/I480</f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8">
        <f>(((L480/60)/60)/24)+DATE(1970,1,1)</f>
        <v>42072.208333333328</v>
      </c>
      <c r="O480" s="8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_xlfn.TEXTBEFORE(R480,"/",1,1,0)</f>
        <v>technology</v>
      </c>
      <c r="T480" t="str">
        <f>_xlfn.TEXTAFTER(R480,"/",1,1,0)</f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>E481/D481*100</f>
        <v>512.91666666666663</v>
      </c>
      <c r="H481" s="5">
        <f>E481/I481</f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8">
        <f>(((L481/60)/60)/24)+DATE(1970,1,1)</f>
        <v>42945.208333333328</v>
      </c>
      <c r="O481" s="8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_xlfn.TEXTBEFORE(R481,"/",1,1,0)</f>
        <v>food</v>
      </c>
      <c r="T481" t="str">
        <f>_xlfn.TEXTAFTER(R481,"/",1,1,0)</f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>E482/D482*100</f>
        <v>100.65116279069768</v>
      </c>
      <c r="H482" s="5">
        <f>E482/I482</f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8">
        <f>(((L482/60)/60)/24)+DATE(1970,1,1)</f>
        <v>40248.25</v>
      </c>
      <c r="O482" s="8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_xlfn.TEXTBEFORE(R482,"/",1,1,0)</f>
        <v>photography</v>
      </c>
      <c r="T482" t="str">
        <f>_xlfn.TEXTAFTER(R482,"/",1,1,0)</f>
        <v>photography books</v>
      </c>
    </row>
    <row r="483" spans="1:20" x14ac:dyDescent="0.3">
      <c r="A483">
        <v>358</v>
      </c>
      <c r="B483" t="s">
        <v>768</v>
      </c>
      <c r="C483" s="3" t="s">
        <v>769</v>
      </c>
      <c r="D483">
        <v>9700</v>
      </c>
      <c r="E483">
        <v>1146</v>
      </c>
      <c r="F483" t="s">
        <v>14</v>
      </c>
      <c r="G483" s="5">
        <f>E483/D483*100</f>
        <v>11.814432989690722</v>
      </c>
      <c r="H483" s="5">
        <f>E483/I483</f>
        <v>49.826086956521742</v>
      </c>
      <c r="I483">
        <v>23</v>
      </c>
      <c r="J483" t="s">
        <v>15</v>
      </c>
      <c r="K483" t="s">
        <v>16</v>
      </c>
      <c r="L483">
        <v>1533877200</v>
      </c>
      <c r="M483">
        <v>1534136400</v>
      </c>
      <c r="N483" s="8">
        <f>(((L483/60)/60)/24)+DATE(1970,1,1)</f>
        <v>43322.208333333328</v>
      </c>
      <c r="O483" s="8">
        <f>(((M483/60)/60)/24)+DATE(1970,1,1)</f>
        <v>43325.208333333328</v>
      </c>
      <c r="P483" t="b">
        <v>1</v>
      </c>
      <c r="Q483" t="b">
        <v>0</v>
      </c>
      <c r="R483" t="s">
        <v>122</v>
      </c>
      <c r="S483" t="str">
        <f>_xlfn.TEXTBEFORE(R483,"/",1,1,0)</f>
        <v>photography</v>
      </c>
      <c r="T483" t="str">
        <f>_xlfn.TEXTAFTER(R483,"/",1,1,0)</f>
        <v>photography books</v>
      </c>
    </row>
    <row r="484" spans="1:20" ht="31.2" x14ac:dyDescent="0.3">
      <c r="A484">
        <v>576</v>
      </c>
      <c r="B484" t="s">
        <v>1196</v>
      </c>
      <c r="C484" s="3" t="s">
        <v>1197</v>
      </c>
      <c r="D484">
        <v>9700</v>
      </c>
      <c r="E484">
        <v>6298</v>
      </c>
      <c r="F484" t="s">
        <v>14</v>
      </c>
      <c r="G484" s="5">
        <f>E484/D484*100</f>
        <v>64.927835051546396</v>
      </c>
      <c r="H484" s="5">
        <f>E484/I484</f>
        <v>98.40625</v>
      </c>
      <c r="I484">
        <v>64</v>
      </c>
      <c r="J484" t="s">
        <v>21</v>
      </c>
      <c r="K484" t="s">
        <v>22</v>
      </c>
      <c r="L484">
        <v>1509512400</v>
      </c>
      <c r="M484">
        <v>1510984800</v>
      </c>
      <c r="N484" s="8">
        <f>(((L484/60)/60)/24)+DATE(1970,1,1)</f>
        <v>43040.208333333328</v>
      </c>
      <c r="O484" s="8">
        <f>(((M484/60)/60)/24)+DATE(1970,1,1)</f>
        <v>43057.25</v>
      </c>
      <c r="P484" t="b">
        <v>0</v>
      </c>
      <c r="Q484" t="b">
        <v>0</v>
      </c>
      <c r="R484" t="s">
        <v>33</v>
      </c>
      <c r="S484" t="str">
        <f>_xlfn.TEXTBEFORE(R484,"/",1,1,0)</f>
        <v>theater</v>
      </c>
      <c r="T484" t="str">
        <f>_xlfn.TEXTAFTER(R484,"/",1,1,0)</f>
        <v>plays</v>
      </c>
    </row>
    <row r="485" spans="1:20" ht="31.2" x14ac:dyDescent="0.3">
      <c r="A485">
        <v>805</v>
      </c>
      <c r="B485" t="s">
        <v>1645</v>
      </c>
      <c r="C485" s="3" t="s">
        <v>1646</v>
      </c>
      <c r="D485">
        <v>9700</v>
      </c>
      <c r="E485">
        <v>4932</v>
      </c>
      <c r="F485" t="s">
        <v>14</v>
      </c>
      <c r="G485" s="5">
        <f>E485/D485*100</f>
        <v>50.845360824742272</v>
      </c>
      <c r="H485" s="5">
        <f>E485/I485</f>
        <v>73.611940298507463</v>
      </c>
      <c r="I485">
        <v>67</v>
      </c>
      <c r="J485" t="s">
        <v>26</v>
      </c>
      <c r="K485" t="s">
        <v>27</v>
      </c>
      <c r="L485">
        <v>1416031200</v>
      </c>
      <c r="M485">
        <v>1420437600</v>
      </c>
      <c r="N485" s="8">
        <f>(((L485/60)/60)/24)+DATE(1970,1,1)</f>
        <v>41958.25</v>
      </c>
      <c r="O485" s="8">
        <f>(((M485/60)/60)/24)+DATE(1970,1,1)</f>
        <v>42009.25</v>
      </c>
      <c r="P485" t="b">
        <v>0</v>
      </c>
      <c r="Q485" t="b">
        <v>0</v>
      </c>
      <c r="R485" t="s">
        <v>42</v>
      </c>
      <c r="S485" t="str">
        <f>_xlfn.TEXTBEFORE(R485,"/",1,1,0)</f>
        <v>film &amp; video</v>
      </c>
      <c r="T485" t="str">
        <f>_xlfn.TEXTAFTER(R485,"/",1,1,0)</f>
        <v>documentary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>E486/D486*100</f>
        <v>260.20608108108109</v>
      </c>
      <c r="H486" s="5">
        <f>E486/I486</f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8">
        <f>(((L486/60)/60)/24)+DATE(1970,1,1)</f>
        <v>41855.208333333336</v>
      </c>
      <c r="O486" s="8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_xlfn.TEXTBEFORE(R486,"/",1,1,0)</f>
        <v>food</v>
      </c>
      <c r="T486" t="str">
        <f>_xlfn.TEXTAFTER(R486,"/",1,1,0)</f>
        <v>food trucks</v>
      </c>
    </row>
    <row r="487" spans="1:20" x14ac:dyDescent="0.3">
      <c r="A487">
        <v>284</v>
      </c>
      <c r="B487" t="s">
        <v>620</v>
      </c>
      <c r="C487" s="3" t="s">
        <v>621</v>
      </c>
      <c r="D487">
        <v>9800</v>
      </c>
      <c r="E487">
        <v>8153</v>
      </c>
      <c r="F487" t="s">
        <v>14</v>
      </c>
      <c r="G487" s="5">
        <f>E487/D487*100</f>
        <v>83.193877551020407</v>
      </c>
      <c r="H487" s="5">
        <f>E487/I487</f>
        <v>61.765151515151516</v>
      </c>
      <c r="I487">
        <v>132</v>
      </c>
      <c r="J487" t="s">
        <v>21</v>
      </c>
      <c r="K487" t="s">
        <v>22</v>
      </c>
      <c r="L487">
        <v>1335848400</v>
      </c>
      <c r="M487">
        <v>1336280400</v>
      </c>
      <c r="N487" s="8">
        <f>(((L487/60)/60)/24)+DATE(1970,1,1)</f>
        <v>41030.208333333336</v>
      </c>
      <c r="O487" s="8">
        <f>(((M487/60)/60)/24)+DATE(1970,1,1)</f>
        <v>41035.208333333336</v>
      </c>
      <c r="P487" t="b">
        <v>0</v>
      </c>
      <c r="Q487" t="b">
        <v>0</v>
      </c>
      <c r="R487" t="s">
        <v>28</v>
      </c>
      <c r="S487" t="str">
        <f>_xlfn.TEXTBEFORE(R487,"/",1,1,0)</f>
        <v>technology</v>
      </c>
      <c r="T487" t="str">
        <f>_xlfn.TEXTAFTER(R487,"/",1,1,0)</f>
        <v>web</v>
      </c>
    </row>
    <row r="488" spans="1:20" x14ac:dyDescent="0.3">
      <c r="A488">
        <v>497</v>
      </c>
      <c r="B488" t="s">
        <v>1042</v>
      </c>
      <c r="C488" s="3" t="s">
        <v>1043</v>
      </c>
      <c r="D488">
        <v>9800</v>
      </c>
      <c r="E488">
        <v>3349</v>
      </c>
      <c r="F488" t="s">
        <v>14</v>
      </c>
      <c r="G488" s="5">
        <f>E488/D488*100</f>
        <v>34.173469387755098</v>
      </c>
      <c r="H488" s="5">
        <f>E488/I488</f>
        <v>27.908333333333335</v>
      </c>
      <c r="I488">
        <v>120</v>
      </c>
      <c r="J488" t="s">
        <v>21</v>
      </c>
      <c r="K488" t="s">
        <v>22</v>
      </c>
      <c r="L488">
        <v>1482213600</v>
      </c>
      <c r="M488">
        <v>1482213600</v>
      </c>
      <c r="N488" s="8">
        <f>(((L488/60)/60)/24)+DATE(1970,1,1)</f>
        <v>42724.25</v>
      </c>
      <c r="O488" s="8">
        <f>(((M488/60)/60)/24)+DATE(1970,1,1)</f>
        <v>42724.25</v>
      </c>
      <c r="P488" t="b">
        <v>0</v>
      </c>
      <c r="Q488" t="b">
        <v>1</v>
      </c>
      <c r="R488" t="s">
        <v>65</v>
      </c>
      <c r="S488" t="str">
        <f>_xlfn.TEXTBEFORE(R488,"/",1,1,0)</f>
        <v>technology</v>
      </c>
      <c r="T488" t="str">
        <f>_xlfn.TEXTAFTER(R488,"/",1,1,0)</f>
        <v>wearables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>E489/D489*100</f>
        <v>178.62556663644605</v>
      </c>
      <c r="H489" s="5">
        <f>E489/I489</f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8">
        <f>(((L489/60)/60)/24)+DATE(1970,1,1)</f>
        <v>42845.208333333328</v>
      </c>
      <c r="O489" s="8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_xlfn.TEXTBEFORE(R489,"/",1,1,0)</f>
        <v>theater</v>
      </c>
      <c r="T489" t="str">
        <f>_xlfn.TEXTAFTER(R489,"/",1,1,0)</f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>E490/D490*100</f>
        <v>220.0566037735849</v>
      </c>
      <c r="H490" s="5">
        <f>E490/I490</f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8">
        <f>(((L490/60)/60)/24)+DATE(1970,1,1)</f>
        <v>42403.25</v>
      </c>
      <c r="O490" s="8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_xlfn.TEXTBEFORE(R490,"/",1,1,0)</f>
        <v>theater</v>
      </c>
      <c r="T490" t="str">
        <f>_xlfn.TEXTAFTER(R490,"/",1,1,0)</f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>E491/D491*100</f>
        <v>101.5108695652174</v>
      </c>
      <c r="H491" s="5">
        <f>E491/I491</f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8">
        <f>(((L491/60)/60)/24)+DATE(1970,1,1)</f>
        <v>40406.208333333336</v>
      </c>
      <c r="O491" s="8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_xlfn.TEXTBEFORE(R491,"/",1,1,0)</f>
        <v>technology</v>
      </c>
      <c r="T491" t="str">
        <f>_xlfn.TEXTAFTER(R491,"/",1,1,0)</f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>E492/D492*100</f>
        <v>191.5</v>
      </c>
      <c r="H492" s="5">
        <f>E492/I492</f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8">
        <f>(((L492/60)/60)/24)+DATE(1970,1,1)</f>
        <v>43786.25</v>
      </c>
      <c r="O492" s="8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_xlfn.TEXTBEFORE(R492,"/",1,1,0)</f>
        <v>journalism</v>
      </c>
      <c r="T492" t="str">
        <f>_xlfn.TEXTAFTER(R492,"/",1,1,0)</f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>E493/D493*100</f>
        <v>305.34683098591546</v>
      </c>
      <c r="H493" s="5">
        <f>E493/I493</f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8">
        <f>(((L493/60)/60)/24)+DATE(1970,1,1)</f>
        <v>41456.208333333336</v>
      </c>
      <c r="O493" s="8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_xlfn.TEXTBEFORE(R493,"/",1,1,0)</f>
        <v>food</v>
      </c>
      <c r="T493" t="str">
        <f>_xlfn.TEXTAFTER(R493,"/",1,1,0)</f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>E494/D494*100</f>
        <v>23.995287958115181</v>
      </c>
      <c r="H494" s="5">
        <f>E494/I494</f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8">
        <f>(((L494/60)/60)/24)+DATE(1970,1,1)</f>
        <v>40336.208333333336</v>
      </c>
      <c r="O494" s="8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_xlfn.TEXTBEFORE(R494,"/",1,1,0)</f>
        <v>film &amp; video</v>
      </c>
      <c r="T494" t="str">
        <f>_xlfn.TEXTAFTER(R494,"/",1,1,0)</f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>E495/D495*100</f>
        <v>723.77777777777771</v>
      </c>
      <c r="H495" s="5">
        <f>E495/I495</f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8">
        <f>(((L495/60)/60)/24)+DATE(1970,1,1)</f>
        <v>43645.208333333328</v>
      </c>
      <c r="O495" s="8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_xlfn.TEXTBEFORE(R495,"/",1,1,0)</f>
        <v>photography</v>
      </c>
      <c r="T495" t="str">
        <f>_xlfn.TEXTAFTER(R495,"/",1,1,0)</f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>E496/D496*100</f>
        <v>547.36</v>
      </c>
      <c r="H496" s="5">
        <f>E496/I496</f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8">
        <f>(((L496/60)/60)/24)+DATE(1970,1,1)</f>
        <v>40990.208333333336</v>
      </c>
      <c r="O496" s="8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_xlfn.TEXTBEFORE(R496,"/",1,1,0)</f>
        <v>technology</v>
      </c>
      <c r="T496" t="str">
        <f>_xlfn.TEXTAFTER(R496,"/",1,1,0)</f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>E497/D497*100</f>
        <v>414.49999999999994</v>
      </c>
      <c r="H497" s="5">
        <f>E497/I497</f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8">
        <f>(((L497/60)/60)/24)+DATE(1970,1,1)</f>
        <v>41800.208333333336</v>
      </c>
      <c r="O497" s="8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_xlfn.TEXTBEFORE(R497,"/",1,1,0)</f>
        <v>theater</v>
      </c>
      <c r="T497" t="str">
        <f>_xlfn.TEXTAFTER(R497,"/",1,1,0)</f>
        <v>plays</v>
      </c>
    </row>
    <row r="498" spans="1:20" x14ac:dyDescent="0.3">
      <c r="A498">
        <v>539</v>
      </c>
      <c r="B498" t="s">
        <v>1123</v>
      </c>
      <c r="C498" s="3" t="s">
        <v>1124</v>
      </c>
      <c r="D498">
        <v>9800</v>
      </c>
      <c r="E498">
        <v>7120</v>
      </c>
      <c r="F498" t="s">
        <v>14</v>
      </c>
      <c r="G498" s="5">
        <f>E498/D498*100</f>
        <v>72.653061224489804</v>
      </c>
      <c r="H498" s="5">
        <f>E498/I498</f>
        <v>92.467532467532465</v>
      </c>
      <c r="I498">
        <v>77</v>
      </c>
      <c r="J498" t="s">
        <v>21</v>
      </c>
      <c r="K498" t="s">
        <v>22</v>
      </c>
      <c r="L498">
        <v>1561957200</v>
      </c>
      <c r="M498">
        <v>1562475600</v>
      </c>
      <c r="N498" s="8">
        <f>(((L498/60)/60)/24)+DATE(1970,1,1)</f>
        <v>43647.208333333328</v>
      </c>
      <c r="O498" s="8">
        <f>(((M498/60)/60)/24)+DATE(1970,1,1)</f>
        <v>43653.208333333328</v>
      </c>
      <c r="P498" t="b">
        <v>0</v>
      </c>
      <c r="Q498" t="b">
        <v>1</v>
      </c>
      <c r="R498" t="s">
        <v>17</v>
      </c>
      <c r="S498" t="str">
        <f>_xlfn.TEXTBEFORE(R498,"/",1,1,0)</f>
        <v>food</v>
      </c>
      <c r="T498" t="str">
        <f>_xlfn.TEXTAFTER(R498,"/",1,1,0)</f>
        <v>food trucks</v>
      </c>
    </row>
    <row r="499" spans="1:20" x14ac:dyDescent="0.3">
      <c r="A499">
        <v>39</v>
      </c>
      <c r="B499" t="s">
        <v>123</v>
      </c>
      <c r="C499" s="3" t="s">
        <v>124</v>
      </c>
      <c r="D499">
        <v>9900</v>
      </c>
      <c r="E499">
        <v>5027</v>
      </c>
      <c r="F499" t="s">
        <v>14</v>
      </c>
      <c r="G499" s="5">
        <f>E499/D499*100</f>
        <v>50.777777777777779</v>
      </c>
      <c r="H499" s="5">
        <f>E499/I499</f>
        <v>57.125</v>
      </c>
      <c r="I499">
        <v>88</v>
      </c>
      <c r="J499" t="s">
        <v>36</v>
      </c>
      <c r="K499" t="s">
        <v>37</v>
      </c>
      <c r="L499">
        <v>1361772000</v>
      </c>
      <c r="M499">
        <v>1362978000</v>
      </c>
      <c r="N499" s="8">
        <f>(((L499/60)/60)/24)+DATE(1970,1,1)</f>
        <v>41330.25</v>
      </c>
      <c r="O499" s="8">
        <f>(((M499/60)/60)/24)+DATE(1970,1,1)</f>
        <v>41344.208333333336</v>
      </c>
      <c r="P499" t="b">
        <v>0</v>
      </c>
      <c r="Q499" t="b">
        <v>0</v>
      </c>
      <c r="R499" t="s">
        <v>33</v>
      </c>
      <c r="S499" t="str">
        <f>_xlfn.TEXTBEFORE(R499,"/",1,1,0)</f>
        <v>theater</v>
      </c>
      <c r="T499" t="str">
        <f>_xlfn.TEXTAFTER(R499,"/",1,1,0)</f>
        <v>plays</v>
      </c>
    </row>
    <row r="500" spans="1:20" x14ac:dyDescent="0.3">
      <c r="A500">
        <v>367</v>
      </c>
      <c r="B500" t="s">
        <v>786</v>
      </c>
      <c r="C500" s="3" t="s">
        <v>787</v>
      </c>
      <c r="D500">
        <v>9900</v>
      </c>
      <c r="E500">
        <v>1870</v>
      </c>
      <c r="F500" t="s">
        <v>14</v>
      </c>
      <c r="G500" s="5">
        <f>E500/D500*100</f>
        <v>18.888888888888889</v>
      </c>
      <c r="H500" s="5">
        <f>E500/I500</f>
        <v>24.933333333333334</v>
      </c>
      <c r="I500">
        <v>75</v>
      </c>
      <c r="J500" t="s">
        <v>21</v>
      </c>
      <c r="K500" t="s">
        <v>22</v>
      </c>
      <c r="L500">
        <v>1413608400</v>
      </c>
      <c r="M500">
        <v>1415685600</v>
      </c>
      <c r="N500" s="8">
        <f>(((L500/60)/60)/24)+DATE(1970,1,1)</f>
        <v>41930.208333333336</v>
      </c>
      <c r="O500" s="8">
        <f>(((M500/60)/60)/24)+DATE(1970,1,1)</f>
        <v>41954.25</v>
      </c>
      <c r="P500" t="b">
        <v>0</v>
      </c>
      <c r="Q500" t="b">
        <v>1</v>
      </c>
      <c r="R500" t="s">
        <v>33</v>
      </c>
      <c r="S500" t="str">
        <f>_xlfn.TEXTBEFORE(R500,"/",1,1,0)</f>
        <v>theater</v>
      </c>
      <c r="T500" t="str">
        <f>_xlfn.TEXTAFTER(R500,"/",1,1,0)</f>
        <v>plays</v>
      </c>
    </row>
    <row r="501" spans="1:20" ht="31.2" x14ac:dyDescent="0.3">
      <c r="A501">
        <v>562</v>
      </c>
      <c r="B501" t="s">
        <v>1168</v>
      </c>
      <c r="C501" s="3" t="s">
        <v>1169</v>
      </c>
      <c r="D501">
        <v>9900</v>
      </c>
      <c r="E501">
        <v>1269</v>
      </c>
      <c r="F501" t="s">
        <v>14</v>
      </c>
      <c r="G501" s="5">
        <f>E501/D501*100</f>
        <v>12.818181818181817</v>
      </c>
      <c r="H501" s="5">
        <f>E501/I501</f>
        <v>48.807692307692307</v>
      </c>
      <c r="I501">
        <v>26</v>
      </c>
      <c r="J501" t="s">
        <v>98</v>
      </c>
      <c r="K501" t="s">
        <v>99</v>
      </c>
      <c r="L501">
        <v>1552366800</v>
      </c>
      <c r="M501">
        <v>1552539600</v>
      </c>
      <c r="N501" s="8">
        <f>(((L501/60)/60)/24)+DATE(1970,1,1)</f>
        <v>43536.208333333328</v>
      </c>
      <c r="O501" s="8">
        <f>(((M501/60)/60)/24)+DATE(1970,1,1)</f>
        <v>43538.208333333328</v>
      </c>
      <c r="P501" t="b">
        <v>0</v>
      </c>
      <c r="Q501" t="b">
        <v>0</v>
      </c>
      <c r="R501" t="s">
        <v>23</v>
      </c>
      <c r="S501" t="str">
        <f>_xlfn.TEXTBEFORE(R501,"/",1,1,0)</f>
        <v>music</v>
      </c>
      <c r="T501" t="str">
        <f>_xlfn.TEXTAFTER(R501,"/",1,1,0)</f>
        <v>rock</v>
      </c>
    </row>
    <row r="502" spans="1:20" x14ac:dyDescent="0.3">
      <c r="A502">
        <v>103</v>
      </c>
      <c r="B502" t="s">
        <v>255</v>
      </c>
      <c r="C502" s="3" t="s">
        <v>256</v>
      </c>
      <c r="D502">
        <v>10000</v>
      </c>
      <c r="E502">
        <v>2461</v>
      </c>
      <c r="F502" t="s">
        <v>14</v>
      </c>
      <c r="G502" s="5">
        <f>E502/D502*100</f>
        <v>24.610000000000003</v>
      </c>
      <c r="H502" s="5">
        <f>E502/I502</f>
        <v>66.513513513513516</v>
      </c>
      <c r="I502">
        <v>37</v>
      </c>
      <c r="J502" t="s">
        <v>107</v>
      </c>
      <c r="K502" t="s">
        <v>108</v>
      </c>
      <c r="L502">
        <v>1287896400</v>
      </c>
      <c r="M502">
        <v>1288674000</v>
      </c>
      <c r="N502" s="8">
        <f>(((L502/60)/60)/24)+DATE(1970,1,1)</f>
        <v>40475.208333333336</v>
      </c>
      <c r="O502" s="8">
        <f>(((M502/60)/60)/24)+DATE(1970,1,1)</f>
        <v>40484.208333333336</v>
      </c>
      <c r="P502" t="b">
        <v>0</v>
      </c>
      <c r="Q502" t="b">
        <v>0</v>
      </c>
      <c r="R502" t="s">
        <v>50</v>
      </c>
      <c r="S502" t="str">
        <f>_xlfn.TEXTBEFORE(R502,"/",1,1,0)</f>
        <v>music</v>
      </c>
      <c r="T502" t="str">
        <f>_xlfn.TEXTAFTER(R502,"/",1,1,0)</f>
        <v>electric music</v>
      </c>
    </row>
    <row r="503" spans="1:20" x14ac:dyDescent="0.3">
      <c r="A503">
        <v>657</v>
      </c>
      <c r="B503" t="s">
        <v>1356</v>
      </c>
      <c r="C503" s="3" t="s">
        <v>1357</v>
      </c>
      <c r="D503">
        <v>10000</v>
      </c>
      <c r="E503">
        <v>824</v>
      </c>
      <c r="F503" t="s">
        <v>14</v>
      </c>
      <c r="G503" s="5">
        <f>E503/D503*100</f>
        <v>8.24</v>
      </c>
      <c r="H503" s="5">
        <f>E503/I503</f>
        <v>58.857142857142854</v>
      </c>
      <c r="I503">
        <v>14</v>
      </c>
      <c r="J503" t="s">
        <v>21</v>
      </c>
      <c r="K503" t="s">
        <v>22</v>
      </c>
      <c r="L503">
        <v>1514354400</v>
      </c>
      <c r="M503">
        <v>1515736800</v>
      </c>
      <c r="N503" s="8">
        <f>(((L503/60)/60)/24)+DATE(1970,1,1)</f>
        <v>43096.25</v>
      </c>
      <c r="O503" s="8">
        <f>(((M503/60)/60)/24)+DATE(1970,1,1)</f>
        <v>43112.25</v>
      </c>
      <c r="P503" t="b">
        <v>0</v>
      </c>
      <c r="Q503" t="b">
        <v>0</v>
      </c>
      <c r="R503" t="s">
        <v>474</v>
      </c>
      <c r="S503" t="str">
        <f>_xlfn.TEXTBEFORE(R503,"/",1,1,0)</f>
        <v>film &amp; video</v>
      </c>
      <c r="T503" t="str">
        <f>_xlfn.TEXTAFTER(R503,"/",1,1,0)</f>
        <v>science fiction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>E504/D504*100</f>
        <v>529.92307692307691</v>
      </c>
      <c r="H504" s="5">
        <f>E504/I504</f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8">
        <f>(((L504/60)/60)/24)+DATE(1970,1,1)</f>
        <v>41117.208333333336</v>
      </c>
      <c r="O504" s="8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_xlfn.TEXTBEFORE(R504,"/",1,1,0)</f>
        <v>games</v>
      </c>
      <c r="T504" t="str">
        <f>_xlfn.TEXTAFTER(R504,"/",1,1,0)</f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>E505/D505*100</f>
        <v>180.32549019607845</v>
      </c>
      <c r="H505" s="5">
        <f>E505/I505</f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8">
        <f>(((L505/60)/60)/24)+DATE(1970,1,1)</f>
        <v>42186.208333333328</v>
      </c>
      <c r="O505" s="8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_xlfn.TEXTBEFORE(R505,"/",1,1,0)</f>
        <v>film &amp; video</v>
      </c>
      <c r="T505" t="str">
        <f>_xlfn.TEXTAFTER(R505,"/",1,1,0)</f>
        <v>drama</v>
      </c>
    </row>
    <row r="506" spans="1:20" x14ac:dyDescent="0.3">
      <c r="A506">
        <v>663</v>
      </c>
      <c r="B506" t="s">
        <v>1368</v>
      </c>
      <c r="C506" s="3" t="s">
        <v>1369</v>
      </c>
      <c r="D506">
        <v>10000</v>
      </c>
      <c r="E506">
        <v>7724</v>
      </c>
      <c r="F506" t="s">
        <v>14</v>
      </c>
      <c r="G506" s="5">
        <f>E506/D506*100</f>
        <v>77.239999999999995</v>
      </c>
      <c r="H506" s="5">
        <f>E506/I506</f>
        <v>88.781609195402297</v>
      </c>
      <c r="I506">
        <v>87</v>
      </c>
      <c r="J506" t="s">
        <v>21</v>
      </c>
      <c r="K506" t="s">
        <v>22</v>
      </c>
      <c r="L506">
        <v>1286427600</v>
      </c>
      <c r="M506">
        <v>1288414800</v>
      </c>
      <c r="N506" s="8">
        <f>(((L506/60)/60)/24)+DATE(1970,1,1)</f>
        <v>40458.208333333336</v>
      </c>
      <c r="O506" s="8">
        <f>(((M506/60)/60)/24)+DATE(1970,1,1)</f>
        <v>40481.208333333336</v>
      </c>
      <c r="P506" t="b">
        <v>0</v>
      </c>
      <c r="Q506" t="b">
        <v>0</v>
      </c>
      <c r="R506" t="s">
        <v>33</v>
      </c>
      <c r="S506" t="str">
        <f>_xlfn.TEXTBEFORE(R506,"/",1,1,0)</f>
        <v>theater</v>
      </c>
      <c r="T506" t="str">
        <f>_xlfn.TEXTAFTER(R506,"/",1,1,0)</f>
        <v>plays</v>
      </c>
    </row>
    <row r="507" spans="1:20" x14ac:dyDescent="0.3">
      <c r="A507">
        <v>739</v>
      </c>
      <c r="B507" t="s">
        <v>1515</v>
      </c>
      <c r="C507" s="3" t="s">
        <v>1516</v>
      </c>
      <c r="D507">
        <v>10000</v>
      </c>
      <c r="E507">
        <v>6100</v>
      </c>
      <c r="F507" t="s">
        <v>14</v>
      </c>
      <c r="G507" s="5">
        <f>E507/D507*100</f>
        <v>61</v>
      </c>
      <c r="H507" s="5">
        <f>E507/I507</f>
        <v>31.937172774869111</v>
      </c>
      <c r="I507">
        <v>191</v>
      </c>
      <c r="J507" t="s">
        <v>21</v>
      </c>
      <c r="K507" t="s">
        <v>22</v>
      </c>
      <c r="L507">
        <v>1340946000</v>
      </c>
      <c r="M507">
        <v>1341032400</v>
      </c>
      <c r="N507" s="8">
        <f>(((L507/60)/60)/24)+DATE(1970,1,1)</f>
        <v>41089.208333333336</v>
      </c>
      <c r="O507" s="8">
        <f>(((M507/60)/60)/24)+DATE(1970,1,1)</f>
        <v>41090.208333333336</v>
      </c>
      <c r="P507" t="b">
        <v>0</v>
      </c>
      <c r="Q507" t="b">
        <v>0</v>
      </c>
      <c r="R507" t="s">
        <v>60</v>
      </c>
      <c r="S507" t="str">
        <f>_xlfn.TEXTBEFORE(R507,"/",1,1,0)</f>
        <v>music</v>
      </c>
      <c r="T507" t="str">
        <f>_xlfn.TEXTAFTER(R507,"/",1,1,0)</f>
        <v>indie rock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>E508/D508*100</f>
        <v>927.07777777777767</v>
      </c>
      <c r="H508" s="5">
        <f>E508/I508</f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8">
        <f>(((L508/60)/60)/24)+DATE(1970,1,1)</f>
        <v>43062.25</v>
      </c>
      <c r="O508" s="8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_xlfn.TEXTBEFORE(R508,"/",1,1,0)</f>
        <v>theater</v>
      </c>
      <c r="T508" t="str">
        <f>_xlfn.TEXTAFTER(R508,"/",1,1,0)</f>
        <v>plays</v>
      </c>
    </row>
    <row r="509" spans="1:20" x14ac:dyDescent="0.3">
      <c r="A509">
        <v>944</v>
      </c>
      <c r="B509" t="s">
        <v>1918</v>
      </c>
      <c r="C509" s="3" t="s">
        <v>1919</v>
      </c>
      <c r="D509">
        <v>10000</v>
      </c>
      <c r="E509">
        <v>8142</v>
      </c>
      <c r="F509" t="s">
        <v>14</v>
      </c>
      <c r="G509" s="5">
        <f>E509/D509*100</f>
        <v>81.42</v>
      </c>
      <c r="H509" s="5">
        <f>E509/I509</f>
        <v>30.958174904942965</v>
      </c>
      <c r="I509">
        <v>263</v>
      </c>
      <c r="J509" t="s">
        <v>26</v>
      </c>
      <c r="K509" t="s">
        <v>27</v>
      </c>
      <c r="L509">
        <v>1486706400</v>
      </c>
      <c r="M509">
        <v>1488348000</v>
      </c>
      <c r="N509" s="8">
        <f>(((L509/60)/60)/24)+DATE(1970,1,1)</f>
        <v>42776.25</v>
      </c>
      <c r="O509" s="8">
        <f>(((M509/60)/60)/24)+DATE(1970,1,1)</f>
        <v>42795.25</v>
      </c>
      <c r="P509" t="b">
        <v>0</v>
      </c>
      <c r="Q509" t="b">
        <v>0</v>
      </c>
      <c r="R509" t="s">
        <v>122</v>
      </c>
      <c r="S509" t="str">
        <f>_xlfn.TEXTBEFORE(R509,"/",1,1,0)</f>
        <v>photography</v>
      </c>
      <c r="T509" t="str">
        <f>_xlfn.TEXTAFTER(R509,"/",1,1,0)</f>
        <v>photography books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>E510/D510*100</f>
        <v>112.22929936305732</v>
      </c>
      <c r="H510" s="5">
        <f>E510/I510</f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8">
        <f>(((L510/60)/60)/24)+DATE(1970,1,1)</f>
        <v>43310.208333333328</v>
      </c>
      <c r="O510" s="8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_xlfn.TEXTBEFORE(R510,"/",1,1,0)</f>
        <v>theater</v>
      </c>
      <c r="T510" t="str">
        <f>_xlfn.TEXTAFTER(R510,"/",1,1,0)</f>
        <v>plays</v>
      </c>
    </row>
    <row r="511" spans="1:20" ht="31.2" x14ac:dyDescent="0.3">
      <c r="A511">
        <v>668</v>
      </c>
      <c r="B511" t="s">
        <v>1377</v>
      </c>
      <c r="C511" s="3" t="s">
        <v>1378</v>
      </c>
      <c r="D511">
        <v>27500</v>
      </c>
      <c r="E511">
        <v>5593</v>
      </c>
      <c r="F511" t="s">
        <v>14</v>
      </c>
      <c r="G511" s="5">
        <f>E511/D511*100</f>
        <v>20.33818181818182</v>
      </c>
      <c r="H511" s="5">
        <f>E511/I511</f>
        <v>73.59210526315789</v>
      </c>
      <c r="I511">
        <v>76</v>
      </c>
      <c r="J511" t="s">
        <v>21</v>
      </c>
      <c r="K511" t="s">
        <v>22</v>
      </c>
      <c r="L511">
        <v>1343797200</v>
      </c>
      <c r="M511">
        <v>1344834000</v>
      </c>
      <c r="N511" s="8">
        <f>(((L511/60)/60)/24)+DATE(1970,1,1)</f>
        <v>41122.208333333336</v>
      </c>
      <c r="O511" s="8">
        <f>(((M511/60)/60)/24)+DATE(1970,1,1)</f>
        <v>41134.208333333336</v>
      </c>
      <c r="P511" t="b">
        <v>0</v>
      </c>
      <c r="Q511" t="b">
        <v>0</v>
      </c>
      <c r="R511" t="s">
        <v>33</v>
      </c>
      <c r="S511" t="str">
        <f>_xlfn.TEXTBEFORE(R511,"/",1,1,0)</f>
        <v>theater</v>
      </c>
      <c r="T511" t="str">
        <f>_xlfn.TEXTAFTER(R511,"/",1,1,0)</f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>E512/D512*100</f>
        <v>119.08974358974358</v>
      </c>
      <c r="H512" s="5">
        <f>E512/I512</f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8">
        <f>(((L512/60)/60)/24)+DATE(1970,1,1)</f>
        <v>43251.208333333328</v>
      </c>
      <c r="O512" s="8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_xlfn.TEXTBEFORE(R512,"/",1,1,0)</f>
        <v>film &amp; video</v>
      </c>
      <c r="T512" t="str">
        <f>_xlfn.TEXTAFTER(R512,"/",1,1,0)</f>
        <v>drama</v>
      </c>
    </row>
    <row r="513" spans="1:20" x14ac:dyDescent="0.3">
      <c r="A513">
        <v>14</v>
      </c>
      <c r="B513" t="s">
        <v>61</v>
      </c>
      <c r="C513" s="3" t="s">
        <v>62</v>
      </c>
      <c r="D513">
        <v>28200</v>
      </c>
      <c r="E513">
        <v>18829</v>
      </c>
      <c r="F513" t="s">
        <v>14</v>
      </c>
      <c r="G513" s="5">
        <f>E513/D513*100</f>
        <v>66.769503546099301</v>
      </c>
      <c r="H513" s="5">
        <f>E513/I513</f>
        <v>94.144999999999996</v>
      </c>
      <c r="I513">
        <v>200</v>
      </c>
      <c r="J513" t="s">
        <v>21</v>
      </c>
      <c r="K513" t="s">
        <v>22</v>
      </c>
      <c r="L513">
        <v>1331013600</v>
      </c>
      <c r="M513">
        <v>1333342800</v>
      </c>
      <c r="N513" s="8">
        <f>(((L513/60)/60)/24)+DATE(1970,1,1)</f>
        <v>40974.25</v>
      </c>
      <c r="O513" s="8">
        <f>(((M513/60)/60)/24)+DATE(1970,1,1)</f>
        <v>41001.208333333336</v>
      </c>
      <c r="P513" t="b">
        <v>0</v>
      </c>
      <c r="Q513" t="b">
        <v>0</v>
      </c>
      <c r="R513" t="s">
        <v>60</v>
      </c>
      <c r="S513" t="str">
        <f>_xlfn.TEXTBEFORE(R513,"/",1,1,0)</f>
        <v>music</v>
      </c>
      <c r="T513" t="str">
        <f>_xlfn.TEXTAFTER(R513,"/",1,1,0)</f>
        <v>indie rock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>E514/D514*100</f>
        <v>139.31868131868131</v>
      </c>
      <c r="H514" s="5">
        <f>E514/I514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8">
        <f>(((L514/60)/60)/24)+DATE(1970,1,1)</f>
        <v>41825.208333333336</v>
      </c>
      <c r="O514" s="8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_xlfn.TEXTBEFORE(R514,"/",1,1,0)</f>
        <v>games</v>
      </c>
      <c r="T514" t="str">
        <f>_xlfn.TEXTAFTER(R514,"/",1,1,0)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>E515/D515*100</f>
        <v>39.277108433734945</v>
      </c>
      <c r="H515" s="5">
        <f>E515/I515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8">
        <f>(((L515/60)/60)/24)+DATE(1970,1,1)</f>
        <v>40430.208333333336</v>
      </c>
      <c r="O515" s="8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_xlfn.TEXTBEFORE(R515,"/",1,1,0)</f>
        <v>film &amp; video</v>
      </c>
      <c r="T515" t="str">
        <f>_xlfn.TEXTAFTER(R515,"/",1,1,0)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>E516/D516*100</f>
        <v>22.439077144917089</v>
      </c>
      <c r="H516" s="5">
        <f>E516/I516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8">
        <f>(((L516/60)/60)/24)+DATE(1970,1,1)</f>
        <v>41614.25</v>
      </c>
      <c r="O516" s="8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_xlfn.TEXTBEFORE(R516,"/",1,1,0)</f>
        <v>music</v>
      </c>
      <c r="T516" t="str">
        <f>_xlfn.TEXTAFTER(R516,"/",1,1,0)</f>
        <v>rock</v>
      </c>
    </row>
    <row r="517" spans="1:20" x14ac:dyDescent="0.3">
      <c r="A517">
        <v>405</v>
      </c>
      <c r="B517" t="s">
        <v>861</v>
      </c>
      <c r="C517" s="3" t="s">
        <v>862</v>
      </c>
      <c r="D517">
        <v>29600</v>
      </c>
      <c r="E517">
        <v>26527</v>
      </c>
      <c r="F517" t="s">
        <v>14</v>
      </c>
      <c r="G517" s="5">
        <f>E517/D517*100</f>
        <v>89.618243243243242</v>
      </c>
      <c r="H517" s="5">
        <f>E517/I517</f>
        <v>60.981609195402299</v>
      </c>
      <c r="I517">
        <v>435</v>
      </c>
      <c r="J517" t="s">
        <v>21</v>
      </c>
      <c r="K517" t="s">
        <v>22</v>
      </c>
      <c r="L517">
        <v>1528088400</v>
      </c>
      <c r="M517">
        <v>1532408400</v>
      </c>
      <c r="N517" s="8">
        <f>(((L517/60)/60)/24)+DATE(1970,1,1)</f>
        <v>43255.208333333328</v>
      </c>
      <c r="O517" s="8">
        <f>(((M517/60)/60)/24)+DATE(1970,1,1)</f>
        <v>43305.208333333328</v>
      </c>
      <c r="P517" t="b">
        <v>0</v>
      </c>
      <c r="Q517" t="b">
        <v>0</v>
      </c>
      <c r="R517" t="s">
        <v>33</v>
      </c>
      <c r="S517" t="str">
        <f>_xlfn.TEXTBEFORE(R517,"/",1,1,0)</f>
        <v>theater</v>
      </c>
      <c r="T517" t="str">
        <f>_xlfn.TEXTAFTER(R517,"/",1,1,0)</f>
        <v>plays</v>
      </c>
    </row>
    <row r="518" spans="1:20" x14ac:dyDescent="0.3">
      <c r="A518">
        <v>919</v>
      </c>
      <c r="B518" t="s">
        <v>1870</v>
      </c>
      <c r="C518" s="3" t="s">
        <v>1871</v>
      </c>
      <c r="D518">
        <v>35600</v>
      </c>
      <c r="E518">
        <v>20915</v>
      </c>
      <c r="F518" t="s">
        <v>14</v>
      </c>
      <c r="G518" s="5">
        <f>E518/D518*100</f>
        <v>58.75</v>
      </c>
      <c r="H518" s="5">
        <f>E518/I518</f>
        <v>92.955555555555549</v>
      </c>
      <c r="I518">
        <v>225</v>
      </c>
      <c r="J518" t="s">
        <v>26</v>
      </c>
      <c r="K518" t="s">
        <v>27</v>
      </c>
      <c r="L518">
        <v>1507957200</v>
      </c>
      <c r="M518">
        <v>1510725600</v>
      </c>
      <c r="N518" s="8">
        <f>(((L518/60)/60)/24)+DATE(1970,1,1)</f>
        <v>43022.208333333328</v>
      </c>
      <c r="O518" s="8">
        <f>(((M518/60)/60)/24)+DATE(1970,1,1)</f>
        <v>43054.25</v>
      </c>
      <c r="P518" t="b">
        <v>0</v>
      </c>
      <c r="Q518" t="b">
        <v>1</v>
      </c>
      <c r="R518" t="s">
        <v>33</v>
      </c>
      <c r="S518" t="str">
        <f>_xlfn.TEXTBEFORE(R518,"/",1,1,0)</f>
        <v>theater</v>
      </c>
      <c r="T518" t="str">
        <f>_xlfn.TEXTAFTER(R518,"/",1,1,0)</f>
        <v>plays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>E519/D519*100</f>
        <v>112.00000000000001</v>
      </c>
      <c r="H519" s="5">
        <f>E519/I519</f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8">
        <f>(((L519/60)/60)/24)+DATE(1970,1,1)</f>
        <v>42860.208333333328</v>
      </c>
      <c r="O519" s="8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_xlfn.TEXTBEFORE(R519,"/",1,1,0)</f>
        <v>food</v>
      </c>
      <c r="T519" t="str">
        <f>_xlfn.TEXTAFTER(R519,"/",1,1,0)</f>
        <v>food trucks</v>
      </c>
    </row>
    <row r="520" spans="1:20" x14ac:dyDescent="0.3">
      <c r="A520">
        <v>340</v>
      </c>
      <c r="B520" t="s">
        <v>732</v>
      </c>
      <c r="C520" s="3" t="s">
        <v>733</v>
      </c>
      <c r="D520">
        <v>37100</v>
      </c>
      <c r="E520">
        <v>34964</v>
      </c>
      <c r="F520" t="s">
        <v>14</v>
      </c>
      <c r="G520" s="5">
        <f>E520/D520*100</f>
        <v>94.242587601078171</v>
      </c>
      <c r="H520" s="5">
        <f>E520/I520</f>
        <v>88.966921119592882</v>
      </c>
      <c r="I520">
        <v>393</v>
      </c>
      <c r="J520" t="s">
        <v>21</v>
      </c>
      <c r="K520" t="s">
        <v>22</v>
      </c>
      <c r="L520">
        <v>1323669600</v>
      </c>
      <c r="M520">
        <v>1323756000</v>
      </c>
      <c r="N520" s="8">
        <f>(((L520/60)/60)/24)+DATE(1970,1,1)</f>
        <v>40889.25</v>
      </c>
      <c r="O520" s="8">
        <f>(((M520/60)/60)/24)+DATE(1970,1,1)</f>
        <v>40890.25</v>
      </c>
      <c r="P520" t="b">
        <v>0</v>
      </c>
      <c r="Q520" t="b">
        <v>0</v>
      </c>
      <c r="R520" t="s">
        <v>122</v>
      </c>
      <c r="S520" t="str">
        <f>_xlfn.TEXTBEFORE(R520,"/",1,1,0)</f>
        <v>photography</v>
      </c>
      <c r="T520" t="str">
        <f>_xlfn.TEXTAFTER(R520,"/",1,1,0)</f>
        <v>photography books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>E521/D521*100</f>
        <v>101.74563871693867</v>
      </c>
      <c r="H521" s="5">
        <f>E521/I521</f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8">
        <f>(((L521/60)/60)/24)+DATE(1970,1,1)</f>
        <v>42012.25</v>
      </c>
      <c r="O521" s="8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_xlfn.TEXTBEFORE(R521,"/",1,1,0)</f>
        <v>music</v>
      </c>
      <c r="T521" t="str">
        <f>_xlfn.TEXTAFTER(R521,"/",1,1,0)</f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>E522/D522*100</f>
        <v>425.75</v>
      </c>
      <c r="H522" s="5">
        <f>E522/I522</f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8">
        <f>(((L522/60)/60)/24)+DATE(1970,1,1)</f>
        <v>43574.208333333328</v>
      </c>
      <c r="O522" s="8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_xlfn.TEXTBEFORE(R522,"/",1,1,0)</f>
        <v>theater</v>
      </c>
      <c r="T522" t="str">
        <f>_xlfn.TEXTAFTER(R522,"/",1,1,0)</f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>E523/D523*100</f>
        <v>145.53947368421052</v>
      </c>
      <c r="H523" s="5">
        <f>E523/I523</f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8">
        <f>(((L523/60)/60)/24)+DATE(1970,1,1)</f>
        <v>42605.208333333328</v>
      </c>
      <c r="O523" s="8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_xlfn.TEXTBEFORE(R523,"/",1,1,0)</f>
        <v>film &amp; video</v>
      </c>
      <c r="T523" t="str">
        <f>_xlfn.TEXTAFTER(R523,"/",1,1,0)</f>
        <v>drama</v>
      </c>
    </row>
    <row r="524" spans="1:20" x14ac:dyDescent="0.3">
      <c r="A524">
        <v>236</v>
      </c>
      <c r="B524" t="s">
        <v>524</v>
      </c>
      <c r="C524" s="3" t="s">
        <v>525</v>
      </c>
      <c r="D524">
        <v>39500</v>
      </c>
      <c r="E524">
        <v>4323</v>
      </c>
      <c r="F524" t="s">
        <v>14</v>
      </c>
      <c r="G524" s="5">
        <f>E524/D524*100</f>
        <v>10.944303797468354</v>
      </c>
      <c r="H524" s="5">
        <f>E524/I524</f>
        <v>75.84210526315789</v>
      </c>
      <c r="I524">
        <v>57</v>
      </c>
      <c r="J524" t="s">
        <v>26</v>
      </c>
      <c r="K524" t="s">
        <v>27</v>
      </c>
      <c r="L524">
        <v>1561438800</v>
      </c>
      <c r="M524">
        <v>1562043600</v>
      </c>
      <c r="N524" s="8">
        <f>(((L524/60)/60)/24)+DATE(1970,1,1)</f>
        <v>43641.208333333328</v>
      </c>
      <c r="O524" s="8">
        <f>(((M524/60)/60)/24)+DATE(1970,1,1)</f>
        <v>43648.208333333328</v>
      </c>
      <c r="P524" t="b">
        <v>0</v>
      </c>
      <c r="Q524" t="b">
        <v>1</v>
      </c>
      <c r="R524" t="s">
        <v>23</v>
      </c>
      <c r="S524" t="str">
        <f>_xlfn.TEXTBEFORE(R524,"/",1,1,0)</f>
        <v>music</v>
      </c>
      <c r="T524" t="str">
        <f>_xlfn.TEXTAFTER(R524,"/",1,1,0)</f>
        <v>rock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>E525/D525*100</f>
        <v>700.33333333333326</v>
      </c>
      <c r="H525" s="5">
        <f>E525/I525</f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8">
        <f>(((L525/60)/60)/24)+DATE(1970,1,1)</f>
        <v>40241.25</v>
      </c>
      <c r="O525" s="8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_xlfn.TEXTBEFORE(R525,"/",1,1,0)</f>
        <v>film &amp; video</v>
      </c>
      <c r="T525" t="str">
        <f>_xlfn.TEXTAFTER(R525,"/",1,1,0)</f>
        <v>shorts</v>
      </c>
    </row>
    <row r="526" spans="1:20" ht="31.2" x14ac:dyDescent="0.3">
      <c r="A526">
        <v>192</v>
      </c>
      <c r="B526" t="s">
        <v>436</v>
      </c>
      <c r="C526" s="3" t="s">
        <v>437</v>
      </c>
      <c r="D526">
        <v>42600</v>
      </c>
      <c r="E526">
        <v>8517</v>
      </c>
      <c r="F526" t="s">
        <v>14</v>
      </c>
      <c r="G526" s="5">
        <f>E526/D526*100</f>
        <v>19.992957746478872</v>
      </c>
      <c r="H526" s="5">
        <f>E526/I526</f>
        <v>35.049382716049379</v>
      </c>
      <c r="I526">
        <v>243</v>
      </c>
      <c r="J526" t="s">
        <v>21</v>
      </c>
      <c r="K526" t="s">
        <v>22</v>
      </c>
      <c r="L526">
        <v>1403845200</v>
      </c>
      <c r="M526">
        <v>1404190800</v>
      </c>
      <c r="N526" s="8">
        <f>(((L526/60)/60)/24)+DATE(1970,1,1)</f>
        <v>41817.208333333336</v>
      </c>
      <c r="O526" s="8">
        <f>(((M526/60)/60)/24)+DATE(1970,1,1)</f>
        <v>41821.208333333336</v>
      </c>
      <c r="P526" t="b">
        <v>0</v>
      </c>
      <c r="Q526" t="b">
        <v>0</v>
      </c>
      <c r="R526" t="s">
        <v>23</v>
      </c>
      <c r="S526" t="str">
        <f>_xlfn.TEXTBEFORE(R526,"/",1,1,0)</f>
        <v>music</v>
      </c>
      <c r="T526" t="str">
        <f>_xlfn.TEXTAFTER(R526,"/",1,1,0)</f>
        <v>rock</v>
      </c>
    </row>
    <row r="527" spans="1:20" x14ac:dyDescent="0.3">
      <c r="A527">
        <v>941</v>
      </c>
      <c r="B527" t="s">
        <v>1913</v>
      </c>
      <c r="C527" s="3" t="s">
        <v>1914</v>
      </c>
      <c r="D527">
        <v>43000</v>
      </c>
      <c r="E527">
        <v>5615</v>
      </c>
      <c r="F527" t="s">
        <v>14</v>
      </c>
      <c r="G527" s="5">
        <f>E527/D527*100</f>
        <v>13.05813953488372</v>
      </c>
      <c r="H527" s="5">
        <f>E527/I527</f>
        <v>71.987179487179489</v>
      </c>
      <c r="I527">
        <v>78</v>
      </c>
      <c r="J527" t="s">
        <v>21</v>
      </c>
      <c r="K527" t="s">
        <v>22</v>
      </c>
      <c r="L527">
        <v>1294552800</v>
      </c>
      <c r="M527">
        <v>1297576800</v>
      </c>
      <c r="N527" s="8">
        <f>(((L527/60)/60)/24)+DATE(1970,1,1)</f>
        <v>40552.25</v>
      </c>
      <c r="O527" s="8">
        <f>(((M527/60)/60)/24)+DATE(1970,1,1)</f>
        <v>40587.25</v>
      </c>
      <c r="P527" t="b">
        <v>1</v>
      </c>
      <c r="Q527" t="b">
        <v>0</v>
      </c>
      <c r="R527" t="s">
        <v>33</v>
      </c>
      <c r="S527" t="str">
        <f>_xlfn.TEXTBEFORE(R527,"/",1,1,0)</f>
        <v>theater</v>
      </c>
      <c r="T527" t="str">
        <f>_xlfn.TEXTAFTER(R527,"/",1,1,0)</f>
        <v>plays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>E528/D528*100</f>
        <v>155.95180722891567</v>
      </c>
      <c r="H528" s="5">
        <f>E528/I528</f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8">
        <f>(((L528/60)/60)/24)+DATE(1970,1,1)</f>
        <v>42364.25</v>
      </c>
      <c r="O528" s="8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_xlfn.TEXTBEFORE(R528,"/",1,1,0)</f>
        <v>theater</v>
      </c>
      <c r="T528" t="str">
        <f>_xlfn.TEXTAFTER(R528,"/",1,1,0)</f>
        <v>plays</v>
      </c>
    </row>
    <row r="529" spans="1:20" ht="31.2" x14ac:dyDescent="0.3">
      <c r="A529">
        <v>766</v>
      </c>
      <c r="B529" t="s">
        <v>1567</v>
      </c>
      <c r="C529" s="3" t="s">
        <v>1568</v>
      </c>
      <c r="D529">
        <v>43800</v>
      </c>
      <c r="E529">
        <v>13653</v>
      </c>
      <c r="F529" t="s">
        <v>14</v>
      </c>
      <c r="G529" s="5">
        <f>E529/D529*100</f>
        <v>31.171232876712331</v>
      </c>
      <c r="H529" s="5">
        <f>E529/I529</f>
        <v>55.052419354838712</v>
      </c>
      <c r="I529">
        <v>248</v>
      </c>
      <c r="J529" t="s">
        <v>26</v>
      </c>
      <c r="K529" t="s">
        <v>27</v>
      </c>
      <c r="L529">
        <v>1537333200</v>
      </c>
      <c r="M529">
        <v>1537419600</v>
      </c>
      <c r="N529" s="8">
        <f>(((L529/60)/60)/24)+DATE(1970,1,1)</f>
        <v>43362.208333333328</v>
      </c>
      <c r="O529" s="8">
        <f>(((M529/60)/60)/24)+DATE(1970,1,1)</f>
        <v>43363.208333333328</v>
      </c>
      <c r="P529" t="b">
        <v>0</v>
      </c>
      <c r="Q529" t="b">
        <v>0</v>
      </c>
      <c r="R529" t="s">
        <v>474</v>
      </c>
      <c r="S529" t="str">
        <f>_xlfn.TEXTBEFORE(R529,"/",1,1,0)</f>
        <v>film &amp; video</v>
      </c>
      <c r="T529" t="str">
        <f>_xlfn.TEXTAFTER(R529,"/",1,1,0)</f>
        <v>science fiction</v>
      </c>
    </row>
    <row r="530" spans="1:20" x14ac:dyDescent="0.3">
      <c r="A530">
        <v>342</v>
      </c>
      <c r="B530" t="s">
        <v>736</v>
      </c>
      <c r="C530" s="3" t="s">
        <v>737</v>
      </c>
      <c r="D530">
        <v>47900</v>
      </c>
      <c r="E530">
        <v>31864</v>
      </c>
      <c r="F530" t="s">
        <v>14</v>
      </c>
      <c r="G530" s="5">
        <f>E530/D530*100</f>
        <v>66.521920668058456</v>
      </c>
      <c r="H530" s="5">
        <f>E530/I530</f>
        <v>97.146341463414629</v>
      </c>
      <c r="I530">
        <v>328</v>
      </c>
      <c r="J530" t="s">
        <v>21</v>
      </c>
      <c r="K530" t="s">
        <v>22</v>
      </c>
      <c r="L530">
        <v>1374296400</v>
      </c>
      <c r="M530">
        <v>1375333200</v>
      </c>
      <c r="N530" s="8">
        <f>(((L530/60)/60)/24)+DATE(1970,1,1)</f>
        <v>41475.208333333336</v>
      </c>
      <c r="O530" s="8">
        <f>(((M530/60)/60)/24)+DATE(1970,1,1)</f>
        <v>41487.208333333336</v>
      </c>
      <c r="P530" t="b">
        <v>0</v>
      </c>
      <c r="Q530" t="b">
        <v>0</v>
      </c>
      <c r="R530" t="s">
        <v>33</v>
      </c>
      <c r="S530" t="str">
        <f>_xlfn.TEXTBEFORE(R530,"/",1,1,0)</f>
        <v>theater</v>
      </c>
      <c r="T530" t="str">
        <f>_xlfn.TEXTAFTER(R530,"/",1,1,0)</f>
        <v>plays</v>
      </c>
    </row>
    <row r="531" spans="1:20" x14ac:dyDescent="0.3">
      <c r="A531">
        <v>760</v>
      </c>
      <c r="B531" t="s">
        <v>1556</v>
      </c>
      <c r="C531" s="3" t="s">
        <v>1557</v>
      </c>
      <c r="D531">
        <v>48300</v>
      </c>
      <c r="E531">
        <v>16592</v>
      </c>
      <c r="F531" t="s">
        <v>14</v>
      </c>
      <c r="G531" s="5">
        <f>E531/D531*100</f>
        <v>34.351966873706004</v>
      </c>
      <c r="H531" s="5">
        <f>E531/I531</f>
        <v>79.009523809523813</v>
      </c>
      <c r="I531">
        <v>210</v>
      </c>
      <c r="J531" t="s">
        <v>107</v>
      </c>
      <c r="K531" t="s">
        <v>108</v>
      </c>
      <c r="L531">
        <v>1564635600</v>
      </c>
      <c r="M531">
        <v>1567141200</v>
      </c>
      <c r="N531" s="8">
        <f>(((L531/60)/60)/24)+DATE(1970,1,1)</f>
        <v>43678.208333333328</v>
      </c>
      <c r="O531" s="8">
        <f>(((M531/60)/60)/24)+DATE(1970,1,1)</f>
        <v>43707.208333333328</v>
      </c>
      <c r="P531" t="b">
        <v>0</v>
      </c>
      <c r="Q531" t="b">
        <v>1</v>
      </c>
      <c r="R531" t="s">
        <v>89</v>
      </c>
      <c r="S531" t="str">
        <f>_xlfn.TEXTBEFORE(R531,"/",1,1,0)</f>
        <v>games</v>
      </c>
      <c r="T531" t="str">
        <f>_xlfn.TEXTAFTER(R531,"/",1,1,0)</f>
        <v>video games</v>
      </c>
    </row>
    <row r="532" spans="1:20" x14ac:dyDescent="0.3">
      <c r="A532">
        <v>377</v>
      </c>
      <c r="B532" t="s">
        <v>806</v>
      </c>
      <c r="C532" s="3" t="s">
        <v>807</v>
      </c>
      <c r="D532">
        <v>49700</v>
      </c>
      <c r="E532">
        <v>5098</v>
      </c>
      <c r="F532" t="s">
        <v>14</v>
      </c>
      <c r="G532" s="5">
        <f>E532/D532*100</f>
        <v>10.257545271629779</v>
      </c>
      <c r="H532" s="5">
        <f>E532/I532</f>
        <v>40.14173228346457</v>
      </c>
      <c r="I532">
        <v>127</v>
      </c>
      <c r="J532" t="s">
        <v>21</v>
      </c>
      <c r="K532" t="s">
        <v>22</v>
      </c>
      <c r="L532">
        <v>1571720400</v>
      </c>
      <c r="M532">
        <v>1572933600</v>
      </c>
      <c r="N532" s="8">
        <f>(((L532/60)/60)/24)+DATE(1970,1,1)</f>
        <v>43760.208333333328</v>
      </c>
      <c r="O532" s="8">
        <f>(((M532/60)/60)/24)+DATE(1970,1,1)</f>
        <v>43774.25</v>
      </c>
      <c r="P532" t="b">
        <v>0</v>
      </c>
      <c r="Q532" t="b">
        <v>0</v>
      </c>
      <c r="R532" t="s">
        <v>33</v>
      </c>
      <c r="S532" t="str">
        <f>_xlfn.TEXTBEFORE(R532,"/",1,1,0)</f>
        <v>theater</v>
      </c>
      <c r="T532" t="str">
        <f>_xlfn.TEXTAFTER(R532,"/",1,1,0)</f>
        <v>plays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>E533/D533*100</f>
        <v>95.521156936261391</v>
      </c>
      <c r="H533" s="5">
        <f>E533/I533</f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8">
        <f>(((L533/60)/60)/24)+DATE(1970,1,1)</f>
        <v>41589.25</v>
      </c>
      <c r="O533" s="8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_xlfn.TEXTBEFORE(R533,"/",1,1,0)</f>
        <v>games</v>
      </c>
      <c r="T533" t="str">
        <f>_xlfn.TEXTAFTER(R533,"/",1,1,0)</f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>E534/D534*100</f>
        <v>502.87499999999994</v>
      </c>
      <c r="H534" s="5">
        <f>E534/I534</f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8">
        <f>(((L534/60)/60)/24)+DATE(1970,1,1)</f>
        <v>43125.25</v>
      </c>
      <c r="O534" s="8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_xlfn.TEXTBEFORE(R534,"/",1,1,0)</f>
        <v>theater</v>
      </c>
      <c r="T534" t="str">
        <f>_xlfn.TEXTAFTER(R534,"/",1,1,0)</f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>E535/D535*100</f>
        <v>159.24394463667818</v>
      </c>
      <c r="H535" s="5">
        <f>E535/I535</f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8">
        <f>(((L535/60)/60)/24)+DATE(1970,1,1)</f>
        <v>41479.208333333336</v>
      </c>
      <c r="O535" s="8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_xlfn.TEXTBEFORE(R535,"/",1,1,0)</f>
        <v>music</v>
      </c>
      <c r="T535" t="str">
        <f>_xlfn.TEXTAFTER(R535,"/",1,1,0)</f>
        <v>indie rock</v>
      </c>
    </row>
    <row r="536" spans="1:20" ht="31.2" x14ac:dyDescent="0.3">
      <c r="A536">
        <v>522</v>
      </c>
      <c r="B536" t="s">
        <v>1089</v>
      </c>
      <c r="C536" s="3" t="s">
        <v>1090</v>
      </c>
      <c r="D536">
        <v>50500</v>
      </c>
      <c r="E536">
        <v>16389</v>
      </c>
      <c r="F536" t="s">
        <v>14</v>
      </c>
      <c r="G536" s="5">
        <f>E536/D536*100</f>
        <v>32.453465346534657</v>
      </c>
      <c r="H536" s="5">
        <f>E536/I536</f>
        <v>85.806282722513089</v>
      </c>
      <c r="I536">
        <v>191</v>
      </c>
      <c r="J536" t="s">
        <v>21</v>
      </c>
      <c r="K536" t="s">
        <v>22</v>
      </c>
      <c r="L536">
        <v>1341291600</v>
      </c>
      <c r="M536">
        <v>1342328400</v>
      </c>
      <c r="N536" s="8">
        <f>(((L536/60)/60)/24)+DATE(1970,1,1)</f>
        <v>41093.208333333336</v>
      </c>
      <c r="O536" s="8">
        <f>(((M536/60)/60)/24)+DATE(1970,1,1)</f>
        <v>41105.208333333336</v>
      </c>
      <c r="P536" t="b">
        <v>0</v>
      </c>
      <c r="Q536" t="b">
        <v>0</v>
      </c>
      <c r="R536" t="s">
        <v>100</v>
      </c>
      <c r="S536" t="str">
        <f>_xlfn.TEXTBEFORE(R536,"/",1,1,0)</f>
        <v>film &amp; video</v>
      </c>
      <c r="T536" t="str">
        <f>_xlfn.TEXTAFTER(R536,"/",1,1,0)</f>
        <v>shorts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>E537/D537*100</f>
        <v>482.03846153846149</v>
      </c>
      <c r="H537" s="5">
        <f>E537/I537</f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8">
        <f>(((L537/60)/60)/24)+DATE(1970,1,1)</f>
        <v>43259.208333333328</v>
      </c>
      <c r="O537" s="8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_xlfn.TEXTBEFORE(R537,"/",1,1,0)</f>
        <v>theater</v>
      </c>
      <c r="T537" t="str">
        <f>_xlfn.TEXTAFTER(R537,"/",1,1,0)</f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>E538/D538*100</f>
        <v>149.96938775510205</v>
      </c>
      <c r="H538" s="5">
        <f>E538/I538</f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8">
        <f>(((L538/60)/60)/24)+DATE(1970,1,1)</f>
        <v>40414.208333333336</v>
      </c>
      <c r="O538" s="8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_xlfn.TEXTBEFORE(R538,"/",1,1,0)</f>
        <v>publishing</v>
      </c>
      <c r="T538" t="str">
        <f>_xlfn.TEXTAFTER(R538,"/",1,1,0)</f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>E539/D539*100</f>
        <v>117.22156398104266</v>
      </c>
      <c r="H539" s="5">
        <f>E539/I539</f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8">
        <f>(((L539/60)/60)/24)+DATE(1970,1,1)</f>
        <v>43342.208333333328</v>
      </c>
      <c r="O539" s="8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_xlfn.TEXTBEFORE(R539,"/",1,1,0)</f>
        <v>film &amp; video</v>
      </c>
      <c r="T539" t="str">
        <f>_xlfn.TEXTAFTER(R539,"/",1,1,0)</f>
        <v>documentary</v>
      </c>
    </row>
    <row r="540" spans="1:20" x14ac:dyDescent="0.3">
      <c r="A540">
        <v>79</v>
      </c>
      <c r="B540" t="s">
        <v>207</v>
      </c>
      <c r="C540" s="3" t="s">
        <v>208</v>
      </c>
      <c r="D540">
        <v>57800</v>
      </c>
      <c r="E540">
        <v>40228</v>
      </c>
      <c r="F540" t="s">
        <v>14</v>
      </c>
      <c r="G540" s="5">
        <f>E540/D540*100</f>
        <v>69.598615916955026</v>
      </c>
      <c r="H540" s="5">
        <f>E540/I540</f>
        <v>48.004773269689736</v>
      </c>
      <c r="I540">
        <v>838</v>
      </c>
      <c r="J540" t="s">
        <v>21</v>
      </c>
      <c r="K540" t="s">
        <v>22</v>
      </c>
      <c r="L540">
        <v>1529125200</v>
      </c>
      <c r="M540">
        <v>1529557200</v>
      </c>
      <c r="N540" s="8">
        <f>(((L540/60)/60)/24)+DATE(1970,1,1)</f>
        <v>43267.208333333328</v>
      </c>
      <c r="O540" s="8">
        <f>(((M540/60)/60)/24)+DATE(1970,1,1)</f>
        <v>43272.208333333328</v>
      </c>
      <c r="P540" t="b">
        <v>0</v>
      </c>
      <c r="Q540" t="b">
        <v>0</v>
      </c>
      <c r="R540" t="s">
        <v>33</v>
      </c>
      <c r="S540" t="str">
        <f>_xlfn.TEXTBEFORE(R540,"/",1,1,0)</f>
        <v>theater</v>
      </c>
      <c r="T540" t="str">
        <f>_xlfn.TEXTAFTER(R540,"/",1,1,0)</f>
        <v>plays</v>
      </c>
    </row>
    <row r="541" spans="1:20" x14ac:dyDescent="0.3">
      <c r="A541">
        <v>391</v>
      </c>
      <c r="B541" t="s">
        <v>834</v>
      </c>
      <c r="C541" s="3" t="s">
        <v>835</v>
      </c>
      <c r="D541">
        <v>60400</v>
      </c>
      <c r="E541">
        <v>4393</v>
      </c>
      <c r="F541" t="s">
        <v>14</v>
      </c>
      <c r="G541" s="5">
        <f>E541/D541*100</f>
        <v>7.2731788079470201</v>
      </c>
      <c r="H541" s="5">
        <f>E541/I541</f>
        <v>29.09271523178808</v>
      </c>
      <c r="I541">
        <v>151</v>
      </c>
      <c r="J541" t="s">
        <v>21</v>
      </c>
      <c r="K541" t="s">
        <v>22</v>
      </c>
      <c r="L541">
        <v>1389679200</v>
      </c>
      <c r="M541">
        <v>1389852000</v>
      </c>
      <c r="N541" s="8">
        <f>(((L541/60)/60)/24)+DATE(1970,1,1)</f>
        <v>41653.25</v>
      </c>
      <c r="O541" s="8">
        <f>(((M541/60)/60)/24)+DATE(1970,1,1)</f>
        <v>41655.25</v>
      </c>
      <c r="P541" t="b">
        <v>0</v>
      </c>
      <c r="Q541" t="b">
        <v>0</v>
      </c>
      <c r="R541" t="s">
        <v>68</v>
      </c>
      <c r="S541" t="str">
        <f>_xlfn.TEXTBEFORE(R541,"/",1,1,0)</f>
        <v>publishing</v>
      </c>
      <c r="T541" t="str">
        <f>_xlfn.TEXTAFTER(R541,"/",1,1,0)</f>
        <v>nonfiction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>E542/D542*100</f>
        <v>265.98113207547169</v>
      </c>
      <c r="H542" s="5">
        <f>E542/I542</f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8">
        <f>(((L542/60)/60)/24)+DATE(1970,1,1)</f>
        <v>43225.208333333328</v>
      </c>
      <c r="O542" s="8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_xlfn.TEXTBEFORE(R542,"/",1,1,0)</f>
        <v>photography</v>
      </c>
      <c r="T542" t="str">
        <f>_xlfn.TEXTAFTER(R542,"/",1,1,0)</f>
        <v>photography books</v>
      </c>
    </row>
    <row r="543" spans="1:20" x14ac:dyDescent="0.3">
      <c r="A543">
        <v>787</v>
      </c>
      <c r="B543" t="s">
        <v>1609</v>
      </c>
      <c r="C543" s="3" t="s">
        <v>1610</v>
      </c>
      <c r="D543">
        <v>61200</v>
      </c>
      <c r="E543">
        <v>60994</v>
      </c>
      <c r="F543" t="s">
        <v>14</v>
      </c>
      <c r="G543" s="5">
        <f>E543/D543*100</f>
        <v>99.66339869281046</v>
      </c>
      <c r="H543" s="5">
        <f>E543/I543</f>
        <v>71.005820721769496</v>
      </c>
      <c r="I543">
        <v>859</v>
      </c>
      <c r="J543" t="s">
        <v>15</v>
      </c>
      <c r="K543" t="s">
        <v>16</v>
      </c>
      <c r="L543">
        <v>1305954000</v>
      </c>
      <c r="M543">
        <v>1306731600</v>
      </c>
      <c r="N543" s="8">
        <f>(((L543/60)/60)/24)+DATE(1970,1,1)</f>
        <v>40684.208333333336</v>
      </c>
      <c r="O543" s="8">
        <f>(((M543/60)/60)/24)+DATE(1970,1,1)</f>
        <v>40693.208333333336</v>
      </c>
      <c r="P543" t="b">
        <v>0</v>
      </c>
      <c r="Q543" t="b">
        <v>0</v>
      </c>
      <c r="R543" t="s">
        <v>23</v>
      </c>
      <c r="S543" t="str">
        <f>_xlfn.TEXTBEFORE(R543,"/",1,1,0)</f>
        <v>music</v>
      </c>
      <c r="T543" t="str">
        <f>_xlfn.TEXTAFTER(R543,"/",1,1,0)</f>
        <v>rock</v>
      </c>
    </row>
    <row r="544" spans="1:20" x14ac:dyDescent="0.3">
      <c r="A544">
        <v>19</v>
      </c>
      <c r="B544" t="s">
        <v>75</v>
      </c>
      <c r="C544" s="3" t="s">
        <v>76</v>
      </c>
      <c r="D544">
        <v>62500</v>
      </c>
      <c r="E544">
        <v>30331</v>
      </c>
      <c r="F544" t="s">
        <v>14</v>
      </c>
      <c r="G544" s="5">
        <f>E544/D544*100</f>
        <v>48.529600000000002</v>
      </c>
      <c r="H544" s="5">
        <f>E544/I544</f>
        <v>45.001483679525222</v>
      </c>
      <c r="I544">
        <v>674</v>
      </c>
      <c r="J544" t="s">
        <v>21</v>
      </c>
      <c r="K544" t="s">
        <v>22</v>
      </c>
      <c r="L544">
        <v>1551679200</v>
      </c>
      <c r="M544">
        <v>1553490000</v>
      </c>
      <c r="N544" s="8">
        <f>(((L544/60)/60)/24)+DATE(1970,1,1)</f>
        <v>43528.25</v>
      </c>
      <c r="O544" s="8">
        <f>(((M544/60)/60)/24)+DATE(1970,1,1)</f>
        <v>43549.208333333328</v>
      </c>
      <c r="P544" t="b">
        <v>0</v>
      </c>
      <c r="Q544" t="b">
        <v>1</v>
      </c>
      <c r="R544" t="s">
        <v>33</v>
      </c>
      <c r="S544" t="str">
        <f>_xlfn.TEXTBEFORE(R544,"/",1,1,0)</f>
        <v>theater</v>
      </c>
      <c r="T544" t="str">
        <f>_xlfn.TEXTAFTER(R544,"/",1,1,0)</f>
        <v>plays</v>
      </c>
    </row>
    <row r="545" spans="1:20" x14ac:dyDescent="0.3">
      <c r="A545">
        <v>198</v>
      </c>
      <c r="B545" t="s">
        <v>448</v>
      </c>
      <c r="C545" s="3" t="s">
        <v>449</v>
      </c>
      <c r="D545">
        <v>63200</v>
      </c>
      <c r="E545">
        <v>6041</v>
      </c>
      <c r="F545" t="s">
        <v>14</v>
      </c>
      <c r="G545" s="5">
        <f>E545/D545*100</f>
        <v>9.5585443037974684</v>
      </c>
      <c r="H545" s="5">
        <f>E545/I545</f>
        <v>35.958333333333336</v>
      </c>
      <c r="I545">
        <v>168</v>
      </c>
      <c r="J545" t="s">
        <v>21</v>
      </c>
      <c r="K545" t="s">
        <v>22</v>
      </c>
      <c r="L545">
        <v>1281070800</v>
      </c>
      <c r="M545">
        <v>1283576400</v>
      </c>
      <c r="N545" s="8">
        <f>(((L545/60)/60)/24)+DATE(1970,1,1)</f>
        <v>40396.208333333336</v>
      </c>
      <c r="O545" s="8">
        <f>(((M545/60)/60)/24)+DATE(1970,1,1)</f>
        <v>40425.208333333336</v>
      </c>
      <c r="P545" t="b">
        <v>0</v>
      </c>
      <c r="Q545" t="b">
        <v>0</v>
      </c>
      <c r="R545" t="s">
        <v>50</v>
      </c>
      <c r="S545" t="str">
        <f>_xlfn.TEXTBEFORE(R545,"/",1,1,0)</f>
        <v>music</v>
      </c>
      <c r="T545" t="str">
        <f>_xlfn.TEXTAFTER(R545,"/",1,1,0)</f>
        <v>electric music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>E546/D546*100</f>
        <v>276.5</v>
      </c>
      <c r="H546" s="5">
        <f>E546/I546</f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8">
        <f>(((L546/60)/60)/24)+DATE(1970,1,1)</f>
        <v>42377.25</v>
      </c>
      <c r="O546" s="8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_xlfn.TEXTBEFORE(R546,"/",1,1,0)</f>
        <v>music</v>
      </c>
      <c r="T546" t="str">
        <f>_xlfn.TEXTAFTER(R546,"/",1,1,0)</f>
        <v>rock</v>
      </c>
    </row>
    <row r="547" spans="1:20" x14ac:dyDescent="0.3">
      <c r="A547">
        <v>998</v>
      </c>
      <c r="B547" t="s">
        <v>2023</v>
      </c>
      <c r="C547" s="3" t="s">
        <v>2024</v>
      </c>
      <c r="D547">
        <v>66600</v>
      </c>
      <c r="E547">
        <v>37823</v>
      </c>
      <c r="F547" t="s">
        <v>14</v>
      </c>
      <c r="G547" s="5">
        <f>E547/D547*100</f>
        <v>56.791291291291287</v>
      </c>
      <c r="H547" s="5">
        <f>E547/I547</f>
        <v>101.13101604278074</v>
      </c>
      <c r="I547">
        <v>374</v>
      </c>
      <c r="J547" t="s">
        <v>21</v>
      </c>
      <c r="K547" t="s">
        <v>22</v>
      </c>
      <c r="L547">
        <v>1265868000</v>
      </c>
      <c r="M547">
        <v>1267077600</v>
      </c>
      <c r="N547" s="8">
        <f>(((L547/60)/60)/24)+DATE(1970,1,1)</f>
        <v>40220.25</v>
      </c>
      <c r="O547" s="8">
        <f>(((M547/60)/60)/24)+DATE(1970,1,1)</f>
        <v>40234.25</v>
      </c>
      <c r="P547" t="b">
        <v>0</v>
      </c>
      <c r="Q547" t="b">
        <v>1</v>
      </c>
      <c r="R547" t="s">
        <v>60</v>
      </c>
      <c r="S547" t="str">
        <f>_xlfn.TEXTBEFORE(R547,"/",1,1,0)</f>
        <v>music</v>
      </c>
      <c r="T547" t="str">
        <f>_xlfn.TEXTAFTER(R547,"/",1,1,0)</f>
        <v>indie rock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>E548/D548*100</f>
        <v>163.57142857142856</v>
      </c>
      <c r="H548" s="5">
        <f>E548/I548</f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8">
        <f>(((L548/60)/60)/24)+DATE(1970,1,1)</f>
        <v>43360.208333333328</v>
      </c>
      <c r="O548" s="8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_xlfn.TEXTBEFORE(R548,"/",1,1,0)</f>
        <v>theater</v>
      </c>
      <c r="T548" t="str">
        <f>_xlfn.TEXTAFTER(R548,"/",1,1,0)</f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>E549/D549*100</f>
        <v>969</v>
      </c>
      <c r="H549" s="5">
        <f>E549/I549</f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8">
        <f>(((L549/60)/60)/24)+DATE(1970,1,1)</f>
        <v>42029.25</v>
      </c>
      <c r="O549" s="8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_xlfn.TEXTBEFORE(R549,"/",1,1,0)</f>
        <v>film &amp; video</v>
      </c>
      <c r="T549" t="str">
        <f>_xlfn.TEXTAFTER(R549,"/",1,1,0)</f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>E550/D550*100</f>
        <v>270.91376701966715</v>
      </c>
      <c r="H550" s="5">
        <f>E550/I550</f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8">
        <f>(((L550/60)/60)/24)+DATE(1970,1,1)</f>
        <v>42461.208333333328</v>
      </c>
      <c r="O550" s="8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_xlfn.TEXTBEFORE(R550,"/",1,1,0)</f>
        <v>theater</v>
      </c>
      <c r="T550" t="str">
        <f>_xlfn.TEXTAFTER(R550,"/",1,1,0)</f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>E551/D551*100</f>
        <v>284.21355932203392</v>
      </c>
      <c r="H551" s="5">
        <f>E551/I551</f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8">
        <f>(((L551/60)/60)/24)+DATE(1970,1,1)</f>
        <v>41422.208333333336</v>
      </c>
      <c r="O551" s="8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_xlfn.TEXTBEFORE(R551,"/",1,1,0)</f>
        <v>technology</v>
      </c>
      <c r="T551" t="str">
        <f>_xlfn.TEXTAFTER(R551,"/",1,1,0)</f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>E552/D552*100</f>
        <v>4</v>
      </c>
      <c r="H552" s="5">
        <f>E552/I552</f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8">
        <f>(((L552/60)/60)/24)+DATE(1970,1,1)</f>
        <v>40968.25</v>
      </c>
      <c r="O552" s="8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_xlfn.TEXTBEFORE(R552,"/",1,1,0)</f>
        <v>music</v>
      </c>
      <c r="T552" t="str">
        <f>_xlfn.TEXTAFTER(R552,"/",1,1,0)</f>
        <v>indie rock</v>
      </c>
    </row>
    <row r="553" spans="1:20" x14ac:dyDescent="0.3">
      <c r="A553">
        <v>913</v>
      </c>
      <c r="B553" t="s">
        <v>1858</v>
      </c>
      <c r="C553" s="3" t="s">
        <v>1859</v>
      </c>
      <c r="D553">
        <v>70200</v>
      </c>
      <c r="E553">
        <v>35536</v>
      </c>
      <c r="F553" t="s">
        <v>14</v>
      </c>
      <c r="G553" s="5">
        <f>E553/D553*100</f>
        <v>50.621082621082621</v>
      </c>
      <c r="H553" s="5">
        <f>E553/I553</f>
        <v>67.946462715105156</v>
      </c>
      <c r="I553">
        <v>523</v>
      </c>
      <c r="J553" t="s">
        <v>26</v>
      </c>
      <c r="K553" t="s">
        <v>27</v>
      </c>
      <c r="L553">
        <v>1557637200</v>
      </c>
      <c r="M553">
        <v>1558760400</v>
      </c>
      <c r="N553" s="8">
        <f>(((L553/60)/60)/24)+DATE(1970,1,1)</f>
        <v>43597.208333333328</v>
      </c>
      <c r="O553" s="8">
        <f>(((M553/60)/60)/24)+DATE(1970,1,1)</f>
        <v>43610.208333333328</v>
      </c>
      <c r="P553" t="b">
        <v>0</v>
      </c>
      <c r="Q553" t="b">
        <v>0</v>
      </c>
      <c r="R553" t="s">
        <v>53</v>
      </c>
      <c r="S553" t="str">
        <f>_xlfn.TEXTBEFORE(R553,"/",1,1,0)</f>
        <v>film &amp; video</v>
      </c>
      <c r="T553" t="str">
        <f>_xlfn.TEXTAFTER(R553,"/",1,1,0)</f>
        <v>drama</v>
      </c>
    </row>
    <row r="554" spans="1:20" x14ac:dyDescent="0.3">
      <c r="A554">
        <v>336</v>
      </c>
      <c r="B554" t="s">
        <v>724</v>
      </c>
      <c r="C554" s="3" t="s">
        <v>725</v>
      </c>
      <c r="D554">
        <v>70700</v>
      </c>
      <c r="E554">
        <v>68602</v>
      </c>
      <c r="F554" t="s">
        <v>14</v>
      </c>
      <c r="G554" s="5">
        <f>E554/D554*100</f>
        <v>97.032531824611041</v>
      </c>
      <c r="H554" s="5">
        <f>E554/I554</f>
        <v>63.994402985074629</v>
      </c>
      <c r="I554">
        <v>1072</v>
      </c>
      <c r="J554" t="s">
        <v>21</v>
      </c>
      <c r="K554" t="s">
        <v>22</v>
      </c>
      <c r="L554">
        <v>1292392800</v>
      </c>
      <c r="M554">
        <v>1292479200</v>
      </c>
      <c r="N554" s="8">
        <f>(((L554/60)/60)/24)+DATE(1970,1,1)</f>
        <v>40527.25</v>
      </c>
      <c r="O554" s="8">
        <f>(((M554/60)/60)/24)+DATE(1970,1,1)</f>
        <v>40528.25</v>
      </c>
      <c r="P554" t="b">
        <v>0</v>
      </c>
      <c r="Q554" t="b">
        <v>1</v>
      </c>
      <c r="R554" t="s">
        <v>23</v>
      </c>
      <c r="S554" t="str">
        <f>_xlfn.TEXTBEFORE(R554,"/",1,1,0)</f>
        <v>music</v>
      </c>
      <c r="T554" t="str">
        <f>_xlfn.TEXTAFTER(R554,"/",1,1,0)</f>
        <v>rock</v>
      </c>
    </row>
    <row r="555" spans="1:20" ht="31.2" x14ac:dyDescent="0.3">
      <c r="A555">
        <v>738</v>
      </c>
      <c r="B555" t="s">
        <v>1032</v>
      </c>
      <c r="C555" s="3" t="s">
        <v>1514</v>
      </c>
      <c r="D555">
        <v>74700</v>
      </c>
      <c r="E555">
        <v>1557</v>
      </c>
      <c r="F555" t="s">
        <v>14</v>
      </c>
      <c r="G555" s="5">
        <f>E555/D555*100</f>
        <v>2.0843373493975905</v>
      </c>
      <c r="H555" s="5">
        <f>E555/I555</f>
        <v>103.8</v>
      </c>
      <c r="I555">
        <v>15</v>
      </c>
      <c r="J555" t="s">
        <v>21</v>
      </c>
      <c r="K555" t="s">
        <v>22</v>
      </c>
      <c r="L555">
        <v>1416117600</v>
      </c>
      <c r="M555">
        <v>1418018400</v>
      </c>
      <c r="N555" s="8">
        <f>(((L555/60)/60)/24)+DATE(1970,1,1)</f>
        <v>41959.25</v>
      </c>
      <c r="O555" s="8">
        <f>(((M555/60)/60)/24)+DATE(1970,1,1)</f>
        <v>41981.25</v>
      </c>
      <c r="P555" t="b">
        <v>0</v>
      </c>
      <c r="Q555" t="b">
        <v>1</v>
      </c>
      <c r="R555" t="s">
        <v>33</v>
      </c>
      <c r="S555" t="str">
        <f>_xlfn.TEXTBEFORE(R555,"/",1,1,0)</f>
        <v>theater</v>
      </c>
      <c r="T555" t="str">
        <f>_xlfn.TEXTAFTER(R555,"/",1,1,0)</f>
        <v>plays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>E556/D556*100</f>
        <v>151.66315789473683</v>
      </c>
      <c r="H556" s="5">
        <f>E556/I556</f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8">
        <f>(((L556/60)/60)/24)+DATE(1970,1,1)</f>
        <v>42723.25</v>
      </c>
      <c r="O556" s="8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_xlfn.TEXTBEFORE(R556,"/",1,1,0)</f>
        <v>music</v>
      </c>
      <c r="T556" t="str">
        <f>_xlfn.TEXTAFTER(R556,"/",1,1,0)</f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>E557/D557*100</f>
        <v>223.63492063492063</v>
      </c>
      <c r="H557" s="5">
        <f>E557/I557</f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8">
        <f>(((L557/60)/60)/24)+DATE(1970,1,1)</f>
        <v>41731.208333333336</v>
      </c>
      <c r="O557" s="8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_xlfn.TEXTBEFORE(R557,"/",1,1,0)</f>
        <v>music</v>
      </c>
      <c r="T557" t="str">
        <f>_xlfn.TEXTAFTER(R557,"/",1,1,0)</f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>E558/D558*100</f>
        <v>239.75</v>
      </c>
      <c r="H558" s="5">
        <f>E558/I558</f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8">
        <f>(((L558/60)/60)/24)+DATE(1970,1,1)</f>
        <v>40792.208333333336</v>
      </c>
      <c r="O558" s="8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_xlfn.TEXTBEFORE(R558,"/",1,1,0)</f>
        <v>publishing</v>
      </c>
      <c r="T558" t="str">
        <f>_xlfn.TEXTAFTER(R558,"/",1,1,0)</f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>E559/D559*100</f>
        <v>199.33333333333334</v>
      </c>
      <c r="H559" s="5">
        <f>E559/I559</f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8">
        <f>(((L559/60)/60)/24)+DATE(1970,1,1)</f>
        <v>42279.208333333328</v>
      </c>
      <c r="O559" s="8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_xlfn.TEXTBEFORE(R559,"/",1,1,0)</f>
        <v>film &amp; video</v>
      </c>
      <c r="T559" t="str">
        <f>_xlfn.TEXTAFTER(R559,"/",1,1,0)</f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>E560/D560*100</f>
        <v>137.34482758620689</v>
      </c>
      <c r="H560" s="5">
        <f>E560/I560</f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8">
        <f>(((L560/60)/60)/24)+DATE(1970,1,1)</f>
        <v>42424.25</v>
      </c>
      <c r="O560" s="8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_xlfn.TEXTBEFORE(R560,"/",1,1,0)</f>
        <v>theater</v>
      </c>
      <c r="T560" t="str">
        <f>_xlfn.TEXTAFTER(R560,"/",1,1,0)</f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>E561/D561*100</f>
        <v>100.9696106362773</v>
      </c>
      <c r="H561" s="5">
        <f>E561/I561</f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8">
        <f>(((L561/60)/60)/24)+DATE(1970,1,1)</f>
        <v>42584.208333333328</v>
      </c>
      <c r="O561" s="8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_xlfn.TEXTBEFORE(R561,"/",1,1,0)</f>
        <v>theater</v>
      </c>
      <c r="T561" t="str">
        <f>_xlfn.TEXTAFTER(R561,"/",1,1,0)</f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>E562/D562*100</f>
        <v>794.16</v>
      </c>
      <c r="H562" s="5">
        <f>E562/I562</f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8">
        <f>(((L562/60)/60)/24)+DATE(1970,1,1)</f>
        <v>40865.25</v>
      </c>
      <c r="O562" s="8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_xlfn.TEXTBEFORE(R562,"/",1,1,0)</f>
        <v>film &amp; video</v>
      </c>
      <c r="T562" t="str">
        <f>_xlfn.TEXTAFTER(R562,"/",1,1,0)</f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>E563/D563*100</f>
        <v>369.7</v>
      </c>
      <c r="H563" s="5">
        <f>E563/I563</f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8">
        <f>(((L563/60)/60)/24)+DATE(1970,1,1)</f>
        <v>40833.208333333336</v>
      </c>
      <c r="O563" s="8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_xlfn.TEXTBEFORE(R563,"/",1,1,0)</f>
        <v>theater</v>
      </c>
      <c r="T563" t="str">
        <f>_xlfn.TEXTAFTER(R563,"/",1,1,0)</f>
        <v>plays</v>
      </c>
    </row>
    <row r="564" spans="1:20" x14ac:dyDescent="0.3">
      <c r="A564">
        <v>204</v>
      </c>
      <c r="B564" t="s">
        <v>460</v>
      </c>
      <c r="C564" s="3" t="s">
        <v>461</v>
      </c>
      <c r="D564">
        <v>75000</v>
      </c>
      <c r="E564">
        <v>2529</v>
      </c>
      <c r="F564" t="s">
        <v>14</v>
      </c>
      <c r="G564" s="5">
        <f>E564/D564*100</f>
        <v>3.3719999999999999</v>
      </c>
      <c r="H564" s="5">
        <f>E564/I564</f>
        <v>63.225000000000001</v>
      </c>
      <c r="I564">
        <v>40</v>
      </c>
      <c r="J564" t="s">
        <v>21</v>
      </c>
      <c r="K564" t="s">
        <v>22</v>
      </c>
      <c r="L564">
        <v>1301806800</v>
      </c>
      <c r="M564">
        <v>1302670800</v>
      </c>
      <c r="N564" s="8">
        <f>(((L564/60)/60)/24)+DATE(1970,1,1)</f>
        <v>40636.208333333336</v>
      </c>
      <c r="O564" s="8">
        <f>(((M564/60)/60)/24)+DATE(1970,1,1)</f>
        <v>40646.208333333336</v>
      </c>
      <c r="P564" t="b">
        <v>0</v>
      </c>
      <c r="Q564" t="b">
        <v>0</v>
      </c>
      <c r="R564" t="s">
        <v>159</v>
      </c>
      <c r="S564" t="str">
        <f>_xlfn.TEXTBEFORE(R564,"/",1,1,0)</f>
        <v>music</v>
      </c>
      <c r="T564" t="str">
        <f>_xlfn.TEXTAFTER(R564,"/",1,1,0)</f>
        <v>jazz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>E565/D565*100</f>
        <v>138.02702702702703</v>
      </c>
      <c r="H565" s="5">
        <f>E565/I565</f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8">
        <f>(((L565/60)/60)/24)+DATE(1970,1,1)</f>
        <v>43417.25</v>
      </c>
      <c r="O565" s="8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_xlfn.TEXTBEFORE(R565,"/",1,1,0)</f>
        <v>film &amp; video</v>
      </c>
      <c r="T565" t="str">
        <f>_xlfn.TEXTAFTER(R565,"/",1,1,0)</f>
        <v>documentary</v>
      </c>
    </row>
    <row r="566" spans="1:20" x14ac:dyDescent="0.3">
      <c r="A566">
        <v>302</v>
      </c>
      <c r="B566" t="s">
        <v>656</v>
      </c>
      <c r="C566" s="3" t="s">
        <v>657</v>
      </c>
      <c r="D566">
        <v>76100</v>
      </c>
      <c r="E566">
        <v>24234</v>
      </c>
      <c r="F566" t="s">
        <v>14</v>
      </c>
      <c r="G566" s="5">
        <f>E566/D566*100</f>
        <v>31.844940867279899</v>
      </c>
      <c r="H566" s="5">
        <f>E566/I566</f>
        <v>98.914285714285711</v>
      </c>
      <c r="I566">
        <v>245</v>
      </c>
      <c r="J566" t="s">
        <v>21</v>
      </c>
      <c r="K566" t="s">
        <v>22</v>
      </c>
      <c r="L566">
        <v>1535864400</v>
      </c>
      <c r="M566">
        <v>1537074000</v>
      </c>
      <c r="N566" s="8">
        <f>(((L566/60)/60)/24)+DATE(1970,1,1)</f>
        <v>43345.208333333328</v>
      </c>
      <c r="O566" s="8">
        <f>(((M566/60)/60)/24)+DATE(1970,1,1)</f>
        <v>43359.208333333328</v>
      </c>
      <c r="P566" t="b">
        <v>0</v>
      </c>
      <c r="Q566" t="b">
        <v>0</v>
      </c>
      <c r="R566" t="s">
        <v>33</v>
      </c>
      <c r="S566" t="str">
        <f>_xlfn.TEXTBEFORE(R566,"/",1,1,0)</f>
        <v>theater</v>
      </c>
      <c r="T566" t="str">
        <f>_xlfn.TEXTAFTER(R566,"/",1,1,0)</f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>E567/D567*100</f>
        <v>204.60063224446787</v>
      </c>
      <c r="H567" s="5">
        <f>E567/I567</f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8">
        <f>(((L567/60)/60)/24)+DATE(1970,1,1)</f>
        <v>40862.25</v>
      </c>
      <c r="O567" s="8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_xlfn.TEXTBEFORE(R567,"/",1,1,0)</f>
        <v>theater</v>
      </c>
      <c r="T567" t="str">
        <f>_xlfn.TEXTAFTER(R567,"/",1,1,0)</f>
        <v>plays</v>
      </c>
    </row>
    <row r="568" spans="1:20" x14ac:dyDescent="0.3">
      <c r="A568">
        <v>542</v>
      </c>
      <c r="B568" t="s">
        <v>1129</v>
      </c>
      <c r="C568" s="3" t="s">
        <v>1130</v>
      </c>
      <c r="D568">
        <v>77000</v>
      </c>
      <c r="E568">
        <v>1930</v>
      </c>
      <c r="F568" t="s">
        <v>14</v>
      </c>
      <c r="G568" s="5">
        <f>E568/D568*100</f>
        <v>2.5064935064935066</v>
      </c>
      <c r="H568" s="5">
        <f>E568/I568</f>
        <v>39.387755102040813</v>
      </c>
      <c r="I568">
        <v>49</v>
      </c>
      <c r="J568" t="s">
        <v>40</v>
      </c>
      <c r="K568" t="s">
        <v>41</v>
      </c>
      <c r="L568">
        <v>1453442400</v>
      </c>
      <c r="M568">
        <v>1456034400</v>
      </c>
      <c r="N568" s="8">
        <f>(((L568/60)/60)/24)+DATE(1970,1,1)</f>
        <v>42391.25</v>
      </c>
      <c r="O568" s="8">
        <f>(((M568/60)/60)/24)+DATE(1970,1,1)</f>
        <v>42421.25</v>
      </c>
      <c r="P568" t="b">
        <v>0</v>
      </c>
      <c r="Q568" t="b">
        <v>0</v>
      </c>
      <c r="R568" t="s">
        <v>60</v>
      </c>
      <c r="S568" t="str">
        <f>_xlfn.TEXTBEFORE(R568,"/",1,1,0)</f>
        <v>music</v>
      </c>
      <c r="T568" t="str">
        <f>_xlfn.TEXTAFTER(R568,"/",1,1,0)</f>
        <v>indie rock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>E569/D569*100</f>
        <v>218.60294117647058</v>
      </c>
      <c r="H569" s="5">
        <f>E569/I569</f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8">
        <f>(((L569/60)/60)/24)+DATE(1970,1,1)</f>
        <v>41830.208333333336</v>
      </c>
      <c r="O569" s="8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_xlfn.TEXTBEFORE(R569,"/",1,1,0)</f>
        <v>music</v>
      </c>
      <c r="T569" t="str">
        <f>_xlfn.TEXTAFTER(R569,"/",1,1,0)</f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>E570/D570*100</f>
        <v>186.03314917127071</v>
      </c>
      <c r="H570" s="5">
        <f>E570/I570</f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8">
        <f>(((L570/60)/60)/24)+DATE(1970,1,1)</f>
        <v>40374.208333333336</v>
      </c>
      <c r="O570" s="8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_xlfn.TEXTBEFORE(R570,"/",1,1,0)</f>
        <v>theater</v>
      </c>
      <c r="T570" t="str">
        <f>_xlfn.TEXTAFTER(R570,"/",1,1,0)</f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>E571/D571*100</f>
        <v>237.33830845771143</v>
      </c>
      <c r="H571" s="5">
        <f>E571/I571</f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8">
        <f>(((L571/60)/60)/24)+DATE(1970,1,1)</f>
        <v>40554.25</v>
      </c>
      <c r="O571" s="8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_xlfn.TEXTBEFORE(R571,"/",1,1,0)</f>
        <v>film &amp; video</v>
      </c>
      <c r="T571" t="str">
        <f>_xlfn.TEXTAFTER(R571,"/",1,1,0)</f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>E572/D572*100</f>
        <v>305.65384615384613</v>
      </c>
      <c r="H572" s="5">
        <f>E572/I572</f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8">
        <f>(((L572/60)/60)/24)+DATE(1970,1,1)</f>
        <v>41993.25</v>
      </c>
      <c r="O572" s="8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_xlfn.TEXTBEFORE(R572,"/",1,1,0)</f>
        <v>music</v>
      </c>
      <c r="T572" t="str">
        <f>_xlfn.TEXTAFTER(R572,"/",1,1,0)</f>
        <v>rock</v>
      </c>
    </row>
    <row r="573" spans="1:20" x14ac:dyDescent="0.3">
      <c r="A573">
        <v>664</v>
      </c>
      <c r="B573" t="s">
        <v>708</v>
      </c>
      <c r="C573" s="3" t="s">
        <v>1370</v>
      </c>
      <c r="D573">
        <v>79400</v>
      </c>
      <c r="E573">
        <v>26571</v>
      </c>
      <c r="F573" t="s">
        <v>14</v>
      </c>
      <c r="G573" s="5">
        <f>E573/D573*100</f>
        <v>33.464735516372798</v>
      </c>
      <c r="H573" s="5">
        <f>E573/I573</f>
        <v>24.99623706491063</v>
      </c>
      <c r="I573">
        <v>1063</v>
      </c>
      <c r="J573" t="s">
        <v>21</v>
      </c>
      <c r="K573" t="s">
        <v>22</v>
      </c>
      <c r="L573">
        <v>1329717600</v>
      </c>
      <c r="M573">
        <v>1330581600</v>
      </c>
      <c r="N573" s="8">
        <f>(((L573/60)/60)/24)+DATE(1970,1,1)</f>
        <v>40959.25</v>
      </c>
      <c r="O573" s="8">
        <f>(((M573/60)/60)/24)+DATE(1970,1,1)</f>
        <v>40969.25</v>
      </c>
      <c r="P573" t="b">
        <v>0</v>
      </c>
      <c r="Q573" t="b">
        <v>0</v>
      </c>
      <c r="R573" t="s">
        <v>159</v>
      </c>
      <c r="S573" t="str">
        <f>_xlfn.TEXTBEFORE(R573,"/",1,1,0)</f>
        <v>music</v>
      </c>
      <c r="T573" t="str">
        <f>_xlfn.TEXTAFTER(R573,"/",1,1,0)</f>
        <v>jazz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>E574/D574*100</f>
        <v>54.400000000000006</v>
      </c>
      <c r="H574" s="5">
        <f>E574/I574</f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8">
        <f>(((L574/60)/60)/24)+DATE(1970,1,1)</f>
        <v>42275.208333333328</v>
      </c>
      <c r="O574" s="8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_xlfn.TEXTBEFORE(R574,"/",1,1,0)</f>
        <v>music</v>
      </c>
      <c r="T574" t="str">
        <f>_xlfn.TEXTAFTER(R574,"/",1,1,0)</f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>E575/D575*100</f>
        <v>111.88059701492537</v>
      </c>
      <c r="H575" s="5">
        <f>E575/I575</f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8">
        <f>(((L575/60)/60)/24)+DATE(1970,1,1)</f>
        <v>41761.208333333336</v>
      </c>
      <c r="O575" s="8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_xlfn.TEXTBEFORE(R575,"/",1,1,0)</f>
        <v>journalism</v>
      </c>
      <c r="T575" t="str">
        <f>_xlfn.TEXTAFTER(R575,"/",1,1,0)</f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>E576/D576*100</f>
        <v>369.14814814814815</v>
      </c>
      <c r="H576" s="5">
        <f>E576/I576</f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8">
        <f>(((L576/60)/60)/24)+DATE(1970,1,1)</f>
        <v>43806.25</v>
      </c>
      <c r="O576" s="8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_xlfn.TEXTBEFORE(R576,"/",1,1,0)</f>
        <v>food</v>
      </c>
      <c r="T576" t="str">
        <f>_xlfn.TEXTAFTER(R576,"/",1,1,0)</f>
        <v>food trucks</v>
      </c>
    </row>
    <row r="577" spans="1:20" x14ac:dyDescent="0.3">
      <c r="A577">
        <v>15</v>
      </c>
      <c r="B577" t="s">
        <v>63</v>
      </c>
      <c r="C577" s="3" t="s">
        <v>64</v>
      </c>
      <c r="D577">
        <v>81200</v>
      </c>
      <c r="E577">
        <v>38414</v>
      </c>
      <c r="F577" t="s">
        <v>14</v>
      </c>
      <c r="G577" s="5">
        <f>E577/D577*100</f>
        <v>47.307881773399011</v>
      </c>
      <c r="H577" s="5">
        <f>E577/I577</f>
        <v>84.986725663716811</v>
      </c>
      <c r="I577">
        <v>452</v>
      </c>
      <c r="J577" t="s">
        <v>21</v>
      </c>
      <c r="K577" t="s">
        <v>22</v>
      </c>
      <c r="L577">
        <v>1575957600</v>
      </c>
      <c r="M577">
        <v>1576303200</v>
      </c>
      <c r="N577" s="8">
        <f>(((L577/60)/60)/24)+DATE(1970,1,1)</f>
        <v>43809.25</v>
      </c>
      <c r="O577" s="8">
        <f>(((M577/60)/60)/24)+DATE(1970,1,1)</f>
        <v>43813.25</v>
      </c>
      <c r="P577" t="b">
        <v>0</v>
      </c>
      <c r="Q577" t="b">
        <v>0</v>
      </c>
      <c r="R577" t="s">
        <v>65</v>
      </c>
      <c r="S577" t="str">
        <f>_xlfn.TEXTBEFORE(R577,"/",1,1,0)</f>
        <v>technology</v>
      </c>
      <c r="T577" t="str">
        <f>_xlfn.TEXTAFTER(R577,"/",1,1,0)</f>
        <v>wearables</v>
      </c>
    </row>
    <row r="578" spans="1:20" x14ac:dyDescent="0.3">
      <c r="A578">
        <v>881</v>
      </c>
      <c r="B578" t="s">
        <v>1794</v>
      </c>
      <c r="C578" s="3" t="s">
        <v>1795</v>
      </c>
      <c r="D578">
        <v>81300</v>
      </c>
      <c r="E578">
        <v>31665</v>
      </c>
      <c r="F578" t="s">
        <v>14</v>
      </c>
      <c r="G578" s="5">
        <f>E578/D578*100</f>
        <v>38.948339483394832</v>
      </c>
      <c r="H578" s="5">
        <f>E578/I578</f>
        <v>70.055309734513273</v>
      </c>
      <c r="I578">
        <v>452</v>
      </c>
      <c r="J578" t="s">
        <v>21</v>
      </c>
      <c r="K578" t="s">
        <v>22</v>
      </c>
      <c r="L578">
        <v>1436418000</v>
      </c>
      <c r="M578">
        <v>1438923600</v>
      </c>
      <c r="N578" s="8">
        <f>(((L578/60)/60)/24)+DATE(1970,1,1)</f>
        <v>42194.208333333328</v>
      </c>
      <c r="O578" s="8">
        <f>(((M578/60)/60)/24)+DATE(1970,1,1)</f>
        <v>42223.208333333328</v>
      </c>
      <c r="P578" t="b">
        <v>0</v>
      </c>
      <c r="Q578" t="b">
        <v>1</v>
      </c>
      <c r="R578" t="s">
        <v>33</v>
      </c>
      <c r="S578" t="str">
        <f>_xlfn.TEXTBEFORE(R578,"/",1,1,0)</f>
        <v>theater</v>
      </c>
      <c r="T578" t="str">
        <f>_xlfn.TEXTAFTER(R578,"/",1,1,0)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>E579/D579*100</f>
        <v>18.853658536585368</v>
      </c>
      <c r="H579" s="5">
        <f>E579/I579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8">
        <f>(((L579/60)/60)/24)+DATE(1970,1,1)</f>
        <v>40613.25</v>
      </c>
      <c r="O579" s="8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_xlfn.TEXTBEFORE(R579,"/",1,1,0)</f>
        <v>music</v>
      </c>
      <c r="T579" t="str">
        <f>_xlfn.TEXTAFTER(R579,"/",1,1,0)</f>
        <v>jazz</v>
      </c>
    </row>
    <row r="580" spans="1:20" x14ac:dyDescent="0.3">
      <c r="A580">
        <v>638</v>
      </c>
      <c r="B580" t="s">
        <v>1318</v>
      </c>
      <c r="C580" s="3" t="s">
        <v>1319</v>
      </c>
      <c r="D580">
        <v>81600</v>
      </c>
      <c r="E580">
        <v>9318</v>
      </c>
      <c r="F580" t="s">
        <v>14</v>
      </c>
      <c r="G580" s="5">
        <f>E580/D580*100</f>
        <v>11.419117647058824</v>
      </c>
      <c r="H580" s="5">
        <f>E580/I580</f>
        <v>99.127659574468083</v>
      </c>
      <c r="I580">
        <v>94</v>
      </c>
      <c r="J580" t="s">
        <v>21</v>
      </c>
      <c r="K580" t="s">
        <v>22</v>
      </c>
      <c r="L580">
        <v>1280206800</v>
      </c>
      <c r="M580">
        <v>1281243600</v>
      </c>
      <c r="N580" s="8">
        <f>(((L580/60)/60)/24)+DATE(1970,1,1)</f>
        <v>40386.208333333336</v>
      </c>
      <c r="O580" s="8">
        <f>(((M580/60)/60)/24)+DATE(1970,1,1)</f>
        <v>40398.208333333336</v>
      </c>
      <c r="P580" t="b">
        <v>0</v>
      </c>
      <c r="Q580" t="b">
        <v>1</v>
      </c>
      <c r="R580" t="s">
        <v>33</v>
      </c>
      <c r="S580" t="str">
        <f>_xlfn.TEXTBEFORE(R580,"/",1,1,0)</f>
        <v>theater</v>
      </c>
      <c r="T580" t="str">
        <f>_xlfn.TEXTAFTER(R580,"/",1,1,0)</f>
        <v>plays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>E581/D581*100</f>
        <v>101.11290322580646</v>
      </c>
      <c r="H581" s="5">
        <f>E581/I581</f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8">
        <f>(((L581/60)/60)/24)+DATE(1970,1,1)</f>
        <v>40762.208333333336</v>
      </c>
      <c r="O581" s="8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_xlfn.TEXTBEFORE(R581,"/",1,1,0)</f>
        <v>music</v>
      </c>
      <c r="T581" t="str">
        <f>_xlfn.TEXTAFTER(R581,"/",1,1,0)</f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>E582/D582*100</f>
        <v>341.5022831050228</v>
      </c>
      <c r="H582" s="5">
        <f>E582/I582</f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8">
        <f>(((L582/60)/60)/24)+DATE(1970,1,1)</f>
        <v>41696.25</v>
      </c>
      <c r="O582" s="8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_xlfn.TEXTBEFORE(R582,"/",1,1,0)</f>
        <v>theater</v>
      </c>
      <c r="T582" t="str">
        <f>_xlfn.TEXTAFTER(R582,"/",1,1,0)</f>
        <v>plays</v>
      </c>
    </row>
    <row r="583" spans="1:20" x14ac:dyDescent="0.3">
      <c r="A583">
        <v>575</v>
      </c>
      <c r="B583" t="s">
        <v>1194</v>
      </c>
      <c r="C583" s="3" t="s">
        <v>1195</v>
      </c>
      <c r="D583">
        <v>83300</v>
      </c>
      <c r="E583">
        <v>52421</v>
      </c>
      <c r="F583" t="s">
        <v>14</v>
      </c>
      <c r="G583" s="5">
        <f>E583/D583*100</f>
        <v>62.930372148859547</v>
      </c>
      <c r="H583" s="5">
        <f>E583/I583</f>
        <v>93.944444444444443</v>
      </c>
      <c r="I583">
        <v>558</v>
      </c>
      <c r="J583" t="s">
        <v>21</v>
      </c>
      <c r="K583" t="s">
        <v>22</v>
      </c>
      <c r="L583">
        <v>1400562000</v>
      </c>
      <c r="M583">
        <v>1400821200</v>
      </c>
      <c r="N583" s="8">
        <f>(((L583/60)/60)/24)+DATE(1970,1,1)</f>
        <v>41779.208333333336</v>
      </c>
      <c r="O583" s="8">
        <f>(((M583/60)/60)/24)+DATE(1970,1,1)</f>
        <v>41782.208333333336</v>
      </c>
      <c r="P583" t="b">
        <v>0</v>
      </c>
      <c r="Q583" t="b">
        <v>1</v>
      </c>
      <c r="R583" t="s">
        <v>33</v>
      </c>
      <c r="S583" t="str">
        <f>_xlfn.TEXTBEFORE(R583,"/",1,1,0)</f>
        <v>theater</v>
      </c>
      <c r="T583" t="str">
        <f>_xlfn.TEXTAFTER(R583,"/",1,1,0)</f>
        <v>plays</v>
      </c>
    </row>
    <row r="584" spans="1:20" ht="31.2" x14ac:dyDescent="0.3">
      <c r="A584">
        <v>261</v>
      </c>
      <c r="B584" t="s">
        <v>574</v>
      </c>
      <c r="C584" s="3" t="s">
        <v>575</v>
      </c>
      <c r="D584">
        <v>84300</v>
      </c>
      <c r="E584">
        <v>26303</v>
      </c>
      <c r="F584" t="s">
        <v>14</v>
      </c>
      <c r="G584" s="5">
        <f>E584/D584*100</f>
        <v>31.201660735468568</v>
      </c>
      <c r="H584" s="5">
        <f>E584/I584</f>
        <v>57.936123348017624</v>
      </c>
      <c r="I584">
        <v>454</v>
      </c>
      <c r="J584" t="s">
        <v>21</v>
      </c>
      <c r="K584" t="s">
        <v>22</v>
      </c>
      <c r="L584">
        <v>1282712400</v>
      </c>
      <c r="M584">
        <v>1283058000</v>
      </c>
      <c r="N584" s="8">
        <f>(((L584/60)/60)/24)+DATE(1970,1,1)</f>
        <v>40415.208333333336</v>
      </c>
      <c r="O584" s="8">
        <f>(((M584/60)/60)/24)+DATE(1970,1,1)</f>
        <v>40419.208333333336</v>
      </c>
      <c r="P584" t="b">
        <v>0</v>
      </c>
      <c r="Q584" t="b">
        <v>1</v>
      </c>
      <c r="R584" t="s">
        <v>23</v>
      </c>
      <c r="S584" t="str">
        <f>_xlfn.TEXTBEFORE(R584,"/",1,1,0)</f>
        <v>music</v>
      </c>
      <c r="T584" t="str">
        <f>_xlfn.TEXTAFTER(R584,"/",1,1,0)</f>
        <v>rock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>E585/D585*100</f>
        <v>322.40211640211641</v>
      </c>
      <c r="H585" s="5">
        <f>E585/I585</f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8">
        <f>(((L585/60)/60)/24)+DATE(1970,1,1)</f>
        <v>40959.25</v>
      </c>
      <c r="O585" s="8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_xlfn.TEXTBEFORE(R585,"/",1,1,0)</f>
        <v>film &amp; video</v>
      </c>
      <c r="T585" t="str">
        <f>_xlfn.TEXTAFTER(R585,"/",1,1,0)</f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>E586/D586*100</f>
        <v>119.50810185185186</v>
      </c>
      <c r="H586" s="5">
        <f>E586/I586</f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8">
        <f>(((L586/60)/60)/24)+DATE(1970,1,1)</f>
        <v>41024.208333333336</v>
      </c>
      <c r="O586" s="8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_xlfn.TEXTBEFORE(R586,"/",1,1,0)</f>
        <v>technology</v>
      </c>
      <c r="T586" t="str">
        <f>_xlfn.TEXTAFTER(R586,"/",1,1,0)</f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>E587/D587*100</f>
        <v>146.79775280898878</v>
      </c>
      <c r="H587" s="5">
        <f>E587/I587</f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8">
        <f>(((L587/60)/60)/24)+DATE(1970,1,1)</f>
        <v>40255.208333333336</v>
      </c>
      <c r="O587" s="8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_xlfn.TEXTBEFORE(R587,"/",1,1,0)</f>
        <v>publishing</v>
      </c>
      <c r="T587" t="str">
        <f>_xlfn.TEXTAFTER(R587,"/",1,1,0)</f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>E588/D588*100</f>
        <v>950.57142857142856</v>
      </c>
      <c r="H588" s="5">
        <f>E588/I588</f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8">
        <f>(((L588/60)/60)/24)+DATE(1970,1,1)</f>
        <v>40499.25</v>
      </c>
      <c r="O588" s="8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_xlfn.TEXTBEFORE(R588,"/",1,1,0)</f>
        <v>music</v>
      </c>
      <c r="T588" t="str">
        <f>_xlfn.TEXTAFTER(R588,"/",1,1,0)</f>
        <v>rock</v>
      </c>
    </row>
    <row r="589" spans="1:20" x14ac:dyDescent="0.3">
      <c r="A589">
        <v>320</v>
      </c>
      <c r="B589" t="s">
        <v>692</v>
      </c>
      <c r="C589" s="3" t="s">
        <v>693</v>
      </c>
      <c r="D589">
        <v>84400</v>
      </c>
      <c r="E589">
        <v>8092</v>
      </c>
      <c r="F589" t="s">
        <v>14</v>
      </c>
      <c r="G589" s="5">
        <f>E589/D589*100</f>
        <v>9.5876777251184837</v>
      </c>
      <c r="H589" s="5">
        <f>E589/I589</f>
        <v>101.15</v>
      </c>
      <c r="I589">
        <v>80</v>
      </c>
      <c r="J589" t="s">
        <v>21</v>
      </c>
      <c r="K589" t="s">
        <v>22</v>
      </c>
      <c r="L589">
        <v>1305003600</v>
      </c>
      <c r="M589">
        <v>1305781200</v>
      </c>
      <c r="N589" s="8">
        <f>(((L589/60)/60)/24)+DATE(1970,1,1)</f>
        <v>40673.208333333336</v>
      </c>
      <c r="O589" s="8">
        <f>(((M589/60)/60)/24)+DATE(1970,1,1)</f>
        <v>40682.208333333336</v>
      </c>
      <c r="P589" t="b">
        <v>0</v>
      </c>
      <c r="Q589" t="b">
        <v>0</v>
      </c>
      <c r="R589" t="s">
        <v>119</v>
      </c>
      <c r="S589" t="str">
        <f>_xlfn.TEXTBEFORE(R589,"/",1,1,0)</f>
        <v>publishing</v>
      </c>
      <c r="T589" t="str">
        <f>_xlfn.TEXTAFTER(R589,"/",1,1,0)</f>
        <v>fiction</v>
      </c>
    </row>
    <row r="590" spans="1:20" x14ac:dyDescent="0.3">
      <c r="A590">
        <v>799</v>
      </c>
      <c r="B590" t="s">
        <v>1633</v>
      </c>
      <c r="C590" s="3" t="s">
        <v>1634</v>
      </c>
      <c r="D590">
        <v>84500</v>
      </c>
      <c r="E590">
        <v>73522</v>
      </c>
      <c r="F590" t="s">
        <v>14</v>
      </c>
      <c r="G590" s="5">
        <f>E590/D590*100</f>
        <v>87.008284023668637</v>
      </c>
      <c r="H590" s="5">
        <f>E590/I590</f>
        <v>60.017959183673469</v>
      </c>
      <c r="I590">
        <v>1225</v>
      </c>
      <c r="J590" t="s">
        <v>40</v>
      </c>
      <c r="K590" t="s">
        <v>41</v>
      </c>
      <c r="L590">
        <v>1454133600</v>
      </c>
      <c r="M590">
        <v>1454479200</v>
      </c>
      <c r="N590" s="8">
        <f>(((L590/60)/60)/24)+DATE(1970,1,1)</f>
        <v>42399.25</v>
      </c>
      <c r="O590" s="8">
        <f>(((M590/60)/60)/24)+DATE(1970,1,1)</f>
        <v>42403.25</v>
      </c>
      <c r="P590" t="b">
        <v>0</v>
      </c>
      <c r="Q590" t="b">
        <v>0</v>
      </c>
      <c r="R590" t="s">
        <v>33</v>
      </c>
      <c r="S590" t="str">
        <f>_xlfn.TEXTBEFORE(R590,"/",1,1,0)</f>
        <v>theater</v>
      </c>
      <c r="T590" t="str">
        <f>_xlfn.TEXTAFTER(R590,"/",1,1,0)</f>
        <v>plays</v>
      </c>
    </row>
    <row r="591" spans="1:20" x14ac:dyDescent="0.3">
      <c r="A591">
        <v>543</v>
      </c>
      <c r="B591" t="s">
        <v>1131</v>
      </c>
      <c r="C591" s="3" t="s">
        <v>1132</v>
      </c>
      <c r="D591">
        <v>84900</v>
      </c>
      <c r="E591">
        <v>13864</v>
      </c>
      <c r="F591" t="s">
        <v>14</v>
      </c>
      <c r="G591" s="5">
        <f>E591/D591*100</f>
        <v>16.329799764428738</v>
      </c>
      <c r="H591" s="5">
        <f>E591/I591</f>
        <v>77.022222222222226</v>
      </c>
      <c r="I591">
        <v>180</v>
      </c>
      <c r="J591" t="s">
        <v>21</v>
      </c>
      <c r="K591" t="s">
        <v>22</v>
      </c>
      <c r="L591">
        <v>1378875600</v>
      </c>
      <c r="M591">
        <v>1380171600</v>
      </c>
      <c r="N591" s="8">
        <f>(((L591/60)/60)/24)+DATE(1970,1,1)</f>
        <v>41528.208333333336</v>
      </c>
      <c r="O591" s="8">
        <f>(((M591/60)/60)/24)+DATE(1970,1,1)</f>
        <v>41543.208333333336</v>
      </c>
      <c r="P591" t="b">
        <v>0</v>
      </c>
      <c r="Q591" t="b">
        <v>0</v>
      </c>
      <c r="R591" t="s">
        <v>89</v>
      </c>
      <c r="S591" t="str">
        <f>_xlfn.TEXTBEFORE(R591,"/",1,1,0)</f>
        <v>games</v>
      </c>
      <c r="T591" t="str">
        <f>_xlfn.TEXTAFTER(R591,"/",1,1,0)</f>
        <v>video games</v>
      </c>
    </row>
    <row r="592" spans="1:20" x14ac:dyDescent="0.3">
      <c r="A592">
        <v>629</v>
      </c>
      <c r="B592" t="s">
        <v>1300</v>
      </c>
      <c r="C592" s="3" t="s">
        <v>1301</v>
      </c>
      <c r="D592">
        <v>85900</v>
      </c>
      <c r="E592">
        <v>55476</v>
      </c>
      <c r="F592" t="s">
        <v>14</v>
      </c>
      <c r="G592" s="5">
        <f>E592/D592*100</f>
        <v>64.58207217694995</v>
      </c>
      <c r="H592" s="5">
        <f>E592/I592</f>
        <v>73.968000000000004</v>
      </c>
      <c r="I592">
        <v>750</v>
      </c>
      <c r="J592" t="s">
        <v>21</v>
      </c>
      <c r="K592" t="s">
        <v>22</v>
      </c>
      <c r="L592">
        <v>1467781200</v>
      </c>
      <c r="M592">
        <v>1467954000</v>
      </c>
      <c r="N592" s="8">
        <f>(((L592/60)/60)/24)+DATE(1970,1,1)</f>
        <v>42557.208333333328</v>
      </c>
      <c r="O592" s="8">
        <f>(((M592/60)/60)/24)+DATE(1970,1,1)</f>
        <v>42559.208333333328</v>
      </c>
      <c r="P592" t="b">
        <v>0</v>
      </c>
      <c r="Q592" t="b">
        <v>1</v>
      </c>
      <c r="R592" t="s">
        <v>33</v>
      </c>
      <c r="S592" t="str">
        <f>_xlfn.TEXTBEFORE(R592,"/",1,1,0)</f>
        <v>theater</v>
      </c>
      <c r="T592" t="str">
        <f>_xlfn.TEXTAFTER(R592,"/",1,1,0)</f>
        <v>plays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>E593/D593*100</f>
        <v>1037.6666666666667</v>
      </c>
      <c r="H593" s="5">
        <f>E593/I593</f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8">
        <f>(((L593/60)/60)/24)+DATE(1970,1,1)</f>
        <v>40373.208333333336</v>
      </c>
      <c r="O593" s="8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_xlfn.TEXTBEFORE(R593,"/",1,1,0)</f>
        <v>games</v>
      </c>
      <c r="T593" t="str">
        <f>_xlfn.TEXTAFTER(R593,"/",1,1,0)</f>
        <v>video games</v>
      </c>
    </row>
    <row r="594" spans="1:20" x14ac:dyDescent="0.3">
      <c r="A594">
        <v>835</v>
      </c>
      <c r="B594" t="s">
        <v>1703</v>
      </c>
      <c r="C594" s="3" t="s">
        <v>1704</v>
      </c>
      <c r="D594">
        <v>86200</v>
      </c>
      <c r="E594">
        <v>77355</v>
      </c>
      <c r="F594" t="s">
        <v>14</v>
      </c>
      <c r="G594" s="5">
        <f>E594/D594*100</f>
        <v>89.738979118329468</v>
      </c>
      <c r="H594" s="5">
        <f>E594/I594</f>
        <v>44.001706484641637</v>
      </c>
      <c r="I594">
        <v>1758</v>
      </c>
      <c r="J594" t="s">
        <v>21</v>
      </c>
      <c r="K594" t="s">
        <v>22</v>
      </c>
      <c r="L594">
        <v>1425103200</v>
      </c>
      <c r="M594">
        <v>1425621600</v>
      </c>
      <c r="N594" s="8">
        <f>(((L594/60)/60)/24)+DATE(1970,1,1)</f>
        <v>42063.25</v>
      </c>
      <c r="O594" s="8">
        <f>(((M594/60)/60)/24)+DATE(1970,1,1)</f>
        <v>42069.25</v>
      </c>
      <c r="P594" t="b">
        <v>0</v>
      </c>
      <c r="Q594" t="b">
        <v>0</v>
      </c>
      <c r="R594" t="s">
        <v>28</v>
      </c>
      <c r="S594" t="str">
        <f>_xlfn.TEXTBEFORE(R594,"/",1,1,0)</f>
        <v>technology</v>
      </c>
      <c r="T594" t="str">
        <f>_xlfn.TEXTAFTER(R594,"/",1,1,0)</f>
        <v>web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>E595/D595*100</f>
        <v>154.84210526315789</v>
      </c>
      <c r="H595" s="5">
        <f>E595/I595</f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8">
        <f>(((L595/60)/60)/24)+DATE(1970,1,1)</f>
        <v>41724.208333333336</v>
      </c>
      <c r="O595" s="8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_xlfn.TEXTBEFORE(R595,"/",1,1,0)</f>
        <v>film &amp; video</v>
      </c>
      <c r="T595" t="str">
        <f>_xlfn.TEXTAFTER(R595,"/",1,1,0)</f>
        <v>animation</v>
      </c>
    </row>
    <row r="596" spans="1:20" x14ac:dyDescent="0.3">
      <c r="A596">
        <v>223</v>
      </c>
      <c r="B596" t="s">
        <v>499</v>
      </c>
      <c r="C596" s="3" t="s">
        <v>500</v>
      </c>
      <c r="D596">
        <v>87300</v>
      </c>
      <c r="E596">
        <v>81897</v>
      </c>
      <c r="F596" t="s">
        <v>14</v>
      </c>
      <c r="G596" s="5">
        <f>E596/D596*100</f>
        <v>93.81099656357388</v>
      </c>
      <c r="H596" s="5">
        <f>E596/I596</f>
        <v>87.966702470461868</v>
      </c>
      <c r="I596">
        <v>931</v>
      </c>
      <c r="J596" t="s">
        <v>21</v>
      </c>
      <c r="K596" t="s">
        <v>22</v>
      </c>
      <c r="L596">
        <v>1458104400</v>
      </c>
      <c r="M596">
        <v>1459314000</v>
      </c>
      <c r="N596" s="8">
        <f>(((L596/60)/60)/24)+DATE(1970,1,1)</f>
        <v>42445.208333333328</v>
      </c>
      <c r="O596" s="8">
        <f>(((M596/60)/60)/24)+DATE(1970,1,1)</f>
        <v>42459.208333333328</v>
      </c>
      <c r="P596" t="b">
        <v>0</v>
      </c>
      <c r="Q596" t="b">
        <v>0</v>
      </c>
      <c r="R596" t="s">
        <v>33</v>
      </c>
      <c r="S596" t="str">
        <f>_xlfn.TEXTBEFORE(R596,"/",1,1,0)</f>
        <v>theater</v>
      </c>
      <c r="T596" t="str">
        <f>_xlfn.TEXTAFTER(R596,"/",1,1,0)</f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>E597/D597*100</f>
        <v>208.52773826458036</v>
      </c>
      <c r="H597" s="5">
        <f>E597/I597</f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8">
        <f>(((L597/60)/60)/24)+DATE(1970,1,1)</f>
        <v>40253.208333333336</v>
      </c>
      <c r="O597" s="8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_xlfn.TEXTBEFORE(R597,"/",1,1,0)</f>
        <v>theater</v>
      </c>
      <c r="T597" t="str">
        <f>_xlfn.TEXTAFTER(R597,"/",1,1,0)</f>
        <v>plays</v>
      </c>
    </row>
    <row r="598" spans="1:20" x14ac:dyDescent="0.3">
      <c r="A598">
        <v>186</v>
      </c>
      <c r="B598" t="s">
        <v>424</v>
      </c>
      <c r="C598" s="3" t="s">
        <v>425</v>
      </c>
      <c r="D598">
        <v>88800</v>
      </c>
      <c r="E598">
        <v>28358</v>
      </c>
      <c r="F598" t="s">
        <v>14</v>
      </c>
      <c r="G598" s="5">
        <f>E598/D598*100</f>
        <v>31.934684684684683</v>
      </c>
      <c r="H598" s="5">
        <f>E598/I598</f>
        <v>32.006772009029348</v>
      </c>
      <c r="I598">
        <v>886</v>
      </c>
      <c r="J598" t="s">
        <v>21</v>
      </c>
      <c r="K598" t="s">
        <v>22</v>
      </c>
      <c r="L598">
        <v>1400821200</v>
      </c>
      <c r="M598">
        <v>1402117200</v>
      </c>
      <c r="N598" s="8">
        <f>(((L598/60)/60)/24)+DATE(1970,1,1)</f>
        <v>41782.208333333336</v>
      </c>
      <c r="O598" s="8">
        <f>(((M598/60)/60)/24)+DATE(1970,1,1)</f>
        <v>41797.208333333336</v>
      </c>
      <c r="P598" t="b">
        <v>0</v>
      </c>
      <c r="Q598" t="b">
        <v>0</v>
      </c>
      <c r="R598" t="s">
        <v>33</v>
      </c>
      <c r="S598" t="str">
        <f>_xlfn.TEXTBEFORE(R598,"/",1,1,0)</f>
        <v>theater</v>
      </c>
      <c r="T598" t="str">
        <f>_xlfn.TEXTAFTER(R598,"/",1,1,0)</f>
        <v>plays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>E599/D599*100</f>
        <v>201.59756097560978</v>
      </c>
      <c r="H599" s="5">
        <f>E599/I599</f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8">
        <f>(((L599/60)/60)/24)+DATE(1970,1,1)</f>
        <v>43786.25</v>
      </c>
      <c r="O599" s="8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_xlfn.TEXTBEFORE(R599,"/",1,1,0)</f>
        <v>theater</v>
      </c>
      <c r="T599" t="str">
        <f>_xlfn.TEXTAFTER(R599,"/",1,1,0)</f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>E600/D600*100</f>
        <v>162.09032258064516</v>
      </c>
      <c r="H600" s="5">
        <f>E600/I600</f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8">
        <f>(((L600/60)/60)/24)+DATE(1970,1,1)</f>
        <v>40344.208333333336</v>
      </c>
      <c r="O600" s="8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_xlfn.TEXTBEFORE(R600,"/",1,1,0)</f>
        <v>music</v>
      </c>
      <c r="T600" t="str">
        <f>_xlfn.TEXTAFTER(R600,"/",1,1,0)</f>
        <v>rock</v>
      </c>
    </row>
    <row r="601" spans="1:20" x14ac:dyDescent="0.3">
      <c r="A601">
        <v>534</v>
      </c>
      <c r="B601" t="s">
        <v>1113</v>
      </c>
      <c r="C601" s="3" t="s">
        <v>1114</v>
      </c>
      <c r="D601">
        <v>89100</v>
      </c>
      <c r="E601">
        <v>13385</v>
      </c>
      <c r="F601" t="s">
        <v>14</v>
      </c>
      <c r="G601" s="5">
        <f>E601/D601*100</f>
        <v>15.022446689113355</v>
      </c>
      <c r="H601" s="5">
        <f>E601/I601</f>
        <v>55.08230452674897</v>
      </c>
      <c r="I601">
        <v>243</v>
      </c>
      <c r="J601" t="s">
        <v>21</v>
      </c>
      <c r="K601" t="s">
        <v>22</v>
      </c>
      <c r="L601">
        <v>1534482000</v>
      </c>
      <c r="M601">
        <v>1534568400</v>
      </c>
      <c r="N601" s="8">
        <f>(((L601/60)/60)/24)+DATE(1970,1,1)</f>
        <v>43329.208333333328</v>
      </c>
      <c r="O601" s="8">
        <f>(((M601/60)/60)/24)+DATE(1970,1,1)</f>
        <v>43330.208333333328</v>
      </c>
      <c r="P601" t="b">
        <v>0</v>
      </c>
      <c r="Q601" t="b">
        <v>1</v>
      </c>
      <c r="R601" t="s">
        <v>53</v>
      </c>
      <c r="S601" t="str">
        <f>_xlfn.TEXTBEFORE(R601,"/",1,1,0)</f>
        <v>film &amp; video</v>
      </c>
      <c r="T601" t="str">
        <f>_xlfn.TEXTAFTER(R601,"/",1,1,0)</f>
        <v>drama</v>
      </c>
    </row>
    <row r="602" spans="1:20" x14ac:dyDescent="0.3">
      <c r="A602">
        <v>448</v>
      </c>
      <c r="B602" t="s">
        <v>944</v>
      </c>
      <c r="C602" s="3" t="s">
        <v>945</v>
      </c>
      <c r="D602">
        <v>89900</v>
      </c>
      <c r="E602">
        <v>45384</v>
      </c>
      <c r="F602" t="s">
        <v>14</v>
      </c>
      <c r="G602" s="5">
        <f>E602/D602*100</f>
        <v>50.482758620689658</v>
      </c>
      <c r="H602" s="5">
        <f>E602/I602</f>
        <v>75.014876033057845</v>
      </c>
      <c r="I602">
        <v>605</v>
      </c>
      <c r="J602" t="s">
        <v>21</v>
      </c>
      <c r="K602" t="s">
        <v>22</v>
      </c>
      <c r="L602">
        <v>1365915600</v>
      </c>
      <c r="M602">
        <v>1366088400</v>
      </c>
      <c r="N602" s="8">
        <f>(((L602/60)/60)/24)+DATE(1970,1,1)</f>
        <v>41378.208333333336</v>
      </c>
      <c r="O602" s="8">
        <f>(((M602/60)/60)/24)+DATE(1970,1,1)</f>
        <v>41380.208333333336</v>
      </c>
      <c r="P602" t="b">
        <v>0</v>
      </c>
      <c r="Q602" t="b">
        <v>1</v>
      </c>
      <c r="R602" t="s">
        <v>89</v>
      </c>
      <c r="S602" t="str">
        <f>_xlfn.TEXTBEFORE(R602,"/",1,1,0)</f>
        <v>games</v>
      </c>
      <c r="T602" t="str">
        <f>_xlfn.TEXTAFTER(R602,"/",1,1,0)</f>
        <v>video games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>E603/D603*100</f>
        <v>206.63492063492063</v>
      </c>
      <c r="H603" s="5">
        <f>E603/I603</f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8">
        <f>(((L603/60)/60)/24)+DATE(1970,1,1)</f>
        <v>41789.208333333336</v>
      </c>
      <c r="O603" s="8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_xlfn.TEXTBEFORE(R603,"/",1,1,0)</f>
        <v>technology</v>
      </c>
      <c r="T603" t="str">
        <f>_xlfn.TEXTAFTER(R603,"/",1,1,0)</f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>E604/D604*100</f>
        <v>128.23628691983123</v>
      </c>
      <c r="H604" s="5">
        <f>E604/I604</f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8">
        <f>(((L604/60)/60)/24)+DATE(1970,1,1)</f>
        <v>42160.208333333328</v>
      </c>
      <c r="O604" s="8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_xlfn.TEXTBEFORE(R604,"/",1,1,0)</f>
        <v>theater</v>
      </c>
      <c r="T604" t="str">
        <f>_xlfn.TEXTAFTER(R604,"/",1,1,0)</f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>E605/D605*100</f>
        <v>119.66037735849055</v>
      </c>
      <c r="H605" s="5">
        <f>E605/I605</f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8">
        <f>(((L605/60)/60)/24)+DATE(1970,1,1)</f>
        <v>43573.208333333328</v>
      </c>
      <c r="O605" s="8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_xlfn.TEXTBEFORE(R605,"/",1,1,0)</f>
        <v>theater</v>
      </c>
      <c r="T605" t="str">
        <f>_xlfn.TEXTAFTER(R605,"/",1,1,0)</f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>E606/D606*100</f>
        <v>170.73055242390078</v>
      </c>
      <c r="H606" s="5">
        <f>E606/I606</f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8">
        <f>(((L606/60)/60)/24)+DATE(1970,1,1)</f>
        <v>40565.25</v>
      </c>
      <c r="O606" s="8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_xlfn.TEXTBEFORE(R606,"/",1,1,0)</f>
        <v>theater</v>
      </c>
      <c r="T606" t="str">
        <f>_xlfn.TEXTAFTER(R606,"/",1,1,0)</f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>E607/D607*100</f>
        <v>187.21212121212122</v>
      </c>
      <c r="H607" s="5">
        <f>E607/I607</f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8">
        <f>(((L607/60)/60)/24)+DATE(1970,1,1)</f>
        <v>42280.208333333328</v>
      </c>
      <c r="O607" s="8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_xlfn.TEXTBEFORE(R607,"/",1,1,0)</f>
        <v>publishing</v>
      </c>
      <c r="T607" t="str">
        <f>_xlfn.TEXTAFTER(R607,"/",1,1,0)</f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>E608/D608*100</f>
        <v>188.38235294117646</v>
      </c>
      <c r="H608" s="5">
        <f>E608/I608</f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8">
        <f>(((L608/60)/60)/24)+DATE(1970,1,1)</f>
        <v>42436.25</v>
      </c>
      <c r="O608" s="8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_xlfn.TEXTBEFORE(R608,"/",1,1,0)</f>
        <v>music</v>
      </c>
      <c r="T608" t="str">
        <f>_xlfn.TEXTAFTER(R608,"/",1,1,0)</f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>E609/D609*100</f>
        <v>131.29869186046511</v>
      </c>
      <c r="H609" s="5">
        <f>E609/I609</f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8">
        <f>(((L609/60)/60)/24)+DATE(1970,1,1)</f>
        <v>41721.208333333336</v>
      </c>
      <c r="O609" s="8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_xlfn.TEXTBEFORE(R609,"/",1,1,0)</f>
        <v>food</v>
      </c>
      <c r="T609" t="str">
        <f>_xlfn.TEXTAFTER(R609,"/",1,1,0)</f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>E610/D610*100</f>
        <v>283.97435897435901</v>
      </c>
      <c r="H610" s="5">
        <f>E610/I610</f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8">
        <f>(((L610/60)/60)/24)+DATE(1970,1,1)</f>
        <v>43530.25</v>
      </c>
      <c r="O610" s="8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_xlfn.TEXTBEFORE(R610,"/",1,1,0)</f>
        <v>music</v>
      </c>
      <c r="T610" t="str">
        <f>_xlfn.TEXTAFTER(R610,"/",1,1,0)</f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>E611/D611*100</f>
        <v>120.41999999999999</v>
      </c>
      <c r="H611" s="5">
        <f>E611/I611</f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8">
        <f>(((L611/60)/60)/24)+DATE(1970,1,1)</f>
        <v>43481.25</v>
      </c>
      <c r="O611" s="8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_xlfn.TEXTBEFORE(R611,"/",1,1,0)</f>
        <v>film &amp; video</v>
      </c>
      <c r="T611" t="str">
        <f>_xlfn.TEXTAFTER(R611,"/",1,1,0)</f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>E612/D612*100</f>
        <v>419.0560747663551</v>
      </c>
      <c r="H612" s="5">
        <f>E612/I612</f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8">
        <f>(((L612/60)/60)/24)+DATE(1970,1,1)</f>
        <v>41259.25</v>
      </c>
      <c r="O612" s="8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_xlfn.TEXTBEFORE(R612,"/",1,1,0)</f>
        <v>theater</v>
      </c>
      <c r="T612" t="str">
        <f>_xlfn.TEXTAFTER(R612,"/",1,1,0)</f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>E613/D613*100</f>
        <v>13.853658536585368</v>
      </c>
      <c r="H613" s="5">
        <f>E613/I613</f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8">
        <f>(((L613/60)/60)/24)+DATE(1970,1,1)</f>
        <v>41480.208333333336</v>
      </c>
      <c r="O613" s="8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_xlfn.TEXTBEFORE(R613,"/",1,1,0)</f>
        <v>theater</v>
      </c>
      <c r="T613" t="str">
        <f>_xlfn.TEXTAFTER(R613,"/",1,1,0)</f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>E614/D614*100</f>
        <v>139.43548387096774</v>
      </c>
      <c r="H614" s="5">
        <f>E614/I614</f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8">
        <f>(((L614/60)/60)/24)+DATE(1970,1,1)</f>
        <v>40474.208333333336</v>
      </c>
      <c r="O614" s="8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_xlfn.TEXTBEFORE(R614,"/",1,1,0)</f>
        <v>music</v>
      </c>
      <c r="T614" t="str">
        <f>_xlfn.TEXTAFTER(R614,"/",1,1,0)</f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>E615/D615*100</f>
        <v>174</v>
      </c>
      <c r="H615" s="5">
        <f>E615/I615</f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8">
        <f>(((L615/60)/60)/24)+DATE(1970,1,1)</f>
        <v>42973.208333333328</v>
      </c>
      <c r="O615" s="8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_xlfn.TEXTBEFORE(R615,"/",1,1,0)</f>
        <v>theater</v>
      </c>
      <c r="T615" t="str">
        <f>_xlfn.TEXTAFTER(R615,"/",1,1,0)</f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>E616/D616*100</f>
        <v>155.49056603773585</v>
      </c>
      <c r="H616" s="5">
        <f>E616/I616</f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8">
        <f>(((L616/60)/60)/24)+DATE(1970,1,1)</f>
        <v>42746.25</v>
      </c>
      <c r="O616" s="8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_xlfn.TEXTBEFORE(R616,"/",1,1,0)</f>
        <v>theater</v>
      </c>
      <c r="T616" t="str">
        <f>_xlfn.TEXTAFTER(R616,"/",1,1,0)</f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>E617/D617*100</f>
        <v>170.44705882352943</v>
      </c>
      <c r="H617" s="5">
        <f>E617/I617</f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8">
        <f>(((L617/60)/60)/24)+DATE(1970,1,1)</f>
        <v>42489.208333333328</v>
      </c>
      <c r="O617" s="8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_xlfn.TEXTBEFORE(R617,"/",1,1,0)</f>
        <v>theater</v>
      </c>
      <c r="T617" t="str">
        <f>_xlfn.TEXTAFTER(R617,"/",1,1,0)</f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>E618/D618*100</f>
        <v>189.515625</v>
      </c>
      <c r="H618" s="5">
        <f>E618/I618</f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8">
        <f>(((L618/60)/60)/24)+DATE(1970,1,1)</f>
        <v>41537.208333333336</v>
      </c>
      <c r="O618" s="8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_xlfn.TEXTBEFORE(R618,"/",1,1,0)</f>
        <v>music</v>
      </c>
      <c r="T618" t="str">
        <f>_xlfn.TEXTAFTER(R618,"/",1,1,0)</f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>E619/D619*100</f>
        <v>249.71428571428572</v>
      </c>
      <c r="H619" s="5">
        <f>E619/I619</f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8">
        <f>(((L619/60)/60)/24)+DATE(1970,1,1)</f>
        <v>41794.208333333336</v>
      </c>
      <c r="O619" s="8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_xlfn.TEXTBEFORE(R619,"/",1,1,0)</f>
        <v>theater</v>
      </c>
      <c r="T619" t="str">
        <f>_xlfn.TEXTAFTER(R619,"/",1,1,0)</f>
        <v>plays</v>
      </c>
    </row>
    <row r="620" spans="1:20" x14ac:dyDescent="0.3">
      <c r="A620">
        <v>505</v>
      </c>
      <c r="B620" t="s">
        <v>1057</v>
      </c>
      <c r="C620" s="3" t="s">
        <v>1058</v>
      </c>
      <c r="D620">
        <v>89900</v>
      </c>
      <c r="E620">
        <v>12497</v>
      </c>
      <c r="F620" t="s">
        <v>14</v>
      </c>
      <c r="G620" s="5">
        <f>E620/D620*100</f>
        <v>13.901001112347053</v>
      </c>
      <c r="H620" s="5">
        <f>E620/I620</f>
        <v>36.014409221902014</v>
      </c>
      <c r="I620">
        <v>347</v>
      </c>
      <c r="J620" t="s">
        <v>21</v>
      </c>
      <c r="K620" t="s">
        <v>22</v>
      </c>
      <c r="L620">
        <v>1362722400</v>
      </c>
      <c r="M620">
        <v>1366347600</v>
      </c>
      <c r="N620" s="8">
        <f>(((L620/60)/60)/24)+DATE(1970,1,1)</f>
        <v>41341.25</v>
      </c>
      <c r="O620" s="8">
        <f>(((M620/60)/60)/24)+DATE(1970,1,1)</f>
        <v>41383.208333333336</v>
      </c>
      <c r="P620" t="b">
        <v>0</v>
      </c>
      <c r="Q620" t="b">
        <v>1</v>
      </c>
      <c r="R620" t="s">
        <v>133</v>
      </c>
      <c r="S620" t="str">
        <f>_xlfn.TEXTBEFORE(R620,"/",1,1,0)</f>
        <v>publishing</v>
      </c>
      <c r="T620" t="str">
        <f>_xlfn.TEXTAFTER(R620,"/",1,1,0)</f>
        <v>radio &amp; podcasts</v>
      </c>
    </row>
    <row r="621" spans="1:20" ht="31.2" x14ac:dyDescent="0.3">
      <c r="A621">
        <v>485</v>
      </c>
      <c r="B621" t="s">
        <v>1017</v>
      </c>
      <c r="C621" s="3" t="s">
        <v>1018</v>
      </c>
      <c r="D621">
        <v>90600</v>
      </c>
      <c r="E621">
        <v>27844</v>
      </c>
      <c r="F621" t="s">
        <v>14</v>
      </c>
      <c r="G621" s="5">
        <f>E621/D621*100</f>
        <v>30.73289183222958</v>
      </c>
      <c r="H621" s="5">
        <f>E621/I621</f>
        <v>42.969135802469133</v>
      </c>
      <c r="I621">
        <v>648</v>
      </c>
      <c r="J621" t="s">
        <v>40</v>
      </c>
      <c r="K621" t="s">
        <v>41</v>
      </c>
      <c r="L621">
        <v>1560142800</v>
      </c>
      <c r="M621">
        <v>1563685200</v>
      </c>
      <c r="N621" s="8">
        <f>(((L621/60)/60)/24)+DATE(1970,1,1)</f>
        <v>43626.208333333328</v>
      </c>
      <c r="O621" s="8">
        <f>(((M621/60)/60)/24)+DATE(1970,1,1)</f>
        <v>43667.208333333328</v>
      </c>
      <c r="P621" t="b">
        <v>0</v>
      </c>
      <c r="Q621" t="b">
        <v>0</v>
      </c>
      <c r="R621" t="s">
        <v>33</v>
      </c>
      <c r="S621" t="str">
        <f>_xlfn.TEXTBEFORE(R621,"/",1,1,0)</f>
        <v>theater</v>
      </c>
      <c r="T621" t="str">
        <f>_xlfn.TEXTAFTER(R621,"/",1,1,0)</f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>E622/D622*100</f>
        <v>268.02325581395348</v>
      </c>
      <c r="H622" s="5">
        <f>E622/I622</f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8">
        <f>(((L622/60)/60)/24)+DATE(1970,1,1)</f>
        <v>42559.208333333328</v>
      </c>
      <c r="O622" s="8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_xlfn.TEXTBEFORE(R622,"/",1,1,0)</f>
        <v>photography</v>
      </c>
      <c r="T622" t="str">
        <f>_xlfn.TEXTAFTER(R622,"/",1,1,0)</f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>E623/D623*100</f>
        <v>619.80078125</v>
      </c>
      <c r="H623" s="5">
        <f>E623/I623</f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8">
        <f>(((L623/60)/60)/24)+DATE(1970,1,1)</f>
        <v>42626.208333333328</v>
      </c>
      <c r="O623" s="8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_xlfn.TEXTBEFORE(R623,"/",1,1,0)</f>
        <v>theater</v>
      </c>
      <c r="T623" t="str">
        <f>_xlfn.TEXTAFTER(R623,"/",1,1,0)</f>
        <v>plays</v>
      </c>
    </row>
    <row r="624" spans="1:20" x14ac:dyDescent="0.3">
      <c r="A624">
        <v>483</v>
      </c>
      <c r="B624" t="s">
        <v>1013</v>
      </c>
      <c r="C624" s="3" t="s">
        <v>1014</v>
      </c>
      <c r="D624">
        <v>91400</v>
      </c>
      <c r="E624">
        <v>48236</v>
      </c>
      <c r="F624" t="s">
        <v>14</v>
      </c>
      <c r="G624" s="5">
        <f>E624/D624*100</f>
        <v>52.774617067833695</v>
      </c>
      <c r="H624" s="5">
        <f>E624/I624</f>
        <v>87.068592057761734</v>
      </c>
      <c r="I624">
        <v>554</v>
      </c>
      <c r="J624" t="s">
        <v>21</v>
      </c>
      <c r="K624" t="s">
        <v>22</v>
      </c>
      <c r="L624">
        <v>1576130400</v>
      </c>
      <c r="M624">
        <v>1576735200</v>
      </c>
      <c r="N624" s="8">
        <f>(((L624/60)/60)/24)+DATE(1970,1,1)</f>
        <v>43811.25</v>
      </c>
      <c r="O624" s="8">
        <f>(((M624/60)/60)/24)+DATE(1970,1,1)</f>
        <v>43818.25</v>
      </c>
      <c r="P624" t="b">
        <v>0</v>
      </c>
      <c r="Q624" t="b">
        <v>0</v>
      </c>
      <c r="R624" t="s">
        <v>33</v>
      </c>
      <c r="S624" t="str">
        <f>_xlfn.TEXTBEFORE(R624,"/",1,1,0)</f>
        <v>theater</v>
      </c>
      <c r="T624" t="str">
        <f>_xlfn.TEXTAFTER(R624,"/",1,1,0)</f>
        <v>plays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>E625/D625*100</f>
        <v>159.92152704135739</v>
      </c>
      <c r="H625" s="5">
        <f>E625/I625</f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8">
        <f>(((L625/60)/60)/24)+DATE(1970,1,1)</f>
        <v>42201.208333333328</v>
      </c>
      <c r="O625" s="8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_xlfn.TEXTBEFORE(R625,"/",1,1,0)</f>
        <v>theater</v>
      </c>
      <c r="T625" t="str">
        <f>_xlfn.TEXTAFTER(R625,"/",1,1,0)</f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>E626/D626*100</f>
        <v>279.39215686274508</v>
      </c>
      <c r="H626" s="5">
        <f>E626/I626</f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8">
        <f>(((L626/60)/60)/24)+DATE(1970,1,1)</f>
        <v>42029.25</v>
      </c>
      <c r="O626" s="8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_xlfn.TEXTBEFORE(R626,"/",1,1,0)</f>
        <v>photography</v>
      </c>
      <c r="T626" t="str">
        <f>_xlfn.TEXTAFTER(R626,"/",1,1,0)</f>
        <v>photography books</v>
      </c>
    </row>
    <row r="627" spans="1:20" x14ac:dyDescent="0.3">
      <c r="A627">
        <v>139</v>
      </c>
      <c r="B627" t="s">
        <v>330</v>
      </c>
      <c r="C627" s="3" t="s">
        <v>331</v>
      </c>
      <c r="D627">
        <v>92100</v>
      </c>
      <c r="E627">
        <v>19246</v>
      </c>
      <c r="F627" t="s">
        <v>14</v>
      </c>
      <c r="G627" s="5">
        <f>E627/D627*100</f>
        <v>20.896851248642779</v>
      </c>
      <c r="H627" s="5">
        <f>E627/I627</f>
        <v>59.036809815950917</v>
      </c>
      <c r="I627">
        <v>326</v>
      </c>
      <c r="J627" t="s">
        <v>21</v>
      </c>
      <c r="K627" t="s">
        <v>22</v>
      </c>
      <c r="L627">
        <v>1429592400</v>
      </c>
      <c r="M627">
        <v>1430974800</v>
      </c>
      <c r="N627" s="8">
        <f>(((L627/60)/60)/24)+DATE(1970,1,1)</f>
        <v>42115.208333333328</v>
      </c>
      <c r="O627" s="8">
        <f>(((M627/60)/60)/24)+DATE(1970,1,1)</f>
        <v>42131.208333333328</v>
      </c>
      <c r="P627" t="b">
        <v>0</v>
      </c>
      <c r="Q627" t="b">
        <v>1</v>
      </c>
      <c r="R627" t="s">
        <v>65</v>
      </c>
      <c r="S627" t="str">
        <f>_xlfn.TEXTBEFORE(R627,"/",1,1,0)</f>
        <v>technology</v>
      </c>
      <c r="T627" t="str">
        <f>_xlfn.TEXTAFTER(R627,"/",1,1,0)</f>
        <v>wearables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>E628/D628*100</f>
        <v>206.32812500000003</v>
      </c>
      <c r="H628" s="5">
        <f>E628/I628</f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8">
        <f>(((L628/60)/60)/24)+DATE(1970,1,1)</f>
        <v>40449.208333333336</v>
      </c>
      <c r="O628" s="8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_xlfn.TEXTBEFORE(R628,"/",1,1,0)</f>
        <v>theater</v>
      </c>
      <c r="T628" t="str">
        <f>_xlfn.TEXTAFTER(R628,"/",1,1,0)</f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>E629/D629*100</f>
        <v>694.25</v>
      </c>
      <c r="H629" s="5">
        <f>E629/I629</f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8">
        <f>(((L629/60)/60)/24)+DATE(1970,1,1)</f>
        <v>40345.208333333336</v>
      </c>
      <c r="O629" s="8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_xlfn.TEXTBEFORE(R629,"/",1,1,0)</f>
        <v>food</v>
      </c>
      <c r="T629" t="str">
        <f>_xlfn.TEXTAFTER(R629,"/",1,1,0)</f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>E630/D630*100</f>
        <v>151.78947368421052</v>
      </c>
      <c r="H630" s="5">
        <f>E630/I630</f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8">
        <f>(((L630/60)/60)/24)+DATE(1970,1,1)</f>
        <v>40455.208333333336</v>
      </c>
      <c r="O630" s="8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_xlfn.TEXTBEFORE(R630,"/",1,1,0)</f>
        <v>music</v>
      </c>
      <c r="T630" t="str">
        <f>_xlfn.TEXTAFTER(R630,"/",1,1,0)</f>
        <v>indie rock</v>
      </c>
    </row>
    <row r="631" spans="1:20" x14ac:dyDescent="0.3">
      <c r="A631">
        <v>811</v>
      </c>
      <c r="B631" t="s">
        <v>1656</v>
      </c>
      <c r="C631" s="3" t="s">
        <v>1657</v>
      </c>
      <c r="D631">
        <v>92500</v>
      </c>
      <c r="E631">
        <v>71320</v>
      </c>
      <c r="F631" t="s">
        <v>14</v>
      </c>
      <c r="G631" s="5">
        <f>E631/D631*100</f>
        <v>77.102702702702715</v>
      </c>
      <c r="H631" s="5">
        <f>E631/I631</f>
        <v>105.03681885125184</v>
      </c>
      <c r="I631">
        <v>679</v>
      </c>
      <c r="J631" t="s">
        <v>21</v>
      </c>
      <c r="K631" t="s">
        <v>22</v>
      </c>
      <c r="L631">
        <v>1452319200</v>
      </c>
      <c r="M631">
        <v>1452492000</v>
      </c>
      <c r="N631" s="8">
        <f>(((L631/60)/60)/24)+DATE(1970,1,1)</f>
        <v>42378.25</v>
      </c>
      <c r="O631" s="8">
        <f>(((M631/60)/60)/24)+DATE(1970,1,1)</f>
        <v>42380.25</v>
      </c>
      <c r="P631" t="b">
        <v>0</v>
      </c>
      <c r="Q631" t="b">
        <v>1</v>
      </c>
      <c r="R631" t="s">
        <v>89</v>
      </c>
      <c r="S631" t="str">
        <f>_xlfn.TEXTBEFORE(R631,"/",1,1,0)</f>
        <v>games</v>
      </c>
      <c r="T631" t="str">
        <f>_xlfn.TEXTAFTER(R631,"/",1,1,0)</f>
        <v>video games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>E632/D632*100</f>
        <v>62.873684210526314</v>
      </c>
      <c r="H632" s="5">
        <f>E632/I632</f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8">
        <f>(((L632/60)/60)/24)+DATE(1970,1,1)</f>
        <v>43586.208333333328</v>
      </c>
      <c r="O632" s="8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_xlfn.TEXTBEFORE(R632,"/",1,1,0)</f>
        <v>theater</v>
      </c>
      <c r="T632" t="str">
        <f>_xlfn.TEXTAFTER(R632,"/",1,1,0)</f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>E633/D633*100</f>
        <v>310.39864864864865</v>
      </c>
      <c r="H633" s="5">
        <f>E633/I633</f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8">
        <f>(((L633/60)/60)/24)+DATE(1970,1,1)</f>
        <v>43550.208333333328</v>
      </c>
      <c r="O633" s="8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_xlfn.TEXTBEFORE(R633,"/",1,1,0)</f>
        <v>theater</v>
      </c>
      <c r="T633" t="str">
        <f>_xlfn.TEXTAFTER(R633,"/",1,1,0)</f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>E634/D634*100</f>
        <v>42.859916782246884</v>
      </c>
      <c r="H634" s="5">
        <f>E634/I634</f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8">
        <f>(((L634/60)/60)/24)+DATE(1970,1,1)</f>
        <v>41945.208333333336</v>
      </c>
      <c r="O634" s="8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_xlfn.TEXTBEFORE(R634,"/",1,1,0)</f>
        <v>theater</v>
      </c>
      <c r="T634" t="str">
        <f>_xlfn.TEXTAFTER(R634,"/",1,1,0)</f>
        <v>plays</v>
      </c>
    </row>
    <row r="635" spans="1:20" x14ac:dyDescent="0.3">
      <c r="A635">
        <v>777</v>
      </c>
      <c r="B635" t="s">
        <v>1589</v>
      </c>
      <c r="C635" s="3" t="s">
        <v>1590</v>
      </c>
      <c r="D635">
        <v>93800</v>
      </c>
      <c r="E635">
        <v>45987</v>
      </c>
      <c r="F635" t="s">
        <v>14</v>
      </c>
      <c r="G635" s="5">
        <f>E635/D635*100</f>
        <v>49.026652452025587</v>
      </c>
      <c r="H635" s="5">
        <f>E635/I635</f>
        <v>68.028106508875737</v>
      </c>
      <c r="I635">
        <v>676</v>
      </c>
      <c r="J635" t="s">
        <v>21</v>
      </c>
      <c r="K635" t="s">
        <v>22</v>
      </c>
      <c r="L635">
        <v>1316754000</v>
      </c>
      <c r="M635">
        <v>1319259600</v>
      </c>
      <c r="N635" s="8">
        <f>(((L635/60)/60)/24)+DATE(1970,1,1)</f>
        <v>40809.208333333336</v>
      </c>
      <c r="O635" s="8">
        <f>(((M635/60)/60)/24)+DATE(1970,1,1)</f>
        <v>40838.208333333336</v>
      </c>
      <c r="P635" t="b">
        <v>0</v>
      </c>
      <c r="Q635" t="b">
        <v>0</v>
      </c>
      <c r="R635" t="s">
        <v>33</v>
      </c>
      <c r="S635" t="str">
        <f>_xlfn.TEXTBEFORE(R635,"/",1,1,0)</f>
        <v>theater</v>
      </c>
      <c r="T635" t="str">
        <f>_xlfn.TEXTAFTER(R635,"/",1,1,0)</f>
        <v>plays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>E636/D636*100</f>
        <v>78.531302876480552</v>
      </c>
      <c r="H636" s="5">
        <f>E636/I636</f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8">
        <f>(((L636/60)/60)/24)+DATE(1970,1,1)</f>
        <v>42819.208333333328</v>
      </c>
      <c r="O636" s="8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_xlfn.TEXTBEFORE(R636,"/",1,1,0)</f>
        <v>film &amp; video</v>
      </c>
      <c r="T636" t="str">
        <f>_xlfn.TEXTAFTER(R636,"/",1,1,0)</f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>E637/D637*100</f>
        <v>114.09352517985612</v>
      </c>
      <c r="H637" s="5">
        <f>E637/I637</f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8">
        <f>(((L637/60)/60)/24)+DATE(1970,1,1)</f>
        <v>41314.25</v>
      </c>
      <c r="O637" s="8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_xlfn.TEXTBEFORE(R637,"/",1,1,0)</f>
        <v>film &amp; video</v>
      </c>
      <c r="T637" t="str">
        <f>_xlfn.TEXTAFTER(R637,"/",1,1,0)</f>
        <v>television</v>
      </c>
    </row>
    <row r="638" spans="1:20" x14ac:dyDescent="0.3">
      <c r="A638">
        <v>21</v>
      </c>
      <c r="B638" t="s">
        <v>79</v>
      </c>
      <c r="C638" s="3" t="s">
        <v>80</v>
      </c>
      <c r="D638">
        <v>94000</v>
      </c>
      <c r="E638">
        <v>38533</v>
      </c>
      <c r="F638" t="s">
        <v>14</v>
      </c>
      <c r="G638" s="5">
        <f>E638/D638*100</f>
        <v>40.992553191489364</v>
      </c>
      <c r="H638" s="5">
        <f>E638/I638</f>
        <v>69.055555555555557</v>
      </c>
      <c r="I638">
        <v>558</v>
      </c>
      <c r="J638" t="s">
        <v>21</v>
      </c>
      <c r="K638" t="s">
        <v>22</v>
      </c>
      <c r="L638">
        <v>1313384400</v>
      </c>
      <c r="M638">
        <v>1316322000</v>
      </c>
      <c r="N638" s="8">
        <f>(((L638/60)/60)/24)+DATE(1970,1,1)</f>
        <v>40770.208333333336</v>
      </c>
      <c r="O638" s="8">
        <f>(((M638/60)/60)/24)+DATE(1970,1,1)</f>
        <v>40804.208333333336</v>
      </c>
      <c r="P638" t="b">
        <v>0</v>
      </c>
      <c r="Q638" t="b">
        <v>0</v>
      </c>
      <c r="R638" t="s">
        <v>33</v>
      </c>
      <c r="S638" t="str">
        <f>_xlfn.TEXTBEFORE(R638,"/",1,1,0)</f>
        <v>theater</v>
      </c>
      <c r="T638" t="str">
        <f>_xlfn.TEXTAFTER(R638,"/",1,1,0)</f>
        <v>plays</v>
      </c>
    </row>
    <row r="639" spans="1:20" ht="31.2" x14ac:dyDescent="0.3">
      <c r="A639">
        <v>970</v>
      </c>
      <c r="B639" t="s">
        <v>1969</v>
      </c>
      <c r="C639" s="3" t="s">
        <v>1970</v>
      </c>
      <c r="D639">
        <v>94900</v>
      </c>
      <c r="E639">
        <v>57659</v>
      </c>
      <c r="F639" t="s">
        <v>14</v>
      </c>
      <c r="G639" s="5">
        <f>E639/D639*100</f>
        <v>60.757639620653315</v>
      </c>
      <c r="H639" s="5">
        <f>E639/I639</f>
        <v>97.069023569023571</v>
      </c>
      <c r="I639">
        <v>594</v>
      </c>
      <c r="J639" t="s">
        <v>21</v>
      </c>
      <c r="K639" t="s">
        <v>22</v>
      </c>
      <c r="L639">
        <v>1304917200</v>
      </c>
      <c r="M639">
        <v>1305003600</v>
      </c>
      <c r="N639" s="8">
        <f>(((L639/60)/60)/24)+DATE(1970,1,1)</f>
        <v>40672.208333333336</v>
      </c>
      <c r="O639" s="8">
        <f>(((M639/60)/60)/24)+DATE(1970,1,1)</f>
        <v>40673.208333333336</v>
      </c>
      <c r="P639" t="b">
        <v>0</v>
      </c>
      <c r="Q639" t="b">
        <v>0</v>
      </c>
      <c r="R639" t="s">
        <v>33</v>
      </c>
      <c r="S639" t="str">
        <f>_xlfn.TEXTBEFORE(R639,"/",1,1,0)</f>
        <v>theater</v>
      </c>
      <c r="T639" t="str">
        <f>_xlfn.TEXTAFTER(R639,"/",1,1,0)</f>
        <v>plays</v>
      </c>
    </row>
    <row r="640" spans="1:20" x14ac:dyDescent="0.3">
      <c r="A640">
        <v>578</v>
      </c>
      <c r="B640" t="s">
        <v>1200</v>
      </c>
      <c r="C640" s="3" t="s">
        <v>1201</v>
      </c>
      <c r="D640">
        <v>96500</v>
      </c>
      <c r="E640">
        <v>16168</v>
      </c>
      <c r="F640" t="s">
        <v>14</v>
      </c>
      <c r="G640" s="5">
        <f>E640/D640*100</f>
        <v>16.754404145077721</v>
      </c>
      <c r="H640" s="5">
        <f>E640/I640</f>
        <v>65.991836734693877</v>
      </c>
      <c r="I640">
        <v>245</v>
      </c>
      <c r="J640" t="s">
        <v>21</v>
      </c>
      <c r="K640" t="s">
        <v>22</v>
      </c>
      <c r="L640">
        <v>1322719200</v>
      </c>
      <c r="M640">
        <v>1322978400</v>
      </c>
      <c r="N640" s="8">
        <f>(((L640/60)/60)/24)+DATE(1970,1,1)</f>
        <v>40878.25</v>
      </c>
      <c r="O640" s="8">
        <f>(((M640/60)/60)/24)+DATE(1970,1,1)</f>
        <v>40881.25</v>
      </c>
      <c r="P640" t="b">
        <v>0</v>
      </c>
      <c r="Q640" t="b">
        <v>0</v>
      </c>
      <c r="R640" t="s">
        <v>474</v>
      </c>
      <c r="S640" t="str">
        <f>_xlfn.TEXTBEFORE(R640,"/",1,1,0)</f>
        <v>film &amp; video</v>
      </c>
      <c r="T640" t="str">
        <f>_xlfn.TEXTAFTER(R640,"/",1,1,0)</f>
        <v>science fiction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>E641/D641*100</f>
        <v>56.186046511627907</v>
      </c>
      <c r="H641" s="5">
        <f>E641/I641</f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8">
        <f>(((L641/60)/60)/24)+DATE(1970,1,1)</f>
        <v>43309.208333333328</v>
      </c>
      <c r="O641" s="8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_xlfn.TEXTBEFORE(R641,"/",1,1,0)</f>
        <v>film &amp; video</v>
      </c>
      <c r="T641" t="str">
        <f>_xlfn.TEXTAFTER(R641,"/",1,1,0)</f>
        <v>drama</v>
      </c>
    </row>
    <row r="642" spans="1:20" x14ac:dyDescent="0.3">
      <c r="A642">
        <v>524</v>
      </c>
      <c r="B642" t="s">
        <v>1093</v>
      </c>
      <c r="C642" s="3" t="s">
        <v>1094</v>
      </c>
      <c r="D642">
        <v>96700</v>
      </c>
      <c r="E642">
        <v>81136</v>
      </c>
      <c r="F642" t="s">
        <v>14</v>
      </c>
      <c r="G642" s="5">
        <f>E642/D642*100</f>
        <v>83.904860392967933</v>
      </c>
      <c r="H642" s="5">
        <f>E642/I642</f>
        <v>40.998484082870135</v>
      </c>
      <c r="I642">
        <v>1979</v>
      </c>
      <c r="J642" t="s">
        <v>21</v>
      </c>
      <c r="K642" t="s">
        <v>22</v>
      </c>
      <c r="L642">
        <v>1272258000</v>
      </c>
      <c r="M642">
        <v>1273381200</v>
      </c>
      <c r="N642" s="8">
        <f>(((L642/60)/60)/24)+DATE(1970,1,1)</f>
        <v>40294.208333333336</v>
      </c>
      <c r="O642" s="8">
        <f>(((M642/60)/60)/24)+DATE(1970,1,1)</f>
        <v>40307.208333333336</v>
      </c>
      <c r="P642" t="b">
        <v>0</v>
      </c>
      <c r="Q642" t="b">
        <v>0</v>
      </c>
      <c r="R642" t="s">
        <v>33</v>
      </c>
      <c r="S642" t="str">
        <f>_xlfn.TEXTBEFORE(R642,"/",1,1,0)</f>
        <v>theater</v>
      </c>
      <c r="T642" t="str">
        <f>_xlfn.TEXTAFTER(R642,"/",1,1,0)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>E643/D643*100</f>
        <v>119.96808510638297</v>
      </c>
      <c r="H643" s="5">
        <f>E643/I643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8">
        <f>(((L643/60)/60)/24)+DATE(1970,1,1)</f>
        <v>42786.25</v>
      </c>
      <c r="O643" s="8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_xlfn.TEXTBEFORE(R643,"/",1,1,0)</f>
        <v>theater</v>
      </c>
      <c r="T643" t="str">
        <f>_xlfn.TEXTAFTER(R643,"/",1,1,0)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>E644/D644*100</f>
        <v>145.45652173913044</v>
      </c>
      <c r="H644" s="5">
        <f>E644/I644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8">
        <f>(((L644/60)/60)/24)+DATE(1970,1,1)</f>
        <v>43451.25</v>
      </c>
      <c r="O644" s="8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_xlfn.TEXTBEFORE(R644,"/",1,1,0)</f>
        <v>technology</v>
      </c>
      <c r="T644" t="str">
        <f>_xlfn.TEXTAFTER(R644,"/",1,1,0)</f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>E645/D645*100</f>
        <v>221.38255033557047</v>
      </c>
      <c r="H645" s="5">
        <f>E645/I645</f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8">
        <f>(((L645/60)/60)/24)+DATE(1970,1,1)</f>
        <v>42795.25</v>
      </c>
      <c r="O645" s="8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_xlfn.TEXTBEFORE(R645,"/",1,1,0)</f>
        <v>theater</v>
      </c>
      <c r="T645" t="str">
        <f>_xlfn.TEXTAFTER(R645,"/",1,1,0)</f>
        <v>plays</v>
      </c>
    </row>
    <row r="646" spans="1:20" x14ac:dyDescent="0.3">
      <c r="A646">
        <v>767</v>
      </c>
      <c r="B646" t="s">
        <v>1569</v>
      </c>
      <c r="C646" s="3" t="s">
        <v>1570</v>
      </c>
      <c r="D646">
        <v>97200</v>
      </c>
      <c r="E646">
        <v>55372</v>
      </c>
      <c r="F646" t="s">
        <v>14</v>
      </c>
      <c r="G646" s="5">
        <f>E646/D646*100</f>
        <v>56.967078189300416</v>
      </c>
      <c r="H646" s="5">
        <f>E646/I646</f>
        <v>107.93762183235867</v>
      </c>
      <c r="I646">
        <v>513</v>
      </c>
      <c r="J646" t="s">
        <v>21</v>
      </c>
      <c r="K646" t="s">
        <v>22</v>
      </c>
      <c r="L646">
        <v>1444107600</v>
      </c>
      <c r="M646">
        <v>1447999200</v>
      </c>
      <c r="N646" s="8">
        <f>(((L646/60)/60)/24)+DATE(1970,1,1)</f>
        <v>42283.208333333328</v>
      </c>
      <c r="O646" s="8">
        <f>(((M646/60)/60)/24)+DATE(1970,1,1)</f>
        <v>42328.25</v>
      </c>
      <c r="P646" t="b">
        <v>0</v>
      </c>
      <c r="Q646" t="b">
        <v>0</v>
      </c>
      <c r="R646" t="s">
        <v>206</v>
      </c>
      <c r="S646" t="str">
        <f>_xlfn.TEXTBEFORE(R646,"/",1,1,0)</f>
        <v>publishing</v>
      </c>
      <c r="T646" t="str">
        <f>_xlfn.TEXTAFTER(R646,"/",1,1,0)</f>
        <v>translations</v>
      </c>
    </row>
    <row r="647" spans="1:20" x14ac:dyDescent="0.3">
      <c r="A647">
        <v>399</v>
      </c>
      <c r="B647" t="s">
        <v>849</v>
      </c>
      <c r="C647" s="3" t="s">
        <v>850</v>
      </c>
      <c r="D647">
        <v>97300</v>
      </c>
      <c r="E647">
        <v>62127</v>
      </c>
      <c r="F647" t="s">
        <v>14</v>
      </c>
      <c r="G647" s="5">
        <f>E647/D647*100</f>
        <v>63.850976361767728</v>
      </c>
      <c r="H647" s="5">
        <f>E647/I647</f>
        <v>66.022316684378325</v>
      </c>
      <c r="I647">
        <v>941</v>
      </c>
      <c r="J647" t="s">
        <v>21</v>
      </c>
      <c r="K647" t="s">
        <v>22</v>
      </c>
      <c r="L647">
        <v>1296626400</v>
      </c>
      <c r="M647">
        <v>1297231200</v>
      </c>
      <c r="N647" s="8">
        <f>(((L647/60)/60)/24)+DATE(1970,1,1)</f>
        <v>40576.25</v>
      </c>
      <c r="O647" s="8">
        <f>(((M647/60)/60)/24)+DATE(1970,1,1)</f>
        <v>40583.25</v>
      </c>
      <c r="P647" t="b">
        <v>0</v>
      </c>
      <c r="Q647" t="b">
        <v>0</v>
      </c>
      <c r="R647" t="s">
        <v>60</v>
      </c>
      <c r="S647" t="str">
        <f>_xlfn.TEXTBEFORE(R647,"/",1,1,0)</f>
        <v>music</v>
      </c>
      <c r="T647" t="str">
        <f>_xlfn.TEXTAFTER(R647,"/",1,1,0)</f>
        <v>indie rock</v>
      </c>
    </row>
    <row r="648" spans="1:20" x14ac:dyDescent="0.3">
      <c r="A648">
        <v>98</v>
      </c>
      <c r="B648" t="s">
        <v>245</v>
      </c>
      <c r="C648" s="3" t="s">
        <v>246</v>
      </c>
      <c r="D648">
        <v>97800</v>
      </c>
      <c r="E648">
        <v>32951</v>
      </c>
      <c r="F648" t="s">
        <v>14</v>
      </c>
      <c r="G648" s="5">
        <f>E648/D648*100</f>
        <v>33.692229038854805</v>
      </c>
      <c r="H648" s="5">
        <f>E648/I648</f>
        <v>27.009016393442622</v>
      </c>
      <c r="I648">
        <v>1220</v>
      </c>
      <c r="J648" t="s">
        <v>26</v>
      </c>
      <c r="K648" t="s">
        <v>27</v>
      </c>
      <c r="L648">
        <v>1437973200</v>
      </c>
      <c r="M648">
        <v>1438318800</v>
      </c>
      <c r="N648" s="8">
        <f>(((L648/60)/60)/24)+DATE(1970,1,1)</f>
        <v>42212.208333333328</v>
      </c>
      <c r="O648" s="8">
        <f>(((M648/60)/60)/24)+DATE(1970,1,1)</f>
        <v>42216.208333333328</v>
      </c>
      <c r="P648" t="b">
        <v>0</v>
      </c>
      <c r="Q648" t="b">
        <v>0</v>
      </c>
      <c r="R648" t="s">
        <v>89</v>
      </c>
      <c r="S648" t="str">
        <f>_xlfn.TEXTBEFORE(R648,"/",1,1,0)</f>
        <v>games</v>
      </c>
      <c r="T648" t="str">
        <f>_xlfn.TEXTAFTER(R648,"/",1,1,0)</f>
        <v>video games</v>
      </c>
    </row>
    <row r="649" spans="1:20" x14ac:dyDescent="0.3">
      <c r="A649">
        <v>646</v>
      </c>
      <c r="B649" t="s">
        <v>1334</v>
      </c>
      <c r="C649" s="3" t="s">
        <v>1335</v>
      </c>
      <c r="D649">
        <v>98700</v>
      </c>
      <c r="E649">
        <v>87448</v>
      </c>
      <c r="F649" t="s">
        <v>14</v>
      </c>
      <c r="G649" s="5">
        <f>E649/D649*100</f>
        <v>88.599797365754824</v>
      </c>
      <c r="H649" s="5">
        <f>E649/I649</f>
        <v>29.999313893653515</v>
      </c>
      <c r="I649">
        <v>2915</v>
      </c>
      <c r="J649" t="s">
        <v>21</v>
      </c>
      <c r="K649" t="s">
        <v>22</v>
      </c>
      <c r="L649">
        <v>1363150800</v>
      </c>
      <c r="M649">
        <v>1364101200</v>
      </c>
      <c r="N649" s="8">
        <f>(((L649/60)/60)/24)+DATE(1970,1,1)</f>
        <v>41346.208333333336</v>
      </c>
      <c r="O649" s="8">
        <f>(((M649/60)/60)/24)+DATE(1970,1,1)</f>
        <v>41357.208333333336</v>
      </c>
      <c r="P649" t="b">
        <v>0</v>
      </c>
      <c r="Q649" t="b">
        <v>0</v>
      </c>
      <c r="R649" t="s">
        <v>89</v>
      </c>
      <c r="S649" t="str">
        <f>_xlfn.TEXTBEFORE(R649,"/",1,1,0)</f>
        <v>games</v>
      </c>
      <c r="T649" t="str">
        <f>_xlfn.TEXTAFTER(R649,"/",1,1,0)</f>
        <v>video games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>E650/D650*100</f>
        <v>63.056795131845846</v>
      </c>
      <c r="H650" s="5">
        <f>E650/I650</f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8">
        <f>(((L650/60)/60)/24)+DATE(1970,1,1)</f>
        <v>42922.208333333328</v>
      </c>
      <c r="O650" s="8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_xlfn.TEXTBEFORE(R650,"/",1,1,0)</f>
        <v>food</v>
      </c>
      <c r="T650" t="str">
        <f>_xlfn.TEXTAFTER(R650,"/",1,1,0)</f>
        <v>food trucks</v>
      </c>
    </row>
    <row r="651" spans="1:20" x14ac:dyDescent="0.3">
      <c r="A651">
        <v>134</v>
      </c>
      <c r="B651" t="s">
        <v>320</v>
      </c>
      <c r="C651" s="3" t="s">
        <v>321</v>
      </c>
      <c r="D651">
        <v>99500</v>
      </c>
      <c r="E651">
        <v>89288</v>
      </c>
      <c r="F651" t="s">
        <v>14</v>
      </c>
      <c r="G651" s="5">
        <f>E651/D651*100</f>
        <v>89.73668341708543</v>
      </c>
      <c r="H651" s="5">
        <f>E651/I651</f>
        <v>94.987234042553197</v>
      </c>
      <c r="I651">
        <v>940</v>
      </c>
      <c r="J651" t="s">
        <v>98</v>
      </c>
      <c r="K651" t="s">
        <v>99</v>
      </c>
      <c r="L651">
        <v>1308459600</v>
      </c>
      <c r="M651">
        <v>1312693200</v>
      </c>
      <c r="N651" s="8">
        <f>(((L651/60)/60)/24)+DATE(1970,1,1)</f>
        <v>40713.208333333336</v>
      </c>
      <c r="O651" s="8">
        <f>(((M651/60)/60)/24)+DATE(1970,1,1)</f>
        <v>40762.208333333336</v>
      </c>
      <c r="P651" t="b">
        <v>0</v>
      </c>
      <c r="Q651" t="b">
        <v>1</v>
      </c>
      <c r="R651" t="s">
        <v>42</v>
      </c>
      <c r="S651" t="str">
        <f>_xlfn.TEXTBEFORE(R651,"/",1,1,0)</f>
        <v>film &amp; video</v>
      </c>
      <c r="T651" t="str">
        <f>_xlfn.TEXTAFTER(R651,"/",1,1,0)</f>
        <v>documentary</v>
      </c>
    </row>
    <row r="652" spans="1:20" x14ac:dyDescent="0.3">
      <c r="A652">
        <v>32</v>
      </c>
      <c r="B652" t="s">
        <v>105</v>
      </c>
      <c r="C652" s="3" t="s">
        <v>106</v>
      </c>
      <c r="D652">
        <v>101000</v>
      </c>
      <c r="E652">
        <v>87676</v>
      </c>
      <c r="F652" t="s">
        <v>14</v>
      </c>
      <c r="G652" s="5">
        <f>E652/D652*100</f>
        <v>86.807920792079202</v>
      </c>
      <c r="H652" s="5">
        <f>E652/I652</f>
        <v>38.004334633723452</v>
      </c>
      <c r="I652">
        <v>2307</v>
      </c>
      <c r="J652" t="s">
        <v>107</v>
      </c>
      <c r="K652" t="s">
        <v>108</v>
      </c>
      <c r="L652">
        <v>1515564000</v>
      </c>
      <c r="M652">
        <v>1517896800</v>
      </c>
      <c r="N652" s="8">
        <f>(((L652/60)/60)/24)+DATE(1970,1,1)</f>
        <v>43110.25</v>
      </c>
      <c r="O652" s="8">
        <f>(((M652/60)/60)/24)+DATE(1970,1,1)</f>
        <v>43137.25</v>
      </c>
      <c r="P652" t="b">
        <v>0</v>
      </c>
      <c r="Q652" t="b">
        <v>0</v>
      </c>
      <c r="R652" t="s">
        <v>42</v>
      </c>
      <c r="S652" t="str">
        <f>_xlfn.TEXTBEFORE(R652,"/",1,1,0)</f>
        <v>film &amp; video</v>
      </c>
      <c r="T652" t="str">
        <f>_xlfn.TEXTAFTER(R652,"/",1,1,0)</f>
        <v>documentary</v>
      </c>
    </row>
    <row r="653" spans="1:20" x14ac:dyDescent="0.3">
      <c r="A653">
        <v>428</v>
      </c>
      <c r="B653" t="s">
        <v>905</v>
      </c>
      <c r="C653" s="3" t="s">
        <v>906</v>
      </c>
      <c r="D653">
        <v>101400</v>
      </c>
      <c r="E653">
        <v>47037</v>
      </c>
      <c r="F653" t="s">
        <v>14</v>
      </c>
      <c r="G653" s="5">
        <f>E653/D653*100</f>
        <v>46.387573964497044</v>
      </c>
      <c r="H653" s="5">
        <f>E653/I653</f>
        <v>62.967871485943775</v>
      </c>
      <c r="I653">
        <v>747</v>
      </c>
      <c r="J653" t="s">
        <v>21</v>
      </c>
      <c r="K653" t="s">
        <v>22</v>
      </c>
      <c r="L653">
        <v>1297404000</v>
      </c>
      <c r="M653">
        <v>1298008800</v>
      </c>
      <c r="N653" s="8">
        <f>(((L653/60)/60)/24)+DATE(1970,1,1)</f>
        <v>40585.25</v>
      </c>
      <c r="O653" s="8">
        <f>(((M653/60)/60)/24)+DATE(1970,1,1)</f>
        <v>40592.25</v>
      </c>
      <c r="P653" t="b">
        <v>0</v>
      </c>
      <c r="Q653" t="b">
        <v>0</v>
      </c>
      <c r="R653" t="s">
        <v>71</v>
      </c>
      <c r="S653" t="str">
        <f>_xlfn.TEXTBEFORE(R653,"/",1,1,0)</f>
        <v>film &amp; video</v>
      </c>
      <c r="T653" t="str">
        <f>_xlfn.TEXTAFTER(R653,"/",1,1,0)</f>
        <v>animation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>E654/D654*100</f>
        <v>126.84</v>
      </c>
      <c r="H654" s="5">
        <f>E654/I654</f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8">
        <f>(((L654/60)/60)/24)+DATE(1970,1,1)</f>
        <v>42587.208333333328</v>
      </c>
      <c r="O654" s="8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_xlfn.TEXTBEFORE(R654,"/",1,1,0)</f>
        <v>technology</v>
      </c>
      <c r="T654" t="str">
        <f>_xlfn.TEXTAFTER(R654,"/",1,1,0)</f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>E655/D655*100</f>
        <v>2338.833333333333</v>
      </c>
      <c r="H655" s="5">
        <f>E655/I655</f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8">
        <f>(((L655/60)/60)/24)+DATE(1970,1,1)</f>
        <v>42468.208333333328</v>
      </c>
      <c r="O655" s="8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_xlfn.TEXTBEFORE(R655,"/",1,1,0)</f>
        <v>technology</v>
      </c>
      <c r="T655" t="str">
        <f>_xlfn.TEXTAFTER(R655,"/",1,1,0)</f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>E656/D656*100</f>
        <v>508.38857142857148</v>
      </c>
      <c r="H656" s="5">
        <f>E656/I656</f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8">
        <f>(((L656/60)/60)/24)+DATE(1970,1,1)</f>
        <v>42240.208333333328</v>
      </c>
      <c r="O656" s="8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_xlfn.TEXTBEFORE(R656,"/",1,1,0)</f>
        <v>music</v>
      </c>
      <c r="T656" t="str">
        <f>_xlfn.TEXTAFTER(R656,"/",1,1,0)</f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>E657/D657*100</f>
        <v>191.47826086956522</v>
      </c>
      <c r="H657" s="5">
        <f>E657/I657</f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8">
        <f>(((L657/60)/60)/24)+DATE(1970,1,1)</f>
        <v>42796.25</v>
      </c>
      <c r="O657" s="8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_xlfn.TEXTBEFORE(R657,"/",1,1,0)</f>
        <v>photography</v>
      </c>
      <c r="T657" t="str">
        <f>_xlfn.TEXTAFTER(R657,"/",1,1,0)</f>
        <v>photography books</v>
      </c>
    </row>
    <row r="658" spans="1:20" ht="31.2" x14ac:dyDescent="0.3">
      <c r="A658">
        <v>392</v>
      </c>
      <c r="B658" t="s">
        <v>836</v>
      </c>
      <c r="C658" s="3" t="s">
        <v>837</v>
      </c>
      <c r="D658">
        <v>102900</v>
      </c>
      <c r="E658">
        <v>67546</v>
      </c>
      <c r="F658" t="s">
        <v>14</v>
      </c>
      <c r="G658" s="5">
        <f>E658/D658*100</f>
        <v>65.642371234207957</v>
      </c>
      <c r="H658" s="5">
        <f>E658/I658</f>
        <v>42.006218905472636</v>
      </c>
      <c r="I658">
        <v>1608</v>
      </c>
      <c r="J658" t="s">
        <v>21</v>
      </c>
      <c r="K658" t="s">
        <v>22</v>
      </c>
      <c r="L658">
        <v>1294293600</v>
      </c>
      <c r="M658">
        <v>1294466400</v>
      </c>
      <c r="N658" s="8">
        <f>(((L658/60)/60)/24)+DATE(1970,1,1)</f>
        <v>40549.25</v>
      </c>
      <c r="O658" s="8">
        <f>(((M658/60)/60)/24)+DATE(1970,1,1)</f>
        <v>40551.25</v>
      </c>
      <c r="P658" t="b">
        <v>0</v>
      </c>
      <c r="Q658" t="b">
        <v>0</v>
      </c>
      <c r="R658" t="s">
        <v>65</v>
      </c>
      <c r="S658" t="str">
        <f>_xlfn.TEXTBEFORE(R658,"/",1,1,0)</f>
        <v>technology</v>
      </c>
      <c r="T658" t="str">
        <f>_xlfn.TEXTAFTER(R658,"/",1,1,0)</f>
        <v>wearables</v>
      </c>
    </row>
    <row r="659" spans="1:20" x14ac:dyDescent="0.3">
      <c r="A659">
        <v>127</v>
      </c>
      <c r="B659" t="s">
        <v>305</v>
      </c>
      <c r="C659" s="3" t="s">
        <v>306</v>
      </c>
      <c r="D659">
        <v>103200</v>
      </c>
      <c r="E659">
        <v>53067</v>
      </c>
      <c r="F659" t="s">
        <v>14</v>
      </c>
      <c r="G659" s="5">
        <f>E659/D659*100</f>
        <v>51.42151162790698</v>
      </c>
      <c r="H659" s="5">
        <f>E659/I659</f>
        <v>78.96875</v>
      </c>
      <c r="I659">
        <v>672</v>
      </c>
      <c r="J659" t="s">
        <v>15</v>
      </c>
      <c r="K659" t="s">
        <v>16</v>
      </c>
      <c r="L659">
        <v>1273640400</v>
      </c>
      <c r="M659">
        <v>1273899600</v>
      </c>
      <c r="N659" s="8">
        <f>(((L659/60)/60)/24)+DATE(1970,1,1)</f>
        <v>40310.208333333336</v>
      </c>
      <c r="O659" s="8">
        <f>(((M659/60)/60)/24)+DATE(1970,1,1)</f>
        <v>40313.208333333336</v>
      </c>
      <c r="P659" t="b">
        <v>0</v>
      </c>
      <c r="Q659" t="b">
        <v>0</v>
      </c>
      <c r="R659" t="s">
        <v>33</v>
      </c>
      <c r="S659" t="str">
        <f>_xlfn.TEXTBEFORE(R659,"/",1,1,0)</f>
        <v>theater</v>
      </c>
      <c r="T659" t="str">
        <f>_xlfn.TEXTAFTER(R659,"/",1,1,0)</f>
        <v>plays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>E660/D660*100</f>
        <v>60.064638783269963</v>
      </c>
      <c r="H660" s="5">
        <f>E660/I660</f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8">
        <f>(((L660/60)/60)/24)+DATE(1970,1,1)</f>
        <v>42246.208333333328</v>
      </c>
      <c r="O660" s="8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_xlfn.TEXTBEFORE(R660,"/",1,1,0)</f>
        <v>music</v>
      </c>
      <c r="T660" t="str">
        <f>_xlfn.TEXTAFTER(R660,"/",1,1,0)</f>
        <v>rock</v>
      </c>
    </row>
    <row r="661" spans="1:20" x14ac:dyDescent="0.3">
      <c r="A661">
        <v>936</v>
      </c>
      <c r="B661" t="s">
        <v>1246</v>
      </c>
      <c r="C661" s="3" t="s">
        <v>1904</v>
      </c>
      <c r="D661">
        <v>103200</v>
      </c>
      <c r="E661">
        <v>1690</v>
      </c>
      <c r="F661" t="s">
        <v>14</v>
      </c>
      <c r="G661" s="5">
        <f>E661/D661*100</f>
        <v>1.6375968992248062</v>
      </c>
      <c r="H661" s="5">
        <f>E661/I661</f>
        <v>80.476190476190482</v>
      </c>
      <c r="I661">
        <v>21</v>
      </c>
      <c r="J661" t="s">
        <v>21</v>
      </c>
      <c r="K661" t="s">
        <v>22</v>
      </c>
      <c r="L661">
        <v>1563771600</v>
      </c>
      <c r="M661">
        <v>1564030800</v>
      </c>
      <c r="N661" s="8">
        <f>(((L661/60)/60)/24)+DATE(1970,1,1)</f>
        <v>43668.208333333328</v>
      </c>
      <c r="O661" s="8">
        <f>(((M661/60)/60)/24)+DATE(1970,1,1)</f>
        <v>43671.208333333328</v>
      </c>
      <c r="P661" t="b">
        <v>1</v>
      </c>
      <c r="Q661" t="b">
        <v>0</v>
      </c>
      <c r="R661" t="s">
        <v>33</v>
      </c>
      <c r="S661" t="str">
        <f>_xlfn.TEXTBEFORE(R661,"/",1,1,0)</f>
        <v>theater</v>
      </c>
      <c r="T661" t="str">
        <f>_xlfn.TEXTAFTER(R661,"/",1,1,0)</f>
        <v>plays</v>
      </c>
    </row>
    <row r="662" spans="1:20" ht="31.2" x14ac:dyDescent="0.3">
      <c r="A662">
        <v>211</v>
      </c>
      <c r="B662" t="s">
        <v>475</v>
      </c>
      <c r="C662" s="3" t="s">
        <v>476</v>
      </c>
      <c r="D662">
        <v>104400</v>
      </c>
      <c r="E662">
        <v>99100</v>
      </c>
      <c r="F662" t="s">
        <v>14</v>
      </c>
      <c r="G662" s="5">
        <f>E662/D662*100</f>
        <v>94.923371647509583</v>
      </c>
      <c r="H662" s="5">
        <f>E662/I662</f>
        <v>60.984615384615381</v>
      </c>
      <c r="I662">
        <v>1625</v>
      </c>
      <c r="J662" t="s">
        <v>21</v>
      </c>
      <c r="K662" t="s">
        <v>22</v>
      </c>
      <c r="L662">
        <v>1377579600</v>
      </c>
      <c r="M662">
        <v>1379653200</v>
      </c>
      <c r="N662" s="8">
        <f>(((L662/60)/60)/24)+DATE(1970,1,1)</f>
        <v>41513.208333333336</v>
      </c>
      <c r="O662" s="8">
        <f>(((M662/60)/60)/24)+DATE(1970,1,1)</f>
        <v>41537.208333333336</v>
      </c>
      <c r="P662" t="b">
        <v>0</v>
      </c>
      <c r="Q662" t="b">
        <v>0</v>
      </c>
      <c r="R662" t="s">
        <v>33</v>
      </c>
      <c r="S662" t="str">
        <f>_xlfn.TEXTBEFORE(R662,"/",1,1,0)</f>
        <v>theater</v>
      </c>
      <c r="T662" t="str">
        <f>_xlfn.TEXTAFTER(R662,"/",1,1,0)</f>
        <v>plays</v>
      </c>
    </row>
    <row r="663" spans="1:20" ht="31.2" x14ac:dyDescent="0.3">
      <c r="A663">
        <v>530</v>
      </c>
      <c r="B663" t="s">
        <v>1105</v>
      </c>
      <c r="C663" s="3" t="s">
        <v>1106</v>
      </c>
      <c r="D663">
        <v>105000</v>
      </c>
      <c r="E663">
        <v>96328</v>
      </c>
      <c r="F663" t="s">
        <v>14</v>
      </c>
      <c r="G663" s="5">
        <f>E663/D663*100</f>
        <v>91.740952380952379</v>
      </c>
      <c r="H663" s="5">
        <f>E663/I663</f>
        <v>53.995515695067262</v>
      </c>
      <c r="I663">
        <v>1784</v>
      </c>
      <c r="J663" t="s">
        <v>21</v>
      </c>
      <c r="K663" t="s">
        <v>22</v>
      </c>
      <c r="L663">
        <v>1283230800</v>
      </c>
      <c r="M663">
        <v>1284440400</v>
      </c>
      <c r="N663" s="8">
        <f>(((L663/60)/60)/24)+DATE(1970,1,1)</f>
        <v>40421.208333333336</v>
      </c>
      <c r="O663" s="8">
        <f>(((M663/60)/60)/24)+DATE(1970,1,1)</f>
        <v>40435.208333333336</v>
      </c>
      <c r="P663" t="b">
        <v>0</v>
      </c>
      <c r="Q663" t="b">
        <v>1</v>
      </c>
      <c r="R663" t="s">
        <v>119</v>
      </c>
      <c r="S663" t="str">
        <f>_xlfn.TEXTBEFORE(R663,"/",1,1,0)</f>
        <v>publishing</v>
      </c>
      <c r="T663" t="str">
        <f>_xlfn.TEXTAFTER(R663,"/",1,1,0)</f>
        <v>fiction</v>
      </c>
    </row>
    <row r="664" spans="1:20" x14ac:dyDescent="0.3">
      <c r="A664">
        <v>83</v>
      </c>
      <c r="B664" t="s">
        <v>215</v>
      </c>
      <c r="C664" s="3" t="s">
        <v>216</v>
      </c>
      <c r="D664">
        <v>106400</v>
      </c>
      <c r="E664">
        <v>39996</v>
      </c>
      <c r="F664" t="s">
        <v>14</v>
      </c>
      <c r="G664" s="5">
        <f>E664/D664*100</f>
        <v>37.590225563909776</v>
      </c>
      <c r="H664" s="5">
        <f>E664/I664</f>
        <v>39.996000000000002</v>
      </c>
      <c r="I664">
        <v>1000</v>
      </c>
      <c r="J664" t="s">
        <v>21</v>
      </c>
      <c r="K664" t="s">
        <v>22</v>
      </c>
      <c r="L664">
        <v>1469682000</v>
      </c>
      <c r="M664">
        <v>1471582800</v>
      </c>
      <c r="N664" s="8">
        <f>(((L664/60)/60)/24)+DATE(1970,1,1)</f>
        <v>42579.208333333328</v>
      </c>
      <c r="O664" s="8">
        <f>(((M664/60)/60)/24)+DATE(1970,1,1)</f>
        <v>42601.208333333328</v>
      </c>
      <c r="P664" t="b">
        <v>0</v>
      </c>
      <c r="Q664" t="b">
        <v>0</v>
      </c>
      <c r="R664" t="s">
        <v>50</v>
      </c>
      <c r="S664" t="str">
        <f>_xlfn.TEXTBEFORE(R664,"/",1,1,0)</f>
        <v>music</v>
      </c>
      <c r="T664" t="str">
        <f>_xlfn.TEXTAFTER(R664,"/",1,1,0)</f>
        <v>electric music</v>
      </c>
    </row>
    <row r="665" spans="1:20" x14ac:dyDescent="0.3">
      <c r="A665">
        <v>661</v>
      </c>
      <c r="B665" t="s">
        <v>1364</v>
      </c>
      <c r="C665" s="3" t="s">
        <v>1365</v>
      </c>
      <c r="D665">
        <v>106800</v>
      </c>
      <c r="E665">
        <v>57872</v>
      </c>
      <c r="F665" t="s">
        <v>14</v>
      </c>
      <c r="G665" s="5">
        <f>E665/D665*100</f>
        <v>54.187265917603</v>
      </c>
      <c r="H665" s="5">
        <f>E665/I665</f>
        <v>76.957446808510639</v>
      </c>
      <c r="I665">
        <v>752</v>
      </c>
      <c r="J665" t="s">
        <v>36</v>
      </c>
      <c r="K665" t="s">
        <v>37</v>
      </c>
      <c r="L665">
        <v>1332910800</v>
      </c>
      <c r="M665">
        <v>1335502800</v>
      </c>
      <c r="N665" s="8">
        <f>(((L665/60)/60)/24)+DATE(1970,1,1)</f>
        <v>40996.208333333336</v>
      </c>
      <c r="O665" s="8">
        <f>(((M665/60)/60)/24)+DATE(1970,1,1)</f>
        <v>41026.208333333336</v>
      </c>
      <c r="P665" t="b">
        <v>0</v>
      </c>
      <c r="Q665" t="b">
        <v>0</v>
      </c>
      <c r="R665" t="s">
        <v>159</v>
      </c>
      <c r="S665" t="str">
        <f>_xlfn.TEXTBEFORE(R665,"/",1,1,0)</f>
        <v>music</v>
      </c>
      <c r="T665" t="str">
        <f>_xlfn.TEXTAFTER(R665,"/",1,1,0)</f>
        <v>jazz</v>
      </c>
    </row>
    <row r="666" spans="1:20" x14ac:dyDescent="0.3">
      <c r="A666">
        <v>779</v>
      </c>
      <c r="B666" t="s">
        <v>1593</v>
      </c>
      <c r="C666" s="3" t="s">
        <v>1594</v>
      </c>
      <c r="D666">
        <v>108700</v>
      </c>
      <c r="E666">
        <v>87293</v>
      </c>
      <c r="F666" t="s">
        <v>14</v>
      </c>
      <c r="G666" s="5">
        <f>E666/D666*100</f>
        <v>80.306347746090154</v>
      </c>
      <c r="H666" s="5">
        <f>E666/I666</f>
        <v>105.04572803850782</v>
      </c>
      <c r="I666">
        <v>831</v>
      </c>
      <c r="J666" t="s">
        <v>21</v>
      </c>
      <c r="K666" t="s">
        <v>22</v>
      </c>
      <c r="L666">
        <v>1439528400</v>
      </c>
      <c r="M666">
        <v>1440306000</v>
      </c>
      <c r="N666" s="8">
        <f>(((L666/60)/60)/24)+DATE(1970,1,1)</f>
        <v>42230.208333333328</v>
      </c>
      <c r="O666" s="8">
        <f>(((M666/60)/60)/24)+DATE(1970,1,1)</f>
        <v>42239.208333333328</v>
      </c>
      <c r="P666" t="b">
        <v>0</v>
      </c>
      <c r="Q666" t="b">
        <v>1</v>
      </c>
      <c r="R666" t="s">
        <v>33</v>
      </c>
      <c r="S666" t="str">
        <f>_xlfn.TEXTBEFORE(R666,"/",1,1,0)</f>
        <v>theater</v>
      </c>
      <c r="T666" t="str">
        <f>_xlfn.TEXTAFTER(R666,"/",1,1,0)</f>
        <v>plays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>E667/D667*100</f>
        <v>239.58823529411765</v>
      </c>
      <c r="H667" s="5">
        <f>E667/I667</f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8">
        <f>(((L667/60)/60)/24)+DATE(1970,1,1)</f>
        <v>40733.208333333336</v>
      </c>
      <c r="O667" s="8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_xlfn.TEXTBEFORE(R667,"/",1,1,0)</f>
        <v>film &amp; video</v>
      </c>
      <c r="T667" t="str">
        <f>_xlfn.TEXTAFTER(R667,"/",1,1,0)</f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>E668/D668*100</f>
        <v>64.032258064516128</v>
      </c>
      <c r="H668" s="5">
        <f>E668/I668</f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8">
        <f>(((L668/60)/60)/24)+DATE(1970,1,1)</f>
        <v>41516.208333333336</v>
      </c>
      <c r="O668" s="8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_xlfn.TEXTBEFORE(R668,"/",1,1,0)</f>
        <v>theater</v>
      </c>
      <c r="T668" t="str">
        <f>_xlfn.TEXTAFTER(R668,"/",1,1,0)</f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>E669/D669*100</f>
        <v>176.15942028985506</v>
      </c>
      <c r="H669" s="5">
        <f>E669/I669</f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8">
        <f>(((L669/60)/60)/24)+DATE(1970,1,1)</f>
        <v>41892.208333333336</v>
      </c>
      <c r="O669" s="8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_xlfn.TEXTBEFORE(R669,"/",1,1,0)</f>
        <v>journalism</v>
      </c>
      <c r="T669" t="str">
        <f>_xlfn.TEXTAFTER(R669,"/",1,1,0)</f>
        <v>audio</v>
      </c>
    </row>
    <row r="670" spans="1:20" x14ac:dyDescent="0.3">
      <c r="A670">
        <v>387</v>
      </c>
      <c r="B670" t="s">
        <v>826</v>
      </c>
      <c r="C670" s="3" t="s">
        <v>827</v>
      </c>
      <c r="D670">
        <v>109000</v>
      </c>
      <c r="E670">
        <v>42795</v>
      </c>
      <c r="F670" t="s">
        <v>14</v>
      </c>
      <c r="G670" s="5">
        <f>E670/D670*100</f>
        <v>39.261467889908261</v>
      </c>
      <c r="H670" s="5">
        <f>E670/I670</f>
        <v>100.93160377358491</v>
      </c>
      <c r="I670">
        <v>424</v>
      </c>
      <c r="J670" t="s">
        <v>21</v>
      </c>
      <c r="K670" t="s">
        <v>22</v>
      </c>
      <c r="L670">
        <v>1339477200</v>
      </c>
      <c r="M670">
        <v>1339909200</v>
      </c>
      <c r="N670" s="8">
        <f>(((L670/60)/60)/24)+DATE(1970,1,1)</f>
        <v>41072.208333333336</v>
      </c>
      <c r="O670" s="8">
        <f>(((M670/60)/60)/24)+DATE(1970,1,1)</f>
        <v>41077.208333333336</v>
      </c>
      <c r="P670" t="b">
        <v>0</v>
      </c>
      <c r="Q670" t="b">
        <v>0</v>
      </c>
      <c r="R670" t="s">
        <v>65</v>
      </c>
      <c r="S670" t="str">
        <f>_xlfn.TEXTBEFORE(R670,"/",1,1,0)</f>
        <v>technology</v>
      </c>
      <c r="T670" t="str">
        <f>_xlfn.TEXTAFTER(R670,"/",1,1,0)</f>
        <v>wearables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>E671/D671*100</f>
        <v>358.64754098360658</v>
      </c>
      <c r="H671" s="5">
        <f>E671/I671</f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8">
        <f>(((L671/60)/60)/24)+DATE(1970,1,1)</f>
        <v>42912.208333333328</v>
      </c>
      <c r="O671" s="8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_xlfn.TEXTBEFORE(R671,"/",1,1,0)</f>
        <v>theater</v>
      </c>
      <c r="T671" t="str">
        <f>_xlfn.TEXTAFTER(R671,"/",1,1,0)</f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>E672/D672*100</f>
        <v>468.85802469135803</v>
      </c>
      <c r="H672" s="5">
        <f>E672/I672</f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8">
        <f>(((L672/60)/60)/24)+DATE(1970,1,1)</f>
        <v>42425.25</v>
      </c>
      <c r="O672" s="8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_xlfn.TEXTBEFORE(R672,"/",1,1,0)</f>
        <v>music</v>
      </c>
      <c r="T672" t="str">
        <f>_xlfn.TEXTAFTER(R672,"/",1,1,0)</f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>E673/D673*100</f>
        <v>122.05635245901641</v>
      </c>
      <c r="H673" s="5">
        <f>E673/I673</f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8">
        <f>(((L673/60)/60)/24)+DATE(1970,1,1)</f>
        <v>40390.208333333336</v>
      </c>
      <c r="O673" s="8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_xlfn.TEXTBEFORE(R673,"/",1,1,0)</f>
        <v>theater</v>
      </c>
      <c r="T673" t="str">
        <f>_xlfn.TEXTAFTER(R673,"/",1,1,0)</f>
        <v>plays</v>
      </c>
    </row>
    <row r="674" spans="1:20" x14ac:dyDescent="0.3">
      <c r="A674">
        <v>776</v>
      </c>
      <c r="B674" t="s">
        <v>1587</v>
      </c>
      <c r="C674" s="3" t="s">
        <v>1588</v>
      </c>
      <c r="D674">
        <v>110800</v>
      </c>
      <c r="E674">
        <v>72623</v>
      </c>
      <c r="F674" t="s">
        <v>14</v>
      </c>
      <c r="G674" s="5">
        <f>E674/D674*100</f>
        <v>65.544223826714799</v>
      </c>
      <c r="H674" s="5">
        <f>E674/I674</f>
        <v>32.995456610631528</v>
      </c>
      <c r="I674">
        <v>2201</v>
      </c>
      <c r="J674" t="s">
        <v>21</v>
      </c>
      <c r="K674" t="s">
        <v>22</v>
      </c>
      <c r="L674">
        <v>1562216400</v>
      </c>
      <c r="M674">
        <v>1563771600</v>
      </c>
      <c r="N674" s="8">
        <f>(((L674/60)/60)/24)+DATE(1970,1,1)</f>
        <v>43650.208333333328</v>
      </c>
      <c r="O674" s="8">
        <f>(((M674/60)/60)/24)+DATE(1970,1,1)</f>
        <v>43668.208333333328</v>
      </c>
      <c r="P674" t="b">
        <v>0</v>
      </c>
      <c r="Q674" t="b">
        <v>0</v>
      </c>
      <c r="R674" t="s">
        <v>33</v>
      </c>
      <c r="S674" t="str">
        <f>_xlfn.TEXTBEFORE(R674,"/",1,1,0)</f>
        <v>theater</v>
      </c>
      <c r="T674" t="str">
        <f>_xlfn.TEXTAFTER(R674,"/",1,1,0)</f>
        <v>plays</v>
      </c>
    </row>
    <row r="675" spans="1:20" x14ac:dyDescent="0.3">
      <c r="A675">
        <v>266</v>
      </c>
      <c r="B675" t="s">
        <v>584</v>
      </c>
      <c r="C675" s="3" t="s">
        <v>585</v>
      </c>
      <c r="D675">
        <v>111900</v>
      </c>
      <c r="E675">
        <v>85902</v>
      </c>
      <c r="F675" t="s">
        <v>14</v>
      </c>
      <c r="G675" s="5">
        <f>E675/D675*100</f>
        <v>76.766756032171585</v>
      </c>
      <c r="H675" s="5">
        <f>E675/I675</f>
        <v>26.996228786926462</v>
      </c>
      <c r="I675">
        <v>3182</v>
      </c>
      <c r="J675" t="s">
        <v>107</v>
      </c>
      <c r="K675" t="s">
        <v>108</v>
      </c>
      <c r="L675">
        <v>1415340000</v>
      </c>
      <c r="M675">
        <v>1418191200</v>
      </c>
      <c r="N675" s="8">
        <f>(((L675/60)/60)/24)+DATE(1970,1,1)</f>
        <v>41950.25</v>
      </c>
      <c r="O675" s="8">
        <f>(((M675/60)/60)/24)+DATE(1970,1,1)</f>
        <v>41983.25</v>
      </c>
      <c r="P675" t="b">
        <v>0</v>
      </c>
      <c r="Q675" t="b">
        <v>1</v>
      </c>
      <c r="R675" t="s">
        <v>159</v>
      </c>
      <c r="S675" t="str">
        <f>_xlfn.TEXTBEFORE(R675,"/",1,1,0)</f>
        <v>music</v>
      </c>
      <c r="T675" t="str">
        <f>_xlfn.TEXTAFTER(R675,"/",1,1,0)</f>
        <v>jazz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>E676/D676*100</f>
        <v>33.53837141183363</v>
      </c>
      <c r="H676" s="5">
        <f>E676/I676</f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8">
        <f>(((L676/60)/60)/24)+DATE(1970,1,1)</f>
        <v>40774.208333333336</v>
      </c>
      <c r="O676" s="8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_xlfn.TEXTBEFORE(R676,"/",1,1,0)</f>
        <v>photography</v>
      </c>
      <c r="T676" t="str">
        <f>_xlfn.TEXTAFTER(R676,"/",1,1,0)</f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>E677/D677*100</f>
        <v>122.97938144329896</v>
      </c>
      <c r="H677" s="5">
        <f>E677/I677</f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8">
        <f>(((L677/60)/60)/24)+DATE(1970,1,1)</f>
        <v>43719.208333333328</v>
      </c>
      <c r="O677" s="8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_xlfn.TEXTBEFORE(R677,"/",1,1,0)</f>
        <v>journalism</v>
      </c>
      <c r="T677" t="str">
        <f>_xlfn.TEXTAFTER(R677,"/",1,1,0)</f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>E678/D678*100</f>
        <v>189.74959871589084</v>
      </c>
      <c r="H678" s="5">
        <f>E678/I678</f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8">
        <f>(((L678/60)/60)/24)+DATE(1970,1,1)</f>
        <v>41178.208333333336</v>
      </c>
      <c r="O678" s="8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_xlfn.TEXTBEFORE(R678,"/",1,1,0)</f>
        <v>photography</v>
      </c>
      <c r="T678" t="str">
        <f>_xlfn.TEXTAFTER(R678,"/",1,1,0)</f>
        <v>photography books</v>
      </c>
    </row>
    <row r="679" spans="1:20" x14ac:dyDescent="0.3">
      <c r="A679">
        <v>415</v>
      </c>
      <c r="B679" t="s">
        <v>880</v>
      </c>
      <c r="C679" s="3" t="s">
        <v>881</v>
      </c>
      <c r="D679">
        <v>113500</v>
      </c>
      <c r="E679">
        <v>12552</v>
      </c>
      <c r="F679" t="s">
        <v>14</v>
      </c>
      <c r="G679" s="5">
        <f>E679/D679*100</f>
        <v>11.059030837004405</v>
      </c>
      <c r="H679" s="5">
        <f>E679/I679</f>
        <v>30.028708133971293</v>
      </c>
      <c r="I679">
        <v>418</v>
      </c>
      <c r="J679" t="s">
        <v>21</v>
      </c>
      <c r="K679" t="s">
        <v>22</v>
      </c>
      <c r="L679">
        <v>1326434400</v>
      </c>
      <c r="M679">
        <v>1327903200</v>
      </c>
      <c r="N679" s="8">
        <f>(((L679/60)/60)/24)+DATE(1970,1,1)</f>
        <v>40921.25</v>
      </c>
      <c r="O679" s="8">
        <f>(((M679/60)/60)/24)+DATE(1970,1,1)</f>
        <v>40938.25</v>
      </c>
      <c r="P679" t="b">
        <v>0</v>
      </c>
      <c r="Q679" t="b">
        <v>0</v>
      </c>
      <c r="R679" t="s">
        <v>33</v>
      </c>
      <c r="S679" t="str">
        <f>_xlfn.TEXTBEFORE(R679,"/",1,1,0)</f>
        <v>theater</v>
      </c>
      <c r="T679" t="str">
        <f>_xlfn.TEXTAFTER(R679,"/",1,1,0)</f>
        <v>plays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>E680/D680*100</f>
        <v>17.968844221105527</v>
      </c>
      <c r="H680" s="5">
        <f>E680/I680</f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8">
        <f>(((L680/60)/60)/24)+DATE(1970,1,1)</f>
        <v>43484.25</v>
      </c>
      <c r="O680" s="8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_xlfn.TEXTBEFORE(R680,"/",1,1,0)</f>
        <v>film &amp; video</v>
      </c>
      <c r="T680" t="str">
        <f>_xlfn.TEXTAFTER(R680,"/",1,1,0)</f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>E681/D681*100</f>
        <v>1036.5</v>
      </c>
      <c r="H681" s="5">
        <f>E681/I681</f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8">
        <f>(((L681/60)/60)/24)+DATE(1970,1,1)</f>
        <v>43756.208333333328</v>
      </c>
      <c r="O681" s="8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_xlfn.TEXTBEFORE(R681,"/",1,1,0)</f>
        <v>food</v>
      </c>
      <c r="T681" t="str">
        <f>_xlfn.TEXTAFTER(R681,"/",1,1,0)</f>
        <v>food trucks</v>
      </c>
    </row>
    <row r="682" spans="1:20" ht="31.2" x14ac:dyDescent="0.3">
      <c r="A682">
        <v>341</v>
      </c>
      <c r="B682" t="s">
        <v>734</v>
      </c>
      <c r="C682" s="3" t="s">
        <v>735</v>
      </c>
      <c r="D682">
        <v>114300</v>
      </c>
      <c r="E682">
        <v>96777</v>
      </c>
      <c r="F682" t="s">
        <v>14</v>
      </c>
      <c r="G682" s="5">
        <f>E682/D682*100</f>
        <v>84.669291338582681</v>
      </c>
      <c r="H682" s="5">
        <f>E682/I682</f>
        <v>76.990453460620529</v>
      </c>
      <c r="I682">
        <v>1257</v>
      </c>
      <c r="J682" t="s">
        <v>21</v>
      </c>
      <c r="K682" t="s">
        <v>22</v>
      </c>
      <c r="L682">
        <v>1440738000</v>
      </c>
      <c r="M682">
        <v>1441342800</v>
      </c>
      <c r="N682" s="8">
        <f>(((L682/60)/60)/24)+DATE(1970,1,1)</f>
        <v>42244.208333333328</v>
      </c>
      <c r="O682" s="8">
        <f>(((M682/60)/60)/24)+DATE(1970,1,1)</f>
        <v>42251.208333333328</v>
      </c>
      <c r="P682" t="b">
        <v>0</v>
      </c>
      <c r="Q682" t="b">
        <v>0</v>
      </c>
      <c r="R682" t="s">
        <v>60</v>
      </c>
      <c r="S682" t="str">
        <f>_xlfn.TEXTBEFORE(R682,"/",1,1,0)</f>
        <v>music</v>
      </c>
      <c r="T682" t="str">
        <f>_xlfn.TEXTAFTER(R682,"/",1,1,0)</f>
        <v>indie rock</v>
      </c>
    </row>
    <row r="683" spans="1:20" ht="31.2" x14ac:dyDescent="0.3">
      <c r="A683">
        <v>176</v>
      </c>
      <c r="B683" t="s">
        <v>404</v>
      </c>
      <c r="C683" s="3" t="s">
        <v>405</v>
      </c>
      <c r="D683">
        <v>115000</v>
      </c>
      <c r="E683">
        <v>86060</v>
      </c>
      <c r="F683" t="s">
        <v>14</v>
      </c>
      <c r="G683" s="5">
        <f>E683/D683*100</f>
        <v>74.834782608695647</v>
      </c>
      <c r="H683" s="5">
        <f>E683/I683</f>
        <v>110.05115089514067</v>
      </c>
      <c r="I683">
        <v>782</v>
      </c>
      <c r="J683" t="s">
        <v>21</v>
      </c>
      <c r="K683" t="s">
        <v>22</v>
      </c>
      <c r="L683">
        <v>1472878800</v>
      </c>
      <c r="M683">
        <v>1473656400</v>
      </c>
      <c r="N683" s="8">
        <f>(((L683/60)/60)/24)+DATE(1970,1,1)</f>
        <v>42616.208333333328</v>
      </c>
      <c r="O683" s="8">
        <f>(((M683/60)/60)/24)+DATE(1970,1,1)</f>
        <v>42625.208333333328</v>
      </c>
      <c r="P683" t="b">
        <v>0</v>
      </c>
      <c r="Q683" t="b">
        <v>0</v>
      </c>
      <c r="R683" t="s">
        <v>33</v>
      </c>
      <c r="S683" t="str">
        <f>_xlfn.TEXTBEFORE(R683,"/",1,1,0)</f>
        <v>theater</v>
      </c>
      <c r="T683" t="str">
        <f>_xlfn.TEXTAFTER(R683,"/",1,1,0)</f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>E684/D684*100</f>
        <v>150.16666666666666</v>
      </c>
      <c r="H684" s="5">
        <f>E684/I684</f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8">
        <f>(((L684/60)/60)/24)+DATE(1970,1,1)</f>
        <v>41619.25</v>
      </c>
      <c r="O684" s="8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_xlfn.TEXTBEFORE(R684,"/",1,1,0)</f>
        <v>theater</v>
      </c>
      <c r="T684" t="str">
        <f>_xlfn.TEXTAFTER(R684,"/",1,1,0)</f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>E685/D685*100</f>
        <v>358.43478260869563</v>
      </c>
      <c r="H685" s="5">
        <f>E685/I685</f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8">
        <f>(((L685/60)/60)/24)+DATE(1970,1,1)</f>
        <v>43359.208333333328</v>
      </c>
      <c r="O685" s="8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_xlfn.TEXTBEFORE(R685,"/",1,1,0)</f>
        <v>theater</v>
      </c>
      <c r="T685" t="str">
        <f>_xlfn.TEXTAFTER(R685,"/",1,1,0)</f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>E686/D686*100</f>
        <v>542.85714285714289</v>
      </c>
      <c r="H686" s="5">
        <f>E686/I686</f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8">
        <f>(((L686/60)/60)/24)+DATE(1970,1,1)</f>
        <v>40358.208333333336</v>
      </c>
      <c r="O686" s="8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_xlfn.TEXTBEFORE(R686,"/",1,1,0)</f>
        <v>publishing</v>
      </c>
      <c r="T686" t="str">
        <f>_xlfn.TEXTAFTER(R686,"/",1,1,0)</f>
        <v>nonfiction</v>
      </c>
    </row>
    <row r="687" spans="1:20" x14ac:dyDescent="0.3">
      <c r="A687">
        <v>732</v>
      </c>
      <c r="B687" t="s">
        <v>1502</v>
      </c>
      <c r="C687" s="3" t="s">
        <v>1503</v>
      </c>
      <c r="D687">
        <v>117000</v>
      </c>
      <c r="E687">
        <v>107622</v>
      </c>
      <c r="F687" t="s">
        <v>14</v>
      </c>
      <c r="G687" s="5">
        <f>E687/D687*100</f>
        <v>91.984615384615381</v>
      </c>
      <c r="H687" s="5">
        <f>E687/I687</f>
        <v>96.005352363960753</v>
      </c>
      <c r="I687">
        <v>1121</v>
      </c>
      <c r="J687" t="s">
        <v>21</v>
      </c>
      <c r="K687" t="s">
        <v>22</v>
      </c>
      <c r="L687">
        <v>1490158800</v>
      </c>
      <c r="M687">
        <v>1492146000</v>
      </c>
      <c r="N687" s="8">
        <f>(((L687/60)/60)/24)+DATE(1970,1,1)</f>
        <v>42816.208333333328</v>
      </c>
      <c r="O687" s="8">
        <f>(((M687/60)/60)/24)+DATE(1970,1,1)</f>
        <v>42839.208333333328</v>
      </c>
      <c r="P687" t="b">
        <v>0</v>
      </c>
      <c r="Q687" t="b">
        <v>1</v>
      </c>
      <c r="R687" t="s">
        <v>23</v>
      </c>
      <c r="S687" t="str">
        <f>_xlfn.TEXTBEFORE(R687,"/",1,1,0)</f>
        <v>music</v>
      </c>
      <c r="T687" t="str">
        <f>_xlfn.TEXTAFTER(R687,"/",1,1,0)</f>
        <v>rock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>E688/D688*100</f>
        <v>191.74666666666667</v>
      </c>
      <c r="H688" s="5">
        <f>E688/I688</f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8">
        <f>(((L688/60)/60)/24)+DATE(1970,1,1)</f>
        <v>43186.208333333328</v>
      </c>
      <c r="O688" s="8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_xlfn.TEXTBEFORE(R688,"/",1,1,0)</f>
        <v>technology</v>
      </c>
      <c r="T688" t="str">
        <f>_xlfn.TEXTAFTER(R688,"/",1,1,0)</f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>E689/D689*100</f>
        <v>932</v>
      </c>
      <c r="H689" s="5">
        <f>E689/I689</f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8">
        <f>(((L689/60)/60)/24)+DATE(1970,1,1)</f>
        <v>42806.25</v>
      </c>
      <c r="O689" s="8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_xlfn.TEXTBEFORE(R689,"/",1,1,0)</f>
        <v>theater</v>
      </c>
      <c r="T689" t="str">
        <f>_xlfn.TEXTAFTER(R689,"/",1,1,0)</f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>E690/D690*100</f>
        <v>429.27586206896552</v>
      </c>
      <c r="H690" s="5">
        <f>E690/I690</f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8">
        <f>(((L690/60)/60)/24)+DATE(1970,1,1)</f>
        <v>43475.25</v>
      </c>
      <c r="O690" s="8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_xlfn.TEXTBEFORE(R690,"/",1,1,0)</f>
        <v>film &amp; video</v>
      </c>
      <c r="T690" t="str">
        <f>_xlfn.TEXTAFTER(R690,"/",1,1,0)</f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>E691/D691*100</f>
        <v>100.65753424657535</v>
      </c>
      <c r="H691" s="5">
        <f>E691/I691</f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8">
        <f>(((L691/60)/60)/24)+DATE(1970,1,1)</f>
        <v>41576.208333333336</v>
      </c>
      <c r="O691" s="8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_xlfn.TEXTBEFORE(R691,"/",1,1,0)</f>
        <v>technology</v>
      </c>
      <c r="T691" t="str">
        <f>_xlfn.TEXTAFTER(R691,"/",1,1,0)</f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>E692/D692*100</f>
        <v>226.61111111111109</v>
      </c>
      <c r="H692" s="5">
        <f>E692/I692</f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8">
        <f>(((L692/60)/60)/24)+DATE(1970,1,1)</f>
        <v>40874.25</v>
      </c>
      <c r="O692" s="8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_xlfn.TEXTBEFORE(R692,"/",1,1,0)</f>
        <v>film &amp; video</v>
      </c>
      <c r="T692" t="str">
        <f>_xlfn.TEXTAFTER(R692,"/",1,1,0)</f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>E693/D693*100</f>
        <v>142.38</v>
      </c>
      <c r="H693" s="5">
        <f>E693/I693</f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8">
        <f>(((L693/60)/60)/24)+DATE(1970,1,1)</f>
        <v>41185.208333333336</v>
      </c>
      <c r="O693" s="8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_xlfn.TEXTBEFORE(R693,"/",1,1,0)</f>
        <v>film &amp; video</v>
      </c>
      <c r="T693" t="str">
        <f>_xlfn.TEXTAFTER(R693,"/",1,1,0)</f>
        <v>documentary</v>
      </c>
    </row>
    <row r="694" spans="1:20" x14ac:dyDescent="0.3">
      <c r="A694">
        <v>715</v>
      </c>
      <c r="B694" t="s">
        <v>1468</v>
      </c>
      <c r="C694" s="3" t="s">
        <v>1469</v>
      </c>
      <c r="D694">
        <v>118000</v>
      </c>
      <c r="E694">
        <v>28870</v>
      </c>
      <c r="F694" t="s">
        <v>14</v>
      </c>
      <c r="G694" s="5">
        <f>E694/D694*100</f>
        <v>24.466101694915253</v>
      </c>
      <c r="H694" s="5">
        <f>E694/I694</f>
        <v>44.009146341463413</v>
      </c>
      <c r="I694">
        <v>656</v>
      </c>
      <c r="J694" t="s">
        <v>21</v>
      </c>
      <c r="K694" t="s">
        <v>22</v>
      </c>
      <c r="L694">
        <v>1281157200</v>
      </c>
      <c r="M694">
        <v>1281589200</v>
      </c>
      <c r="N694" s="8">
        <f>(((L694/60)/60)/24)+DATE(1970,1,1)</f>
        <v>40397.208333333336</v>
      </c>
      <c r="O694" s="8">
        <f>(((M694/60)/60)/24)+DATE(1970,1,1)</f>
        <v>40402.208333333336</v>
      </c>
      <c r="P694" t="b">
        <v>0</v>
      </c>
      <c r="Q694" t="b">
        <v>0</v>
      </c>
      <c r="R694" t="s">
        <v>292</v>
      </c>
      <c r="S694" t="str">
        <f>_xlfn.TEXTBEFORE(R694,"/",1,1,0)</f>
        <v>games</v>
      </c>
      <c r="T694" t="str">
        <f>_xlfn.TEXTAFTER(R694,"/",1,1,0)</f>
        <v>mobile games</v>
      </c>
    </row>
    <row r="695" spans="1:20" x14ac:dyDescent="0.3">
      <c r="A695">
        <v>308</v>
      </c>
      <c r="B695" t="s">
        <v>668</v>
      </c>
      <c r="C695" s="3" t="s">
        <v>669</v>
      </c>
      <c r="D695">
        <v>118200</v>
      </c>
      <c r="E695">
        <v>87560</v>
      </c>
      <c r="F695" t="s">
        <v>14</v>
      </c>
      <c r="G695" s="5">
        <f>E695/D695*100</f>
        <v>74.077834179357026</v>
      </c>
      <c r="H695" s="5">
        <f>E695/I695</f>
        <v>109.04109589041096</v>
      </c>
      <c r="I695">
        <v>803</v>
      </c>
      <c r="J695" t="s">
        <v>21</v>
      </c>
      <c r="K695" t="s">
        <v>22</v>
      </c>
      <c r="L695">
        <v>1303102800</v>
      </c>
      <c r="M695">
        <v>1303189200</v>
      </c>
      <c r="N695" s="8">
        <f>(((L695/60)/60)/24)+DATE(1970,1,1)</f>
        <v>40651.208333333336</v>
      </c>
      <c r="O695" s="8">
        <f>(((M695/60)/60)/24)+DATE(1970,1,1)</f>
        <v>40652.208333333336</v>
      </c>
      <c r="P695" t="b">
        <v>0</v>
      </c>
      <c r="Q695" t="b">
        <v>0</v>
      </c>
      <c r="R695" t="s">
        <v>33</v>
      </c>
      <c r="S695" t="str">
        <f>_xlfn.TEXTBEFORE(R695,"/",1,1,0)</f>
        <v>theater</v>
      </c>
      <c r="T695" t="str">
        <f>_xlfn.TEXTAFTER(R695,"/",1,1,0)</f>
        <v>plays</v>
      </c>
    </row>
    <row r="696" spans="1:20" ht="31.2" x14ac:dyDescent="0.3">
      <c r="A696">
        <v>656</v>
      </c>
      <c r="B696" t="s">
        <v>1354</v>
      </c>
      <c r="C696" s="3" t="s">
        <v>1355</v>
      </c>
      <c r="D696">
        <v>118400</v>
      </c>
      <c r="E696">
        <v>49879</v>
      </c>
      <c r="F696" t="s">
        <v>14</v>
      </c>
      <c r="G696" s="5">
        <f>E696/D696*100</f>
        <v>42.127533783783782</v>
      </c>
      <c r="H696" s="5">
        <f>E696/I696</f>
        <v>98.966269841269835</v>
      </c>
      <c r="I696">
        <v>504</v>
      </c>
      <c r="J696" t="s">
        <v>26</v>
      </c>
      <c r="K696" t="s">
        <v>27</v>
      </c>
      <c r="L696">
        <v>1514440800</v>
      </c>
      <c r="M696">
        <v>1514872800</v>
      </c>
      <c r="N696" s="8">
        <f>(((L696/60)/60)/24)+DATE(1970,1,1)</f>
        <v>43097.25</v>
      </c>
      <c r="O696" s="8">
        <f>(((M696/60)/60)/24)+DATE(1970,1,1)</f>
        <v>43102.25</v>
      </c>
      <c r="P696" t="b">
        <v>0</v>
      </c>
      <c r="Q696" t="b">
        <v>0</v>
      </c>
      <c r="R696" t="s">
        <v>17</v>
      </c>
      <c r="S696" t="str">
        <f>_xlfn.TEXTBEFORE(R696,"/",1,1,0)</f>
        <v>food</v>
      </c>
      <c r="T696" t="str">
        <f>_xlfn.TEXTAFTER(R696,"/",1,1,0)</f>
        <v>food trucks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>E697/D697*100</f>
        <v>133.93478260869566</v>
      </c>
      <c r="H697" s="5">
        <f>E697/I697</f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8">
        <f>(((L697/60)/60)/24)+DATE(1970,1,1)</f>
        <v>42322.25</v>
      </c>
      <c r="O697" s="8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_xlfn.TEXTBEFORE(R697,"/",1,1,0)</f>
        <v>music</v>
      </c>
      <c r="T697" t="str">
        <f>_xlfn.TEXTAFTER(R697,"/",1,1,0)</f>
        <v>rock</v>
      </c>
    </row>
    <row r="698" spans="1:20" x14ac:dyDescent="0.3">
      <c r="A698">
        <v>640</v>
      </c>
      <c r="B698" t="s">
        <v>1322</v>
      </c>
      <c r="C698" s="3" t="s">
        <v>1323</v>
      </c>
      <c r="D698">
        <v>119800</v>
      </c>
      <c r="E698">
        <v>19769</v>
      </c>
      <c r="F698" t="s">
        <v>14</v>
      </c>
      <c r="G698" s="5">
        <f>E698/D698*100</f>
        <v>16.501669449081803</v>
      </c>
      <c r="H698" s="5">
        <f>E698/I698</f>
        <v>76.922178988326849</v>
      </c>
      <c r="I698">
        <v>257</v>
      </c>
      <c r="J698" t="s">
        <v>21</v>
      </c>
      <c r="K698" t="s">
        <v>22</v>
      </c>
      <c r="L698">
        <v>1453096800</v>
      </c>
      <c r="M698">
        <v>1453356000</v>
      </c>
      <c r="N698" s="8">
        <f>(((L698/60)/60)/24)+DATE(1970,1,1)</f>
        <v>42387.25</v>
      </c>
      <c r="O698" s="8">
        <f>(((M698/60)/60)/24)+DATE(1970,1,1)</f>
        <v>42390.25</v>
      </c>
      <c r="P698" t="b">
        <v>0</v>
      </c>
      <c r="Q698" t="b">
        <v>0</v>
      </c>
      <c r="R698" t="s">
        <v>33</v>
      </c>
      <c r="S698" t="str">
        <f>_xlfn.TEXTBEFORE(R698,"/",1,1,0)</f>
        <v>theater</v>
      </c>
      <c r="T698" t="str">
        <f>_xlfn.TEXTAFTER(R698,"/",1,1,0)</f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>E699/D699*100</f>
        <v>152.80062063615205</v>
      </c>
      <c r="H699" s="5">
        <f>E699/I699</f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8">
        <f>(((L699/60)/60)/24)+DATE(1970,1,1)</f>
        <v>43190.208333333328</v>
      </c>
      <c r="O699" s="8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_xlfn.TEXTBEFORE(R699,"/",1,1,0)</f>
        <v>music</v>
      </c>
      <c r="T699" t="str">
        <f>_xlfn.TEXTAFTER(R699,"/",1,1,0)</f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>E700/D700*100</f>
        <v>446.69121140142522</v>
      </c>
      <c r="H700" s="5">
        <f>E700/I700</f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8">
        <f>(((L700/60)/60)/24)+DATE(1970,1,1)</f>
        <v>40871.25</v>
      </c>
      <c r="O700" s="8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_xlfn.TEXTBEFORE(R700,"/",1,1,0)</f>
        <v>technology</v>
      </c>
      <c r="T700" t="str">
        <f>_xlfn.TEXTAFTER(R700,"/",1,1,0)</f>
        <v>wearables</v>
      </c>
    </row>
    <row r="701" spans="1:20" x14ac:dyDescent="0.3">
      <c r="A701">
        <v>659</v>
      </c>
      <c r="B701" t="s">
        <v>1360</v>
      </c>
      <c r="C701" s="3" t="s">
        <v>1361</v>
      </c>
      <c r="D701">
        <v>120700</v>
      </c>
      <c r="E701">
        <v>57010</v>
      </c>
      <c r="F701" t="s">
        <v>14</v>
      </c>
      <c r="G701" s="5">
        <f>E701/D701*100</f>
        <v>47.232808616404313</v>
      </c>
      <c r="H701" s="5">
        <f>E701/I701</f>
        <v>76.013333333333335</v>
      </c>
      <c r="I701">
        <v>750</v>
      </c>
      <c r="J701" t="s">
        <v>40</v>
      </c>
      <c r="K701" t="s">
        <v>41</v>
      </c>
      <c r="L701">
        <v>1296108000</v>
      </c>
      <c r="M701">
        <v>1296194400</v>
      </c>
      <c r="N701" s="8">
        <f>(((L701/60)/60)/24)+DATE(1970,1,1)</f>
        <v>40570.25</v>
      </c>
      <c r="O701" s="8">
        <f>(((M701/60)/60)/24)+DATE(1970,1,1)</f>
        <v>40571.25</v>
      </c>
      <c r="P701" t="b">
        <v>0</v>
      </c>
      <c r="Q701" t="b">
        <v>0</v>
      </c>
      <c r="R701" t="s">
        <v>42</v>
      </c>
      <c r="S701" t="str">
        <f>_xlfn.TEXTBEFORE(R701,"/",1,1,0)</f>
        <v>film &amp; video</v>
      </c>
      <c r="T701" t="str">
        <f>_xlfn.TEXTAFTER(R701,"/",1,1,0)</f>
        <v>documentary</v>
      </c>
    </row>
    <row r="702" spans="1:20" x14ac:dyDescent="0.3">
      <c r="A702">
        <v>973</v>
      </c>
      <c r="B702" t="s">
        <v>1975</v>
      </c>
      <c r="C702" s="3" t="s">
        <v>1976</v>
      </c>
      <c r="D702">
        <v>121100</v>
      </c>
      <c r="E702">
        <v>26176</v>
      </c>
      <c r="F702" t="s">
        <v>14</v>
      </c>
      <c r="G702" s="5">
        <f>E702/D702*100</f>
        <v>21.615194054500414</v>
      </c>
      <c r="H702" s="5">
        <f>E702/I702</f>
        <v>103.87301587301587</v>
      </c>
      <c r="I702">
        <v>252</v>
      </c>
      <c r="J702" t="s">
        <v>21</v>
      </c>
      <c r="K702" t="s">
        <v>22</v>
      </c>
      <c r="L702">
        <v>1291960800</v>
      </c>
      <c r="M702">
        <v>1292133600</v>
      </c>
      <c r="N702" s="8">
        <f>(((L702/60)/60)/24)+DATE(1970,1,1)</f>
        <v>40522.25</v>
      </c>
      <c r="O702" s="8">
        <f>(((M702/60)/60)/24)+DATE(1970,1,1)</f>
        <v>40524.25</v>
      </c>
      <c r="P702" t="b">
        <v>0</v>
      </c>
      <c r="Q702" t="b">
        <v>1</v>
      </c>
      <c r="R702" t="s">
        <v>33</v>
      </c>
      <c r="S702" t="str">
        <f>_xlfn.TEXTBEFORE(R702,"/",1,1,0)</f>
        <v>theater</v>
      </c>
      <c r="T702" t="str">
        <f>_xlfn.TEXTAFTER(R702,"/",1,1,0)</f>
        <v>plays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>E703/D703*100</f>
        <v>175.02692307692308</v>
      </c>
      <c r="H703" s="5">
        <f>E703/I703</f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8">
        <f>(((L703/60)/60)/24)+DATE(1970,1,1)</f>
        <v>40629.208333333336</v>
      </c>
      <c r="O703" s="8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_xlfn.TEXTBEFORE(R703,"/",1,1,0)</f>
        <v>theater</v>
      </c>
      <c r="T703" t="str">
        <f>_xlfn.TEXTAFTER(R703,"/",1,1,0)</f>
        <v>plays</v>
      </c>
    </row>
    <row r="704" spans="1:20" x14ac:dyDescent="0.3">
      <c r="A704">
        <v>433</v>
      </c>
      <c r="B704" t="s">
        <v>915</v>
      </c>
      <c r="C704" s="3" t="s">
        <v>916</v>
      </c>
      <c r="D704">
        <v>121400</v>
      </c>
      <c r="E704">
        <v>65755</v>
      </c>
      <c r="F704" t="s">
        <v>14</v>
      </c>
      <c r="G704" s="5">
        <f>E704/D704*100</f>
        <v>54.163920922570021</v>
      </c>
      <c r="H704" s="5">
        <f>E704/I704</f>
        <v>83.023989898989896</v>
      </c>
      <c r="I704">
        <v>792</v>
      </c>
      <c r="J704" t="s">
        <v>21</v>
      </c>
      <c r="K704" t="s">
        <v>22</v>
      </c>
      <c r="L704">
        <v>1385359200</v>
      </c>
      <c r="M704">
        <v>1386741600</v>
      </c>
      <c r="N704" s="8">
        <f>(((L704/60)/60)/24)+DATE(1970,1,1)</f>
        <v>41603.25</v>
      </c>
      <c r="O704" s="8">
        <f>(((M704/60)/60)/24)+DATE(1970,1,1)</f>
        <v>41619.25</v>
      </c>
      <c r="P704" t="b">
        <v>0</v>
      </c>
      <c r="Q704" t="b">
        <v>1</v>
      </c>
      <c r="R704" t="s">
        <v>42</v>
      </c>
      <c r="S704" t="str">
        <f>_xlfn.TEXTBEFORE(R704,"/",1,1,0)</f>
        <v>film &amp; video</v>
      </c>
      <c r="T704" t="str">
        <f>_xlfn.TEXTAFTER(R704,"/",1,1,0)</f>
        <v>documentary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>E705/D705*100</f>
        <v>311.87381703470032</v>
      </c>
      <c r="H705" s="5">
        <f>E705/I705</f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8">
        <f>(((L705/60)/60)/24)+DATE(1970,1,1)</f>
        <v>41020.208333333336</v>
      </c>
      <c r="O705" s="8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_xlfn.TEXTBEFORE(R705,"/",1,1,0)</f>
        <v>publishing</v>
      </c>
      <c r="T705" t="str">
        <f>_xlfn.TEXTAFTER(R705,"/",1,1,0)</f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>E706/D706*100</f>
        <v>122.78160919540231</v>
      </c>
      <c r="H706" s="5">
        <f>E706/I706</f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8">
        <f>(((L706/60)/60)/24)+DATE(1970,1,1)</f>
        <v>42555.208333333328</v>
      </c>
      <c r="O706" s="8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_xlfn.TEXTBEFORE(R706,"/",1,1,0)</f>
        <v>film &amp; video</v>
      </c>
      <c r="T706" t="str">
        <f>_xlfn.TEXTAFTER(R706,"/",1,1,0)</f>
        <v>animation</v>
      </c>
    </row>
    <row r="707" spans="1:20" ht="31.2" x14ac:dyDescent="0.3">
      <c r="A707">
        <v>221</v>
      </c>
      <c r="B707" t="s">
        <v>495</v>
      </c>
      <c r="C707" s="3" t="s">
        <v>496</v>
      </c>
      <c r="D707">
        <v>121500</v>
      </c>
      <c r="E707">
        <v>119830</v>
      </c>
      <c r="F707" t="s">
        <v>14</v>
      </c>
      <c r="G707" s="5">
        <f>E707/D707*100</f>
        <v>98.625514403292186</v>
      </c>
      <c r="H707" s="5">
        <f>E707/I707</f>
        <v>54.993116108306566</v>
      </c>
      <c r="I707">
        <v>2179</v>
      </c>
      <c r="J707" t="s">
        <v>21</v>
      </c>
      <c r="K707" t="s">
        <v>22</v>
      </c>
      <c r="L707">
        <v>1340254800</v>
      </c>
      <c r="M707">
        <v>1340427600</v>
      </c>
      <c r="N707" s="8">
        <f>(((L707/60)/60)/24)+DATE(1970,1,1)</f>
        <v>41081.208333333336</v>
      </c>
      <c r="O707" s="8">
        <f>(((M707/60)/60)/24)+DATE(1970,1,1)</f>
        <v>41083.208333333336</v>
      </c>
      <c r="P707" t="b">
        <v>1</v>
      </c>
      <c r="Q707" t="b">
        <v>0</v>
      </c>
      <c r="R707" t="s">
        <v>17</v>
      </c>
      <c r="S707" t="str">
        <f>_xlfn.TEXTBEFORE(R707,"/",1,1,0)</f>
        <v>food</v>
      </c>
      <c r="T707" t="str">
        <f>_xlfn.TEXTAFTER(R707,"/",1,1,0)</f>
        <v>food trucks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>E708/D708*100</f>
        <v>127.84686346863469</v>
      </c>
      <c r="H708" s="5">
        <f>E708/I708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8">
        <f>(((L708/60)/60)/24)+DATE(1970,1,1)</f>
        <v>43471.25</v>
      </c>
      <c r="O708" s="8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_xlfn.TEXTBEFORE(R708,"/",1,1,0)</f>
        <v>technology</v>
      </c>
      <c r="T708" t="str">
        <f>_xlfn.TEXTAFTER(R708,"/",1,1,0)</f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>E709/D709*100</f>
        <v>158.61643835616439</v>
      </c>
      <c r="H709" s="5">
        <f>E709/I709</f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8">
        <f>(((L709/60)/60)/24)+DATE(1970,1,1)</f>
        <v>43442.25</v>
      </c>
      <c r="O709" s="8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_xlfn.TEXTBEFORE(R709,"/",1,1,0)</f>
        <v>film &amp; video</v>
      </c>
      <c r="T709" t="str">
        <f>_xlfn.TEXTAFTER(R709,"/",1,1,0)</f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>E710/D710*100</f>
        <v>707.05882352941171</v>
      </c>
      <c r="H710" s="5">
        <f>E710/I710</f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8">
        <f>(((L710/60)/60)/24)+DATE(1970,1,1)</f>
        <v>42877.208333333328</v>
      </c>
      <c r="O710" s="8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_xlfn.TEXTBEFORE(R710,"/",1,1,0)</f>
        <v>theater</v>
      </c>
      <c r="T710" t="str">
        <f>_xlfn.TEXTAFTER(R710,"/",1,1,0)</f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>E711/D711*100</f>
        <v>142.38775510204081</v>
      </c>
      <c r="H711" s="5">
        <f>E711/I711</f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8">
        <f>(((L711/60)/60)/24)+DATE(1970,1,1)</f>
        <v>41018.208333333336</v>
      </c>
      <c r="O711" s="8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_xlfn.TEXTBEFORE(R711,"/",1,1,0)</f>
        <v>theater</v>
      </c>
      <c r="T711" t="str">
        <f>_xlfn.TEXTAFTER(R711,"/",1,1,0)</f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>E712/D712*100</f>
        <v>147.86046511627907</v>
      </c>
      <c r="H712" s="5">
        <f>E712/I712</f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8">
        <f>(((L712/60)/60)/24)+DATE(1970,1,1)</f>
        <v>43295.208333333328</v>
      </c>
      <c r="O712" s="8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_xlfn.TEXTBEFORE(R712,"/",1,1,0)</f>
        <v>theater</v>
      </c>
      <c r="T712" t="str">
        <f>_xlfn.TEXTAFTER(R712,"/",1,1,0)</f>
        <v>plays</v>
      </c>
    </row>
    <row r="713" spans="1:20" x14ac:dyDescent="0.3">
      <c r="A713">
        <v>253</v>
      </c>
      <c r="B713" t="s">
        <v>558</v>
      </c>
      <c r="C713" s="3" t="s">
        <v>559</v>
      </c>
      <c r="D713">
        <v>121500</v>
      </c>
      <c r="E713">
        <v>108161</v>
      </c>
      <c r="F713" t="s">
        <v>14</v>
      </c>
      <c r="G713" s="5">
        <f>E713/D713*100</f>
        <v>89.021399176954731</v>
      </c>
      <c r="H713" s="5">
        <f>E713/I713</f>
        <v>81.019475655430711</v>
      </c>
      <c r="I713">
        <v>1335</v>
      </c>
      <c r="J713" t="s">
        <v>15</v>
      </c>
      <c r="K713" t="s">
        <v>16</v>
      </c>
      <c r="L713">
        <v>1302238800</v>
      </c>
      <c r="M713">
        <v>1303275600</v>
      </c>
      <c r="N713" s="8">
        <f>(((L713/60)/60)/24)+DATE(1970,1,1)</f>
        <v>40641.208333333336</v>
      </c>
      <c r="O713" s="8">
        <f>(((M713/60)/60)/24)+DATE(1970,1,1)</f>
        <v>40653.208333333336</v>
      </c>
      <c r="P713" t="b">
        <v>0</v>
      </c>
      <c r="Q713" t="b">
        <v>0</v>
      </c>
      <c r="R713" t="s">
        <v>53</v>
      </c>
      <c r="S713" t="str">
        <f>_xlfn.TEXTBEFORE(R713,"/",1,1,0)</f>
        <v>film &amp; video</v>
      </c>
      <c r="T713" t="str">
        <f>_xlfn.TEXTAFTER(R713,"/",1,1,0)</f>
        <v>drama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>E714/D714*100</f>
        <v>1840.625</v>
      </c>
      <c r="H714" s="5">
        <f>E714/I714</f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8">
        <f>(((L714/60)/60)/24)+DATE(1970,1,1)</f>
        <v>42559.208333333328</v>
      </c>
      <c r="O714" s="8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_xlfn.TEXTBEFORE(R714,"/",1,1,0)</f>
        <v>theater</v>
      </c>
      <c r="T714" t="str">
        <f>_xlfn.TEXTAFTER(R714,"/",1,1,0)</f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>E715/D715*100</f>
        <v>161.94202898550725</v>
      </c>
      <c r="H715" s="5">
        <f>E715/I715</f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8">
        <f>(((L715/60)/60)/24)+DATE(1970,1,1)</f>
        <v>42604.208333333328</v>
      </c>
      <c r="O715" s="8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_xlfn.TEXTBEFORE(R715,"/",1,1,0)</f>
        <v>publishing</v>
      </c>
      <c r="T715" t="str">
        <f>_xlfn.TEXTAFTER(R715,"/",1,1,0)</f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>E716/D716*100</f>
        <v>472.82077922077923</v>
      </c>
      <c r="H716" s="5">
        <f>E716/I716</f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8">
        <f>(((L716/60)/60)/24)+DATE(1970,1,1)</f>
        <v>41870.208333333336</v>
      </c>
      <c r="O716" s="8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_xlfn.TEXTBEFORE(R716,"/",1,1,0)</f>
        <v>music</v>
      </c>
      <c r="T716" t="str">
        <f>_xlfn.TEXTAFTER(R716,"/",1,1,0)</f>
        <v>rock</v>
      </c>
    </row>
    <row r="717" spans="1:20" ht="31.2" x14ac:dyDescent="0.3">
      <c r="A717">
        <v>830</v>
      </c>
      <c r="B717" t="s">
        <v>1693</v>
      </c>
      <c r="C717" s="3" t="s">
        <v>1694</v>
      </c>
      <c r="D717">
        <v>121600</v>
      </c>
      <c r="E717">
        <v>1424</v>
      </c>
      <c r="F717" t="s">
        <v>14</v>
      </c>
      <c r="G717" s="5">
        <f>E717/D717*100</f>
        <v>1.1710526315789473</v>
      </c>
      <c r="H717" s="5">
        <f>E717/I717</f>
        <v>64.727272727272734</v>
      </c>
      <c r="I717">
        <v>22</v>
      </c>
      <c r="J717" t="s">
        <v>21</v>
      </c>
      <c r="K717" t="s">
        <v>22</v>
      </c>
      <c r="L717">
        <v>1514959200</v>
      </c>
      <c r="M717">
        <v>1520056800</v>
      </c>
      <c r="N717" s="8">
        <f>(((L717/60)/60)/24)+DATE(1970,1,1)</f>
        <v>43103.25</v>
      </c>
      <c r="O717" s="8">
        <f>(((M717/60)/60)/24)+DATE(1970,1,1)</f>
        <v>43162.25</v>
      </c>
      <c r="P717" t="b">
        <v>0</v>
      </c>
      <c r="Q717" t="b">
        <v>0</v>
      </c>
      <c r="R717" t="s">
        <v>33</v>
      </c>
      <c r="S717" t="str">
        <f>_xlfn.TEXTBEFORE(R717,"/",1,1,0)</f>
        <v>theater</v>
      </c>
      <c r="T717" t="str">
        <f>_xlfn.TEXTAFTER(R717,"/",1,1,0)</f>
        <v>plays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>E718/D718*100</f>
        <v>517.65</v>
      </c>
      <c r="H718" s="5">
        <f>E718/I718</f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8">
        <f>(((L718/60)/60)/24)+DATE(1970,1,1)</f>
        <v>41465.208333333336</v>
      </c>
      <c r="O718" s="8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_xlfn.TEXTBEFORE(R718,"/",1,1,0)</f>
        <v>theater</v>
      </c>
      <c r="T718" t="str">
        <f>_xlfn.TEXTAFTER(R718,"/",1,1,0)</f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>E719/D719*100</f>
        <v>247.64285714285714</v>
      </c>
      <c r="H719" s="5">
        <f>E719/I719</f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8">
        <f>(((L719/60)/60)/24)+DATE(1970,1,1)</f>
        <v>40777.208333333336</v>
      </c>
      <c r="O719" s="8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_xlfn.TEXTBEFORE(R719,"/",1,1,0)</f>
        <v>film &amp; video</v>
      </c>
      <c r="T719" t="str">
        <f>_xlfn.TEXTAFTER(R719,"/",1,1,0)</f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>E720/D720*100</f>
        <v>100.20481927710843</v>
      </c>
      <c r="H720" s="5">
        <f>E720/I720</f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8">
        <f>(((L720/60)/60)/24)+DATE(1970,1,1)</f>
        <v>41442.208333333336</v>
      </c>
      <c r="O720" s="8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_xlfn.TEXTBEFORE(R720,"/",1,1,0)</f>
        <v>technology</v>
      </c>
      <c r="T720" t="str">
        <f>_xlfn.TEXTAFTER(R720,"/",1,1,0)</f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>E721/D721*100</f>
        <v>153</v>
      </c>
      <c r="H721" s="5">
        <f>E721/I721</f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8">
        <f>(((L721/60)/60)/24)+DATE(1970,1,1)</f>
        <v>41058.208333333336</v>
      </c>
      <c r="O721" s="8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_xlfn.TEXTBEFORE(R721,"/",1,1,0)</f>
        <v>publishing</v>
      </c>
      <c r="T721" t="str">
        <f>_xlfn.TEXTAFTER(R721,"/",1,1,0)</f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>E722/D722*100</f>
        <v>37.091954022988503</v>
      </c>
      <c r="H722" s="5">
        <f>E722/I722</f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8">
        <f>(((L722/60)/60)/24)+DATE(1970,1,1)</f>
        <v>43152.25</v>
      </c>
      <c r="O722" s="8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_xlfn.TEXTBEFORE(R722,"/",1,1,0)</f>
        <v>theater</v>
      </c>
      <c r="T722" t="str">
        <f>_xlfn.TEXTAFTER(R722,"/",1,1,0)</f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>E723/D723*100</f>
        <v>4.392394822006473</v>
      </c>
      <c r="H723" s="5">
        <f>E723/I723</f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8">
        <f>(((L723/60)/60)/24)+DATE(1970,1,1)</f>
        <v>43194.208333333328</v>
      </c>
      <c r="O723" s="8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_xlfn.TEXTBEFORE(R723,"/",1,1,0)</f>
        <v>music</v>
      </c>
      <c r="T723" t="str">
        <f>_xlfn.TEXTAFTER(R723,"/",1,1,0)</f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>E724/D724*100</f>
        <v>156.50721649484535</v>
      </c>
      <c r="H724" s="5">
        <f>E724/I724</f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8">
        <f>(((L724/60)/60)/24)+DATE(1970,1,1)</f>
        <v>43045.25</v>
      </c>
      <c r="O724" s="8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_xlfn.TEXTBEFORE(R724,"/",1,1,0)</f>
        <v>film &amp; video</v>
      </c>
      <c r="T724" t="str">
        <f>_xlfn.TEXTAFTER(R724,"/",1,1,0)</f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>E725/D725*100</f>
        <v>270.40816326530609</v>
      </c>
      <c r="H725" s="5">
        <f>E725/I725</f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8">
        <f>(((L725/60)/60)/24)+DATE(1970,1,1)</f>
        <v>42431.25</v>
      </c>
      <c r="O725" s="8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_xlfn.TEXTBEFORE(R725,"/",1,1,0)</f>
        <v>theater</v>
      </c>
      <c r="T725" t="str">
        <f>_xlfn.TEXTAFTER(R725,"/",1,1,0)</f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>E726/D726*100</f>
        <v>134.05952380952382</v>
      </c>
      <c r="H726" s="5">
        <f>E726/I726</f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8">
        <f>(((L726/60)/60)/24)+DATE(1970,1,1)</f>
        <v>41934.208333333336</v>
      </c>
      <c r="O726" s="8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_xlfn.TEXTBEFORE(R726,"/",1,1,0)</f>
        <v>theater</v>
      </c>
      <c r="T726" t="str">
        <f>_xlfn.TEXTAFTER(R726,"/",1,1,0)</f>
        <v>plays</v>
      </c>
    </row>
    <row r="727" spans="1:20" x14ac:dyDescent="0.3">
      <c r="A727">
        <v>649</v>
      </c>
      <c r="B727" t="s">
        <v>1340</v>
      </c>
      <c r="C727" s="3" t="s">
        <v>1341</v>
      </c>
      <c r="D727">
        <v>121700</v>
      </c>
      <c r="E727">
        <v>59003</v>
      </c>
      <c r="F727" t="s">
        <v>14</v>
      </c>
      <c r="G727" s="5">
        <f>E727/D727*100</f>
        <v>48.482333607230892</v>
      </c>
      <c r="H727" s="5">
        <f>E727/I727</f>
        <v>98.011627906976742</v>
      </c>
      <c r="I727">
        <v>602</v>
      </c>
      <c r="J727" t="s">
        <v>98</v>
      </c>
      <c r="K727" t="s">
        <v>99</v>
      </c>
      <c r="L727">
        <v>1287550800</v>
      </c>
      <c r="M727">
        <v>1288501200</v>
      </c>
      <c r="N727" s="8">
        <f>(((L727/60)/60)/24)+DATE(1970,1,1)</f>
        <v>40471.208333333336</v>
      </c>
      <c r="O727" s="8">
        <f>(((M727/60)/60)/24)+DATE(1970,1,1)</f>
        <v>40482.208333333336</v>
      </c>
      <c r="P727" t="b">
        <v>1</v>
      </c>
      <c r="Q727" t="b">
        <v>1</v>
      </c>
      <c r="R727" t="s">
        <v>33</v>
      </c>
      <c r="S727" t="str">
        <f>_xlfn.TEXTBEFORE(R727,"/",1,1,0)</f>
        <v>theater</v>
      </c>
      <c r="T727" t="str">
        <f>_xlfn.TEXTAFTER(R727,"/",1,1,0)</f>
        <v>plays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>E728/D728*100</f>
        <v>88.815837937384899</v>
      </c>
      <c r="H728" s="5">
        <f>E728/I728</f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8">
        <f>(((L728/60)/60)/24)+DATE(1970,1,1)</f>
        <v>40476.208333333336</v>
      </c>
      <c r="O728" s="8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_xlfn.TEXTBEFORE(R728,"/",1,1,0)</f>
        <v>theater</v>
      </c>
      <c r="T728" t="str">
        <f>_xlfn.TEXTAFTER(R728,"/",1,1,0)</f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>E729/D729*100</f>
        <v>165</v>
      </c>
      <c r="H729" s="5">
        <f>E729/I729</f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8">
        <f>(((L729/60)/60)/24)+DATE(1970,1,1)</f>
        <v>43485.25</v>
      </c>
      <c r="O729" s="8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_xlfn.TEXTBEFORE(R729,"/",1,1,0)</f>
        <v>technology</v>
      </c>
      <c r="T729" t="str">
        <f>_xlfn.TEXTAFTER(R729,"/",1,1,0)</f>
        <v>web</v>
      </c>
    </row>
    <row r="730" spans="1:20" x14ac:dyDescent="0.3">
      <c r="A730">
        <v>76</v>
      </c>
      <c r="B730" t="s">
        <v>200</v>
      </c>
      <c r="C730" s="3" t="s">
        <v>201</v>
      </c>
      <c r="D730">
        <v>122900</v>
      </c>
      <c r="E730">
        <v>95993</v>
      </c>
      <c r="F730" t="s">
        <v>14</v>
      </c>
      <c r="G730" s="5">
        <f>E730/D730*100</f>
        <v>78.106590724165997</v>
      </c>
      <c r="H730" s="5">
        <f>E730/I730</f>
        <v>57.00296912114014</v>
      </c>
      <c r="I730">
        <v>1684</v>
      </c>
      <c r="J730" t="s">
        <v>21</v>
      </c>
      <c r="K730" t="s">
        <v>22</v>
      </c>
      <c r="L730">
        <v>1421992800</v>
      </c>
      <c r="M730">
        <v>1426222800</v>
      </c>
      <c r="N730" s="8">
        <f>(((L730/60)/60)/24)+DATE(1970,1,1)</f>
        <v>42027.25</v>
      </c>
      <c r="O730" s="8">
        <f>(((M730/60)/60)/24)+DATE(1970,1,1)</f>
        <v>42076.208333333328</v>
      </c>
      <c r="P730" t="b">
        <v>1</v>
      </c>
      <c r="Q730" t="b">
        <v>1</v>
      </c>
      <c r="R730" t="s">
        <v>33</v>
      </c>
      <c r="S730" t="str">
        <f>_xlfn.TEXTBEFORE(R730,"/",1,1,0)</f>
        <v>theater</v>
      </c>
      <c r="T730" t="str">
        <f>_xlfn.TEXTAFTER(R730,"/",1,1,0)</f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>E731/D731*100</f>
        <v>185.66071428571428</v>
      </c>
      <c r="H731" s="5">
        <f>E731/I731</f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8">
        <f>(((L731/60)/60)/24)+DATE(1970,1,1)</f>
        <v>41309.25</v>
      </c>
      <c r="O731" s="8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_xlfn.TEXTBEFORE(R731,"/",1,1,0)</f>
        <v>film &amp; video</v>
      </c>
      <c r="T731" t="str">
        <f>_xlfn.TEXTAFTER(R731,"/",1,1,0)</f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>E732/D732*100</f>
        <v>412.6631944444444</v>
      </c>
      <c r="H732" s="5">
        <f>E732/I732</f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8">
        <f>(((L732/60)/60)/24)+DATE(1970,1,1)</f>
        <v>42147.208333333328</v>
      </c>
      <c r="O732" s="8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_xlfn.TEXTBEFORE(R732,"/",1,1,0)</f>
        <v>technology</v>
      </c>
      <c r="T732" t="str">
        <f>_xlfn.TEXTAFTER(R732,"/",1,1,0)</f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>E733/D733*100</f>
        <v>90.25</v>
      </c>
      <c r="H733" s="5">
        <f>E733/I733</f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8">
        <f>(((L733/60)/60)/24)+DATE(1970,1,1)</f>
        <v>42939.208333333328</v>
      </c>
      <c r="O733" s="8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_xlfn.TEXTBEFORE(R733,"/",1,1,0)</f>
        <v>technology</v>
      </c>
      <c r="T733" t="str">
        <f>_xlfn.TEXTAFTER(R733,"/",1,1,0)</f>
        <v>web</v>
      </c>
    </row>
    <row r="734" spans="1:20" x14ac:dyDescent="0.3">
      <c r="A734">
        <v>516</v>
      </c>
      <c r="B734" t="s">
        <v>1078</v>
      </c>
      <c r="C734" s="3" t="s">
        <v>1079</v>
      </c>
      <c r="D734">
        <v>125400</v>
      </c>
      <c r="E734">
        <v>53324</v>
      </c>
      <c r="F734" t="s">
        <v>14</v>
      </c>
      <c r="G734" s="5">
        <f>E734/D734*100</f>
        <v>42.523125996810208</v>
      </c>
      <c r="H734" s="5">
        <f>E734/I734</f>
        <v>63.030732860520096</v>
      </c>
      <c r="I734">
        <v>846</v>
      </c>
      <c r="J734" t="s">
        <v>21</v>
      </c>
      <c r="K734" t="s">
        <v>22</v>
      </c>
      <c r="L734">
        <v>1281070800</v>
      </c>
      <c r="M734">
        <v>1284354000</v>
      </c>
      <c r="N734" s="8">
        <f>(((L734/60)/60)/24)+DATE(1970,1,1)</f>
        <v>40396.208333333336</v>
      </c>
      <c r="O734" s="8">
        <f>(((M734/60)/60)/24)+DATE(1970,1,1)</f>
        <v>40434.208333333336</v>
      </c>
      <c r="P734" t="b">
        <v>0</v>
      </c>
      <c r="Q734" t="b">
        <v>0</v>
      </c>
      <c r="R734" t="s">
        <v>68</v>
      </c>
      <c r="S734" t="str">
        <f>_xlfn.TEXTBEFORE(R734,"/",1,1,0)</f>
        <v>publishing</v>
      </c>
      <c r="T734" t="str">
        <f>_xlfn.TEXTAFTER(R734,"/",1,1,0)</f>
        <v>nonfiction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>E735/D735*100</f>
        <v>527.00632911392404</v>
      </c>
      <c r="H735" s="5">
        <f>E735/I735</f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8">
        <f>(((L735/60)/60)/24)+DATE(1970,1,1)</f>
        <v>41844.208333333336</v>
      </c>
      <c r="O735" s="8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_xlfn.TEXTBEFORE(R735,"/",1,1,0)</f>
        <v>music</v>
      </c>
      <c r="T735" t="str">
        <f>_xlfn.TEXTAFTER(R735,"/",1,1,0)</f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>E736/D736*100</f>
        <v>319.14285714285711</v>
      </c>
      <c r="H736" s="5">
        <f>E736/I736</f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8">
        <f>(((L736/60)/60)/24)+DATE(1970,1,1)</f>
        <v>42763.25</v>
      </c>
      <c r="O736" s="8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_xlfn.TEXTBEFORE(R736,"/",1,1,0)</f>
        <v>theater</v>
      </c>
      <c r="T736" t="str">
        <f>_xlfn.TEXTAFTER(R736,"/",1,1,0)</f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>E737/D737*100</f>
        <v>354.18867924528303</v>
      </c>
      <c r="H737" s="5">
        <f>E737/I737</f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8">
        <f>(((L737/60)/60)/24)+DATE(1970,1,1)</f>
        <v>42459.208333333328</v>
      </c>
      <c r="O737" s="8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_xlfn.TEXTBEFORE(R737,"/",1,1,0)</f>
        <v>photography</v>
      </c>
      <c r="T737" t="str">
        <f>_xlfn.TEXTAFTER(R737,"/",1,1,0)</f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>E738/D738*100</f>
        <v>32.896103896103895</v>
      </c>
      <c r="H738" s="5">
        <f>E738/I738</f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8">
        <f>(((L738/60)/60)/24)+DATE(1970,1,1)</f>
        <v>42055.25</v>
      </c>
      <c r="O738" s="8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_xlfn.TEXTBEFORE(R738,"/",1,1,0)</f>
        <v>publishing</v>
      </c>
      <c r="T738" t="str">
        <f>_xlfn.TEXTAFTER(R738,"/",1,1,0)</f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>E739/D739*100</f>
        <v>135.8918918918919</v>
      </c>
      <c r="H739" s="5">
        <f>E739/I739</f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8">
        <f>(((L739/60)/60)/24)+DATE(1970,1,1)</f>
        <v>42685.25</v>
      </c>
      <c r="O739" s="8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_xlfn.TEXTBEFORE(R739,"/",1,1,0)</f>
        <v>music</v>
      </c>
      <c r="T739" t="str">
        <f>_xlfn.TEXTAFTER(R739,"/",1,1,0)</f>
        <v>indie rock</v>
      </c>
    </row>
    <row r="740" spans="1:20" x14ac:dyDescent="0.3">
      <c r="A740">
        <v>769</v>
      </c>
      <c r="B740" t="s">
        <v>1573</v>
      </c>
      <c r="C740" s="3" t="s">
        <v>1574</v>
      </c>
      <c r="D740">
        <v>125600</v>
      </c>
      <c r="E740">
        <v>109106</v>
      </c>
      <c r="F740" t="s">
        <v>14</v>
      </c>
      <c r="G740" s="5">
        <f>E740/D740*100</f>
        <v>86.867834394904463</v>
      </c>
      <c r="H740" s="5">
        <f>E740/I740</f>
        <v>31.995894428152493</v>
      </c>
      <c r="I740">
        <v>3410</v>
      </c>
      <c r="J740" t="s">
        <v>21</v>
      </c>
      <c r="K740" t="s">
        <v>22</v>
      </c>
      <c r="L740">
        <v>1376542800</v>
      </c>
      <c r="M740">
        <v>1378789200</v>
      </c>
      <c r="N740" s="8">
        <f>(((L740/60)/60)/24)+DATE(1970,1,1)</f>
        <v>41501.208333333336</v>
      </c>
      <c r="O740" s="8">
        <f>(((M740/60)/60)/24)+DATE(1970,1,1)</f>
        <v>41527.208333333336</v>
      </c>
      <c r="P740" t="b">
        <v>0</v>
      </c>
      <c r="Q740" t="b">
        <v>0</v>
      </c>
      <c r="R740" t="s">
        <v>89</v>
      </c>
      <c r="S740" t="str">
        <f>_xlfn.TEXTBEFORE(R740,"/",1,1,0)</f>
        <v>games</v>
      </c>
      <c r="T740" t="str">
        <f>_xlfn.TEXTAFTER(R740,"/",1,1,0)</f>
        <v>video games</v>
      </c>
    </row>
    <row r="741" spans="1:20" x14ac:dyDescent="0.3">
      <c r="A741">
        <v>168</v>
      </c>
      <c r="B741" t="s">
        <v>388</v>
      </c>
      <c r="C741" s="3" t="s">
        <v>389</v>
      </c>
      <c r="D741">
        <v>128100</v>
      </c>
      <c r="E741">
        <v>40107</v>
      </c>
      <c r="F741" t="s">
        <v>14</v>
      </c>
      <c r="G741" s="5">
        <f>E741/D741*100</f>
        <v>31.30913348946136</v>
      </c>
      <c r="H741" s="5">
        <f>E741/I741</f>
        <v>41.996858638743454</v>
      </c>
      <c r="I741">
        <v>955</v>
      </c>
      <c r="J741" t="s">
        <v>36</v>
      </c>
      <c r="K741" t="s">
        <v>37</v>
      </c>
      <c r="L741">
        <v>1550815200</v>
      </c>
      <c r="M741">
        <v>1552798800</v>
      </c>
      <c r="N741" s="8">
        <f>(((L741/60)/60)/24)+DATE(1970,1,1)</f>
        <v>43518.25</v>
      </c>
      <c r="O741" s="8">
        <f>(((M741/60)/60)/24)+DATE(1970,1,1)</f>
        <v>43541.208333333328</v>
      </c>
      <c r="P741" t="b">
        <v>0</v>
      </c>
      <c r="Q741" t="b">
        <v>1</v>
      </c>
      <c r="R741" t="s">
        <v>60</v>
      </c>
      <c r="S741" t="str">
        <f>_xlfn.TEXTBEFORE(R741,"/",1,1,0)</f>
        <v>music</v>
      </c>
      <c r="T741" t="str">
        <f>_xlfn.TEXTAFTER(R741,"/",1,1,0)</f>
        <v>indie rock</v>
      </c>
    </row>
    <row r="742" spans="1:20" x14ac:dyDescent="0.3">
      <c r="A742">
        <v>217</v>
      </c>
      <c r="B742" t="s">
        <v>487</v>
      </c>
      <c r="C742" s="3" t="s">
        <v>488</v>
      </c>
      <c r="D742">
        <v>129400</v>
      </c>
      <c r="E742">
        <v>57911</v>
      </c>
      <c r="F742" t="s">
        <v>14</v>
      </c>
      <c r="G742" s="5">
        <f>E742/D742*100</f>
        <v>44.753477588871718</v>
      </c>
      <c r="H742" s="5">
        <f>E742/I742</f>
        <v>62.003211991434689</v>
      </c>
      <c r="I742">
        <v>934</v>
      </c>
      <c r="J742" t="s">
        <v>21</v>
      </c>
      <c r="K742" t="s">
        <v>22</v>
      </c>
      <c r="L742">
        <v>1556427600</v>
      </c>
      <c r="M742">
        <v>1557205200</v>
      </c>
      <c r="N742" s="8">
        <f>(((L742/60)/60)/24)+DATE(1970,1,1)</f>
        <v>43583.208333333328</v>
      </c>
      <c r="O742" s="8">
        <f>(((M742/60)/60)/24)+DATE(1970,1,1)</f>
        <v>43592.208333333328</v>
      </c>
      <c r="P742" t="b">
        <v>0</v>
      </c>
      <c r="Q742" t="b">
        <v>0</v>
      </c>
      <c r="R742" t="s">
        <v>474</v>
      </c>
      <c r="S742" t="str">
        <f>_xlfn.TEXTBEFORE(R742,"/",1,1,0)</f>
        <v>film &amp; video</v>
      </c>
      <c r="T742" t="str">
        <f>_xlfn.TEXTAFTER(R742,"/",1,1,0)</f>
        <v>science fiction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>E743/D743*100</f>
        <v>1179.1666666666665</v>
      </c>
      <c r="H743" s="5">
        <f>E743/I743</f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8">
        <f>(((L743/60)/60)/24)+DATE(1970,1,1)</f>
        <v>40321.208333333336</v>
      </c>
      <c r="O743" s="8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_xlfn.TEXTBEFORE(R743,"/",1,1,0)</f>
        <v>theater</v>
      </c>
      <c r="T743" t="str">
        <f>_xlfn.TEXTAFTER(R743,"/",1,1,0)</f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>E744/D744*100</f>
        <v>1126.0833333333335</v>
      </c>
      <c r="H744" s="5">
        <f>E744/I744</f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8">
        <f>(((L744/60)/60)/24)+DATE(1970,1,1)</f>
        <v>40197.25</v>
      </c>
      <c r="O744" s="8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_xlfn.TEXTBEFORE(R744,"/",1,1,0)</f>
        <v>music</v>
      </c>
      <c r="T744" t="str">
        <f>_xlfn.TEXTAFTER(R744,"/",1,1,0)</f>
        <v>electric music</v>
      </c>
    </row>
    <row r="745" spans="1:20" ht="31.2" x14ac:dyDescent="0.3">
      <c r="A745">
        <v>416</v>
      </c>
      <c r="B745" t="s">
        <v>882</v>
      </c>
      <c r="C745" s="3" t="s">
        <v>883</v>
      </c>
      <c r="D745">
        <v>134600</v>
      </c>
      <c r="E745">
        <v>59007</v>
      </c>
      <c r="F745" t="s">
        <v>14</v>
      </c>
      <c r="G745" s="5">
        <f>E745/D745*100</f>
        <v>43.838781575037146</v>
      </c>
      <c r="H745" s="5">
        <f>E745/I745</f>
        <v>41.005559416261292</v>
      </c>
      <c r="I745">
        <v>1439</v>
      </c>
      <c r="J745" t="s">
        <v>21</v>
      </c>
      <c r="K745" t="s">
        <v>22</v>
      </c>
      <c r="L745">
        <v>1295244000</v>
      </c>
      <c r="M745">
        <v>1296021600</v>
      </c>
      <c r="N745" s="8">
        <f>(((L745/60)/60)/24)+DATE(1970,1,1)</f>
        <v>40560.25</v>
      </c>
      <c r="O745" s="8">
        <f>(((M745/60)/60)/24)+DATE(1970,1,1)</f>
        <v>40569.25</v>
      </c>
      <c r="P745" t="b">
        <v>0</v>
      </c>
      <c r="Q745" t="b">
        <v>1</v>
      </c>
      <c r="R745" t="s">
        <v>42</v>
      </c>
      <c r="S745" t="str">
        <f>_xlfn.TEXTBEFORE(R745,"/",1,1,0)</f>
        <v>film &amp; video</v>
      </c>
      <c r="T745" t="str">
        <f>_xlfn.TEXTAFTER(R745,"/",1,1,0)</f>
        <v>documentary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>E746/D746*100</f>
        <v>712</v>
      </c>
      <c r="H746" s="5">
        <f>E746/I746</f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8">
        <f>(((L746/60)/60)/24)+DATE(1970,1,1)</f>
        <v>43322.208333333328</v>
      </c>
      <c r="O746" s="8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_xlfn.TEXTBEFORE(R746,"/",1,1,0)</f>
        <v>theater</v>
      </c>
      <c r="T746" t="str">
        <f>_xlfn.TEXTAFTER(R746,"/",1,1,0)</f>
        <v>plays</v>
      </c>
    </row>
    <row r="747" spans="1:20" ht="31.2" x14ac:dyDescent="0.3">
      <c r="A747">
        <v>386</v>
      </c>
      <c r="B747" t="s">
        <v>824</v>
      </c>
      <c r="C747" s="3" t="s">
        <v>825</v>
      </c>
      <c r="D747">
        <v>135500</v>
      </c>
      <c r="E747">
        <v>103554</v>
      </c>
      <c r="F747" t="s">
        <v>14</v>
      </c>
      <c r="G747" s="5">
        <f>E747/D747*100</f>
        <v>76.42361623616236</v>
      </c>
      <c r="H747" s="5">
        <f>E747/I747</f>
        <v>96.960674157303373</v>
      </c>
      <c r="I747">
        <v>1068</v>
      </c>
      <c r="J747" t="s">
        <v>21</v>
      </c>
      <c r="K747" t="s">
        <v>22</v>
      </c>
      <c r="L747">
        <v>1277528400</v>
      </c>
      <c r="M747">
        <v>1278565200</v>
      </c>
      <c r="N747" s="8">
        <f>(((L747/60)/60)/24)+DATE(1970,1,1)</f>
        <v>40355.208333333336</v>
      </c>
      <c r="O747" s="8">
        <f>(((M747/60)/60)/24)+DATE(1970,1,1)</f>
        <v>40367.208333333336</v>
      </c>
      <c r="P747" t="b">
        <v>0</v>
      </c>
      <c r="Q747" t="b">
        <v>0</v>
      </c>
      <c r="R747" t="s">
        <v>33</v>
      </c>
      <c r="S747" t="str">
        <f>_xlfn.TEXTBEFORE(R747,"/",1,1,0)</f>
        <v>theater</v>
      </c>
      <c r="T747" t="str">
        <f>_xlfn.TEXTAFTER(R747,"/",1,1,0)</f>
        <v>plays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>E748/D748*100</f>
        <v>212.50896057347671</v>
      </c>
      <c r="H748" s="5">
        <f>E748/I748</f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8">
        <f>(((L748/60)/60)/24)+DATE(1970,1,1)</f>
        <v>40825.208333333336</v>
      </c>
      <c r="O748" s="8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_xlfn.TEXTBEFORE(R748,"/",1,1,0)</f>
        <v>technology</v>
      </c>
      <c r="T748" t="str">
        <f>_xlfn.TEXTAFTER(R748,"/",1,1,0)</f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>E749/D749*100</f>
        <v>228.85714285714286</v>
      </c>
      <c r="H749" s="5">
        <f>E749/I749</f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8">
        <f>(((L749/60)/60)/24)+DATE(1970,1,1)</f>
        <v>40423.208333333336</v>
      </c>
      <c r="O749" s="8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_xlfn.TEXTBEFORE(R749,"/",1,1,0)</f>
        <v>theater</v>
      </c>
      <c r="T749" t="str">
        <f>_xlfn.TEXTAFTER(R749,"/",1,1,0)</f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>E750/D750*100</f>
        <v>34.959979476654695</v>
      </c>
      <c r="H750" s="5">
        <f>E750/I750</f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8">
        <f>(((L750/60)/60)/24)+DATE(1970,1,1)</f>
        <v>40238.25</v>
      </c>
      <c r="O750" s="8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_xlfn.TEXTBEFORE(R750,"/",1,1,0)</f>
        <v>film &amp; video</v>
      </c>
      <c r="T750" t="str">
        <f>_xlfn.TEXTAFTER(R750,"/",1,1,0)</f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>E751/D751*100</f>
        <v>157.29069767441862</v>
      </c>
      <c r="H751" s="5">
        <f>E751/I751</f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8">
        <f>(((L751/60)/60)/24)+DATE(1970,1,1)</f>
        <v>41920.208333333336</v>
      </c>
      <c r="O751" s="8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_xlfn.TEXTBEFORE(R751,"/",1,1,0)</f>
        <v>technology</v>
      </c>
      <c r="T751" t="str">
        <f>_xlfn.TEXTAFTER(R751,"/",1,1,0)</f>
        <v>wearables</v>
      </c>
    </row>
    <row r="752" spans="1:20" x14ac:dyDescent="0.3">
      <c r="A752">
        <v>409</v>
      </c>
      <c r="B752" t="s">
        <v>243</v>
      </c>
      <c r="C752" s="3" t="s">
        <v>869</v>
      </c>
      <c r="D752">
        <v>135600</v>
      </c>
      <c r="E752">
        <v>62804</v>
      </c>
      <c r="F752" t="s">
        <v>14</v>
      </c>
      <c r="G752" s="5">
        <f>E752/D752*100</f>
        <v>46.315634218289084</v>
      </c>
      <c r="H752" s="5">
        <f>E752/I752</f>
        <v>87.960784313725483</v>
      </c>
      <c r="I752">
        <v>714</v>
      </c>
      <c r="J752" t="s">
        <v>21</v>
      </c>
      <c r="K752" t="s">
        <v>22</v>
      </c>
      <c r="L752">
        <v>1492491600</v>
      </c>
      <c r="M752">
        <v>1492837200</v>
      </c>
      <c r="N752" s="8">
        <f>(((L752/60)/60)/24)+DATE(1970,1,1)</f>
        <v>42843.208333333328</v>
      </c>
      <c r="O752" s="8">
        <f>(((M752/60)/60)/24)+DATE(1970,1,1)</f>
        <v>42847.208333333328</v>
      </c>
      <c r="P752" t="b">
        <v>0</v>
      </c>
      <c r="Q752" t="b">
        <v>0</v>
      </c>
      <c r="R752" t="s">
        <v>23</v>
      </c>
      <c r="S752" t="str">
        <f>_xlfn.TEXTBEFORE(R752,"/",1,1,0)</f>
        <v>music</v>
      </c>
      <c r="T752" t="str">
        <f>_xlfn.TEXTAFTER(R752,"/",1,1,0)</f>
        <v>rock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>E753/D753*100</f>
        <v>232.30555555555554</v>
      </c>
      <c r="H753" s="5">
        <f>E753/I753</f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8">
        <f>(((L753/60)/60)/24)+DATE(1970,1,1)</f>
        <v>42446.208333333328</v>
      </c>
      <c r="O753" s="8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_xlfn.TEXTBEFORE(R753,"/",1,1,0)</f>
        <v>publishing</v>
      </c>
      <c r="T753" t="str">
        <f>_xlfn.TEXTAFTER(R753,"/",1,1,0)</f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>E754/D754*100</f>
        <v>92.448275862068968</v>
      </c>
      <c r="H754" s="5">
        <f>E754/I754</f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8">
        <f>(((L754/60)/60)/24)+DATE(1970,1,1)</f>
        <v>40395.208333333336</v>
      </c>
      <c r="O754" s="8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_xlfn.TEXTBEFORE(R754,"/",1,1,0)</f>
        <v>theater</v>
      </c>
      <c r="T754" t="str">
        <f>_xlfn.TEXTAFTER(R754,"/",1,1,0)</f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>E755/D755*100</f>
        <v>256.70212765957444</v>
      </c>
      <c r="H755" s="5">
        <f>E755/I755</f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8">
        <f>(((L755/60)/60)/24)+DATE(1970,1,1)</f>
        <v>40321.208333333336</v>
      </c>
      <c r="O755" s="8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_xlfn.TEXTBEFORE(R755,"/",1,1,0)</f>
        <v>photography</v>
      </c>
      <c r="T755" t="str">
        <f>_xlfn.TEXTAFTER(R755,"/",1,1,0)</f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>E756/D756*100</f>
        <v>168.47017045454547</v>
      </c>
      <c r="H756" s="5">
        <f>E756/I756</f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8">
        <f>(((L756/60)/60)/24)+DATE(1970,1,1)</f>
        <v>41210.208333333336</v>
      </c>
      <c r="O756" s="8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_xlfn.TEXTBEFORE(R756,"/",1,1,0)</f>
        <v>theater</v>
      </c>
      <c r="T756" t="str">
        <f>_xlfn.TEXTAFTER(R756,"/",1,1,0)</f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>E757/D757*100</f>
        <v>166.57777777777778</v>
      </c>
      <c r="H757" s="5">
        <f>E757/I757</f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8">
        <f>(((L757/60)/60)/24)+DATE(1970,1,1)</f>
        <v>43096.25</v>
      </c>
      <c r="O757" s="8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_xlfn.TEXTBEFORE(R757,"/",1,1,0)</f>
        <v>theater</v>
      </c>
      <c r="T757" t="str">
        <f>_xlfn.TEXTAFTER(R757,"/",1,1,0)</f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>E758/D758*100</f>
        <v>772.07692307692309</v>
      </c>
      <c r="H758" s="5">
        <f>E758/I758</f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8">
        <f>(((L758/60)/60)/24)+DATE(1970,1,1)</f>
        <v>42024.25</v>
      </c>
      <c r="O758" s="8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_xlfn.TEXTBEFORE(R758,"/",1,1,0)</f>
        <v>theater</v>
      </c>
      <c r="T758" t="str">
        <f>_xlfn.TEXTAFTER(R758,"/",1,1,0)</f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>E759/D759*100</f>
        <v>406.85714285714283</v>
      </c>
      <c r="H759" s="5">
        <f>E759/I759</f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8">
        <f>(((L759/60)/60)/24)+DATE(1970,1,1)</f>
        <v>40675.208333333336</v>
      </c>
      <c r="O759" s="8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_xlfn.TEXTBEFORE(R759,"/",1,1,0)</f>
        <v>film &amp; video</v>
      </c>
      <c r="T759" t="str">
        <f>_xlfn.TEXTAFTER(R759,"/",1,1,0)</f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>E760/D760*100</f>
        <v>564.20608108108115</v>
      </c>
      <c r="H760" s="5">
        <f>E760/I760</f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8">
        <f>(((L760/60)/60)/24)+DATE(1970,1,1)</f>
        <v>41936.208333333336</v>
      </c>
      <c r="O760" s="8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_xlfn.TEXTBEFORE(R760,"/",1,1,0)</f>
        <v>music</v>
      </c>
      <c r="T760" t="str">
        <f>_xlfn.TEXTAFTER(R760,"/",1,1,0)</f>
        <v>rock</v>
      </c>
    </row>
    <row r="761" spans="1:20" x14ac:dyDescent="0.3">
      <c r="A761">
        <v>122</v>
      </c>
      <c r="B761" t="s">
        <v>295</v>
      </c>
      <c r="C761" s="3" t="s">
        <v>296</v>
      </c>
      <c r="D761">
        <v>136800</v>
      </c>
      <c r="E761">
        <v>88055</v>
      </c>
      <c r="F761" t="s">
        <v>14</v>
      </c>
      <c r="G761" s="5">
        <f>E761/D761*100</f>
        <v>64.367690058479525</v>
      </c>
      <c r="H761" s="5">
        <f>E761/I761</f>
        <v>25.997933274284026</v>
      </c>
      <c r="I761">
        <v>3387</v>
      </c>
      <c r="J761" t="s">
        <v>21</v>
      </c>
      <c r="K761" t="s">
        <v>22</v>
      </c>
      <c r="L761">
        <v>1417068000</v>
      </c>
      <c r="M761">
        <v>1419400800</v>
      </c>
      <c r="N761" s="8">
        <f>(((L761/60)/60)/24)+DATE(1970,1,1)</f>
        <v>41970.25</v>
      </c>
      <c r="O761" s="8">
        <f>(((M761/60)/60)/24)+DATE(1970,1,1)</f>
        <v>41997.25</v>
      </c>
      <c r="P761" t="b">
        <v>0</v>
      </c>
      <c r="Q761" t="b">
        <v>0</v>
      </c>
      <c r="R761" t="s">
        <v>119</v>
      </c>
      <c r="S761" t="str">
        <f>_xlfn.TEXTBEFORE(R761,"/",1,1,0)</f>
        <v>publishing</v>
      </c>
      <c r="T761" t="str">
        <f>_xlfn.TEXTAFTER(R761,"/",1,1,0)</f>
        <v>fiction</v>
      </c>
    </row>
    <row r="762" spans="1:20" x14ac:dyDescent="0.3">
      <c r="A762">
        <v>151</v>
      </c>
      <c r="B762" t="s">
        <v>354</v>
      </c>
      <c r="C762" s="3" t="s">
        <v>355</v>
      </c>
      <c r="D762">
        <v>137200</v>
      </c>
      <c r="E762">
        <v>88037</v>
      </c>
      <c r="F762" t="s">
        <v>14</v>
      </c>
      <c r="G762" s="5">
        <f>E762/D762*100</f>
        <v>64.166909620991248</v>
      </c>
      <c r="H762" s="5">
        <f>E762/I762</f>
        <v>60.011588275391958</v>
      </c>
      <c r="I762">
        <v>1467</v>
      </c>
      <c r="J762" t="s">
        <v>21</v>
      </c>
      <c r="K762" t="s">
        <v>22</v>
      </c>
      <c r="L762">
        <v>1402290000</v>
      </c>
      <c r="M762">
        <v>1406696400</v>
      </c>
      <c r="N762" s="8">
        <f>(((L762/60)/60)/24)+DATE(1970,1,1)</f>
        <v>41799.208333333336</v>
      </c>
      <c r="O762" s="8">
        <f>(((M762/60)/60)/24)+DATE(1970,1,1)</f>
        <v>41850.208333333336</v>
      </c>
      <c r="P762" t="b">
        <v>0</v>
      </c>
      <c r="Q762" t="b">
        <v>0</v>
      </c>
      <c r="R762" t="s">
        <v>50</v>
      </c>
      <c r="S762" t="str">
        <f>_xlfn.TEXTBEFORE(R762,"/",1,1,0)</f>
        <v>music</v>
      </c>
      <c r="T762" t="str">
        <f>_xlfn.TEXTAFTER(R762,"/",1,1,0)</f>
        <v>electric music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>E763/D763*100</f>
        <v>655.4545454545455</v>
      </c>
      <c r="H763" s="5">
        <f>E763/I763</f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8">
        <f>(((L763/60)/60)/24)+DATE(1970,1,1)</f>
        <v>42938.208333333328</v>
      </c>
      <c r="O763" s="8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_xlfn.TEXTBEFORE(R763,"/",1,1,0)</f>
        <v>music</v>
      </c>
      <c r="T763" t="str">
        <f>_xlfn.TEXTAFTER(R763,"/",1,1,0)</f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>E764/D764*100</f>
        <v>177.25714285714284</v>
      </c>
      <c r="H764" s="5">
        <f>E764/I764</f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8">
        <f>(((L764/60)/60)/24)+DATE(1970,1,1)</f>
        <v>41241.25</v>
      </c>
      <c r="O764" s="8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_xlfn.TEXTBEFORE(R764,"/",1,1,0)</f>
        <v>music</v>
      </c>
      <c r="T764" t="str">
        <f>_xlfn.TEXTAFTER(R764,"/",1,1,0)</f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>E765/D765*100</f>
        <v>113.17857142857144</v>
      </c>
      <c r="H765" s="5">
        <f>E765/I765</f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8">
        <f>(((L765/60)/60)/24)+DATE(1970,1,1)</f>
        <v>41037.208333333336</v>
      </c>
      <c r="O765" s="8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_xlfn.TEXTBEFORE(R765,"/",1,1,0)</f>
        <v>theater</v>
      </c>
      <c r="T765" t="str">
        <f>_xlfn.TEXTAFTER(R765,"/",1,1,0)</f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>E766/D766*100</f>
        <v>728.18181818181824</v>
      </c>
      <c r="H766" s="5">
        <f>E766/I766</f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8">
        <f>(((L766/60)/60)/24)+DATE(1970,1,1)</f>
        <v>40676.208333333336</v>
      </c>
      <c r="O766" s="8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_xlfn.TEXTBEFORE(R766,"/",1,1,0)</f>
        <v>music</v>
      </c>
      <c r="T766" t="str">
        <f>_xlfn.TEXTAFTER(R766,"/",1,1,0)</f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>E767/D767*100</f>
        <v>208.33333333333334</v>
      </c>
      <c r="H767" s="5">
        <f>E767/I767</f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8">
        <f>(((L767/60)/60)/24)+DATE(1970,1,1)</f>
        <v>42840.208333333328</v>
      </c>
      <c r="O767" s="8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_xlfn.TEXTBEFORE(R767,"/",1,1,0)</f>
        <v>music</v>
      </c>
      <c r="T767" t="str">
        <f>_xlfn.TEXTAFTER(R767,"/",1,1,0)</f>
        <v>indie rock</v>
      </c>
    </row>
    <row r="768" spans="1:20" x14ac:dyDescent="0.3">
      <c r="A768">
        <v>155</v>
      </c>
      <c r="B768" t="s">
        <v>362</v>
      </c>
      <c r="C768" s="3" t="s">
        <v>363</v>
      </c>
      <c r="D768">
        <v>139500</v>
      </c>
      <c r="E768">
        <v>90706</v>
      </c>
      <c r="F768" t="s">
        <v>14</v>
      </c>
      <c r="G768" s="5">
        <f>E768/D768*100</f>
        <v>65.022222222222226</v>
      </c>
      <c r="H768" s="5">
        <f>E768/I768</f>
        <v>75.968174204355108</v>
      </c>
      <c r="I768">
        <v>1194</v>
      </c>
      <c r="J768" t="s">
        <v>21</v>
      </c>
      <c r="K768" t="s">
        <v>22</v>
      </c>
      <c r="L768">
        <v>1269493200</v>
      </c>
      <c r="M768">
        <v>1270789200</v>
      </c>
      <c r="N768" s="8">
        <f>(((L768/60)/60)/24)+DATE(1970,1,1)</f>
        <v>40262.208333333336</v>
      </c>
      <c r="O768" s="8">
        <f>(((M768/60)/60)/24)+DATE(1970,1,1)</f>
        <v>40277.208333333336</v>
      </c>
      <c r="P768" t="b">
        <v>0</v>
      </c>
      <c r="Q768" t="b">
        <v>0</v>
      </c>
      <c r="R768" t="s">
        <v>33</v>
      </c>
      <c r="S768" t="str">
        <f>_xlfn.TEXTBEFORE(R768,"/",1,1,0)</f>
        <v>theater</v>
      </c>
      <c r="T768" t="str">
        <f>_xlfn.TEXTAFTER(R768,"/",1,1,0)</f>
        <v>plays</v>
      </c>
    </row>
    <row r="769" spans="1:20" x14ac:dyDescent="0.3">
      <c r="A769">
        <v>685</v>
      </c>
      <c r="B769" t="s">
        <v>1409</v>
      </c>
      <c r="C769" s="3" t="s">
        <v>1410</v>
      </c>
      <c r="D769">
        <v>140000</v>
      </c>
      <c r="E769">
        <v>94501</v>
      </c>
      <c r="F769" t="s">
        <v>14</v>
      </c>
      <c r="G769" s="5">
        <f>E769/D769*100</f>
        <v>67.500714285714281</v>
      </c>
      <c r="H769" s="5">
        <f>E769/I769</f>
        <v>102.05291576673866</v>
      </c>
      <c r="I769">
        <v>926</v>
      </c>
      <c r="J769" t="s">
        <v>15</v>
      </c>
      <c r="K769" t="s">
        <v>16</v>
      </c>
      <c r="L769">
        <v>1440306000</v>
      </c>
      <c r="M769">
        <v>1442379600</v>
      </c>
      <c r="N769" s="8">
        <f>(((L769/60)/60)/24)+DATE(1970,1,1)</f>
        <v>42239.208333333328</v>
      </c>
      <c r="O769" s="8">
        <f>(((M769/60)/60)/24)+DATE(1970,1,1)</f>
        <v>42263.208333333328</v>
      </c>
      <c r="P769" t="b">
        <v>0</v>
      </c>
      <c r="Q769" t="b">
        <v>0</v>
      </c>
      <c r="R769" t="s">
        <v>33</v>
      </c>
      <c r="S769" t="str">
        <f>_xlfn.TEXTBEFORE(R769,"/",1,1,0)</f>
        <v>theater</v>
      </c>
      <c r="T769" t="str">
        <f>_xlfn.TEXTAFTER(R769,"/",1,1,0)</f>
        <v>plays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>E770/D770*100</f>
        <v>231</v>
      </c>
      <c r="H770" s="5">
        <f>E770/I770</f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8">
        <f>(((L770/60)/60)/24)+DATE(1970,1,1)</f>
        <v>41619.25</v>
      </c>
      <c r="O770" s="8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_xlfn.TEXTBEFORE(R770,"/",1,1,0)</f>
        <v>theater</v>
      </c>
      <c r="T770" t="str">
        <f>_xlfn.TEXTAFTER(R770,"/",1,1,0)</f>
        <v>plays</v>
      </c>
    </row>
    <row r="771" spans="1:20" ht="31.2" x14ac:dyDescent="0.3">
      <c r="A771">
        <v>599</v>
      </c>
      <c r="B771" t="s">
        <v>1240</v>
      </c>
      <c r="C771" s="3" t="s">
        <v>1241</v>
      </c>
      <c r="D771">
        <v>140300</v>
      </c>
      <c r="E771">
        <v>5112</v>
      </c>
      <c r="F771" t="s">
        <v>14</v>
      </c>
      <c r="G771" s="5">
        <f>E771/D771*100</f>
        <v>3.6436208125445471</v>
      </c>
      <c r="H771" s="5">
        <f>E771/I771</f>
        <v>62.341463414634148</v>
      </c>
      <c r="I771">
        <v>82</v>
      </c>
      <c r="J771" t="s">
        <v>36</v>
      </c>
      <c r="K771" t="s">
        <v>37</v>
      </c>
      <c r="L771">
        <v>1423720800</v>
      </c>
      <c r="M771">
        <v>1424412000</v>
      </c>
      <c r="N771" s="8">
        <f>(((L771/60)/60)/24)+DATE(1970,1,1)</f>
        <v>42047.25</v>
      </c>
      <c r="O771" s="8">
        <f>(((M771/60)/60)/24)+DATE(1970,1,1)</f>
        <v>42055.25</v>
      </c>
      <c r="P771" t="b">
        <v>0</v>
      </c>
      <c r="Q771" t="b">
        <v>0</v>
      </c>
      <c r="R771" t="s">
        <v>42</v>
      </c>
      <c r="S771" t="str">
        <f>_xlfn.TEXTBEFORE(R771,"/",1,1,0)</f>
        <v>film &amp; video</v>
      </c>
      <c r="T771" t="str">
        <f>_xlfn.TEXTAFTER(R771,"/",1,1,0)</f>
        <v>documentary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>E772/D772*100</f>
        <v>270.74418604651163</v>
      </c>
      <c r="H772" s="5">
        <f>E772/I772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8">
        <f>(((L772/60)/60)/24)+DATE(1970,1,1)</f>
        <v>41743.208333333336</v>
      </c>
      <c r="O772" s="8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_xlfn.TEXTBEFORE(R772,"/",1,1,0)</f>
        <v>theater</v>
      </c>
      <c r="T772" t="str">
        <f>_xlfn.TEXTAFTER(R772,"/",1,1,0)</f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>E773/D773*100</f>
        <v>49.446428571428569</v>
      </c>
      <c r="H773" s="5">
        <f>E773/I773</f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8">
        <f>(((L773/60)/60)/24)+DATE(1970,1,1)</f>
        <v>43491.25</v>
      </c>
      <c r="O773" s="8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_xlfn.TEXTBEFORE(R773,"/",1,1,0)</f>
        <v>theater</v>
      </c>
      <c r="T773" t="str">
        <f>_xlfn.TEXTAFTER(R773,"/",1,1,0)</f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>E774/D774*100</f>
        <v>113.3596256684492</v>
      </c>
      <c r="H774" s="5">
        <f>E774/I774</f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8">
        <f>(((L774/60)/60)/24)+DATE(1970,1,1)</f>
        <v>43505.25</v>
      </c>
      <c r="O774" s="8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_xlfn.TEXTBEFORE(R774,"/",1,1,0)</f>
        <v>music</v>
      </c>
      <c r="T774" t="str">
        <f>_xlfn.TEXTAFTER(R774,"/",1,1,0)</f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>E775/D775*100</f>
        <v>190.55555555555554</v>
      </c>
      <c r="H775" s="5">
        <f>E775/I775</f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8">
        <f>(((L775/60)/60)/24)+DATE(1970,1,1)</f>
        <v>42838.208333333328</v>
      </c>
      <c r="O775" s="8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_xlfn.TEXTBEFORE(R775,"/",1,1,0)</f>
        <v>theater</v>
      </c>
      <c r="T775" t="str">
        <f>_xlfn.TEXTAFTER(R775,"/",1,1,0)</f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>E776/D776*100</f>
        <v>135.5</v>
      </c>
      <c r="H776" s="5">
        <f>E776/I776</f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8">
        <f>(((L776/60)/60)/24)+DATE(1970,1,1)</f>
        <v>42513.208333333328</v>
      </c>
      <c r="O776" s="8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_xlfn.TEXTBEFORE(R776,"/",1,1,0)</f>
        <v>technology</v>
      </c>
      <c r="T776" t="str">
        <f>_xlfn.TEXTAFTER(R776,"/",1,1,0)</f>
        <v>web</v>
      </c>
    </row>
    <row r="777" spans="1:20" x14ac:dyDescent="0.3">
      <c r="A777">
        <v>809</v>
      </c>
      <c r="B777" t="s">
        <v>1599</v>
      </c>
      <c r="C777" s="3" t="s">
        <v>1653</v>
      </c>
      <c r="D777">
        <v>140800</v>
      </c>
      <c r="E777">
        <v>88536</v>
      </c>
      <c r="F777" t="s">
        <v>14</v>
      </c>
      <c r="G777" s="5">
        <f>E777/D777*100</f>
        <v>62.880681818181813</v>
      </c>
      <c r="H777" s="5">
        <f>E777/I777</f>
        <v>42</v>
      </c>
      <c r="I777">
        <v>2108</v>
      </c>
      <c r="J777" t="s">
        <v>98</v>
      </c>
      <c r="K777" t="s">
        <v>99</v>
      </c>
      <c r="L777">
        <v>1344920400</v>
      </c>
      <c r="M777">
        <v>1345006800</v>
      </c>
      <c r="N777" s="8">
        <f>(((L777/60)/60)/24)+DATE(1970,1,1)</f>
        <v>41135.208333333336</v>
      </c>
      <c r="O777" s="8">
        <f>(((M777/60)/60)/24)+DATE(1970,1,1)</f>
        <v>41136.208333333336</v>
      </c>
      <c r="P777" t="b">
        <v>0</v>
      </c>
      <c r="Q777" t="b">
        <v>0</v>
      </c>
      <c r="R777" t="s">
        <v>42</v>
      </c>
      <c r="S777" t="str">
        <f>_xlfn.TEXTBEFORE(R777,"/",1,1,0)</f>
        <v>film &amp; video</v>
      </c>
      <c r="T777" t="str">
        <f>_xlfn.TEXTAFTER(R777,"/",1,1,0)</f>
        <v>documentary</v>
      </c>
    </row>
    <row r="778" spans="1:20" x14ac:dyDescent="0.3">
      <c r="A778">
        <v>994</v>
      </c>
      <c r="B778" t="s">
        <v>2015</v>
      </c>
      <c r="C778" s="3" t="s">
        <v>2016</v>
      </c>
      <c r="D778">
        <v>141100</v>
      </c>
      <c r="E778">
        <v>74073</v>
      </c>
      <c r="F778" t="s">
        <v>14</v>
      </c>
      <c r="G778" s="5">
        <f>E778/D778*100</f>
        <v>52.496810772501767</v>
      </c>
      <c r="H778" s="5">
        <f>E778/I778</f>
        <v>87.972684085510693</v>
      </c>
      <c r="I778">
        <v>842</v>
      </c>
      <c r="J778" t="s">
        <v>21</v>
      </c>
      <c r="K778" t="s">
        <v>22</v>
      </c>
      <c r="L778">
        <v>1413522000</v>
      </c>
      <c r="M778">
        <v>1414040400</v>
      </c>
      <c r="N778" s="8">
        <f>(((L778/60)/60)/24)+DATE(1970,1,1)</f>
        <v>41929.208333333336</v>
      </c>
      <c r="O778" s="8">
        <f>(((M778/60)/60)/24)+DATE(1970,1,1)</f>
        <v>41935.208333333336</v>
      </c>
      <c r="P778" t="b">
        <v>0</v>
      </c>
      <c r="Q778" t="b">
        <v>1</v>
      </c>
      <c r="R778" t="s">
        <v>206</v>
      </c>
      <c r="S778" t="str">
        <f>_xlfn.TEXTBEFORE(R778,"/",1,1,0)</f>
        <v>publishing</v>
      </c>
      <c r="T778" t="str">
        <f>_xlfn.TEXTAFTER(R778,"/",1,1,0)</f>
        <v>translations</v>
      </c>
    </row>
    <row r="779" spans="1:20" ht="31.2" x14ac:dyDescent="0.3">
      <c r="A779">
        <v>110</v>
      </c>
      <c r="B779" t="s">
        <v>270</v>
      </c>
      <c r="C779" s="3" t="s">
        <v>271</v>
      </c>
      <c r="D779">
        <v>142400</v>
      </c>
      <c r="E779">
        <v>21307</v>
      </c>
      <c r="F779" t="s">
        <v>14</v>
      </c>
      <c r="G779" s="5">
        <f>E779/D779*100</f>
        <v>14.962780898876405</v>
      </c>
      <c r="H779" s="5">
        <f>E779/I779</f>
        <v>71.983108108108112</v>
      </c>
      <c r="I779">
        <v>296</v>
      </c>
      <c r="J779" t="s">
        <v>21</v>
      </c>
      <c r="K779" t="s">
        <v>22</v>
      </c>
      <c r="L779">
        <v>1536642000</v>
      </c>
      <c r="M779">
        <v>1538283600</v>
      </c>
      <c r="N779" s="8">
        <f>(((L779/60)/60)/24)+DATE(1970,1,1)</f>
        <v>43354.208333333328</v>
      </c>
      <c r="O779" s="8">
        <f>(((M779/60)/60)/24)+DATE(1970,1,1)</f>
        <v>43373.208333333328</v>
      </c>
      <c r="P779" t="b">
        <v>0</v>
      </c>
      <c r="Q779" t="b">
        <v>0</v>
      </c>
      <c r="R779" t="s">
        <v>17</v>
      </c>
      <c r="S779" t="str">
        <f>_xlfn.TEXTBEFORE(R779,"/",1,1,0)</f>
        <v>food</v>
      </c>
      <c r="T779" t="str">
        <f>_xlfn.TEXTAFTER(R779,"/",1,1,0)</f>
        <v>food trucks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>E780/D780*100</f>
        <v>787.92307692307691</v>
      </c>
      <c r="H780" s="5">
        <f>E780/I780</f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8">
        <f>(((L780/60)/60)/24)+DATE(1970,1,1)</f>
        <v>40768.208333333336</v>
      </c>
      <c r="O780" s="8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_xlfn.TEXTBEFORE(R780,"/",1,1,0)</f>
        <v>film &amp; video</v>
      </c>
      <c r="T780" t="str">
        <f>_xlfn.TEXTAFTER(R780,"/",1,1,0)</f>
        <v>animation</v>
      </c>
    </row>
    <row r="781" spans="1:20" x14ac:dyDescent="0.3">
      <c r="A781">
        <v>959</v>
      </c>
      <c r="B781" t="s">
        <v>1948</v>
      </c>
      <c r="C781" s="3" t="s">
        <v>1949</v>
      </c>
      <c r="D781">
        <v>145000</v>
      </c>
      <c r="E781">
        <v>6631</v>
      </c>
      <c r="F781" t="s">
        <v>14</v>
      </c>
      <c r="G781" s="5">
        <f>E781/D781*100</f>
        <v>4.5731034482758623</v>
      </c>
      <c r="H781" s="5">
        <f>E781/I781</f>
        <v>51.007692307692309</v>
      </c>
      <c r="I781">
        <v>130</v>
      </c>
      <c r="J781" t="s">
        <v>21</v>
      </c>
      <c r="K781" t="s">
        <v>22</v>
      </c>
      <c r="L781">
        <v>1277701200</v>
      </c>
      <c r="M781">
        <v>1280120400</v>
      </c>
      <c r="N781" s="8">
        <f>(((L781/60)/60)/24)+DATE(1970,1,1)</f>
        <v>40357.208333333336</v>
      </c>
      <c r="O781" s="8">
        <f>(((M781/60)/60)/24)+DATE(1970,1,1)</f>
        <v>40385.208333333336</v>
      </c>
      <c r="P781" t="b">
        <v>0</v>
      </c>
      <c r="Q781" t="b">
        <v>0</v>
      </c>
      <c r="R781" t="s">
        <v>206</v>
      </c>
      <c r="S781" t="str">
        <f>_xlfn.TEXTBEFORE(R781,"/",1,1,0)</f>
        <v>publishing</v>
      </c>
      <c r="T781" t="str">
        <f>_xlfn.TEXTAFTER(R781,"/",1,1,0)</f>
        <v>translations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>E782/D782*100</f>
        <v>106.29411764705883</v>
      </c>
      <c r="H782" s="5">
        <f>E782/I782</f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8">
        <f>(((L782/60)/60)/24)+DATE(1970,1,1)</f>
        <v>42573.208333333328</v>
      </c>
      <c r="O782" s="8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_xlfn.TEXTBEFORE(R782,"/",1,1,0)</f>
        <v>film &amp; video</v>
      </c>
      <c r="T782" t="str">
        <f>_xlfn.TEXTAFTER(R782,"/",1,1,0)</f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>E783/D783*100</f>
        <v>50.735632183908038</v>
      </c>
      <c r="H783" s="5">
        <f>E783/I783</f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8">
        <f>(((L783/60)/60)/24)+DATE(1970,1,1)</f>
        <v>40482.208333333336</v>
      </c>
      <c r="O783" s="8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_xlfn.TEXTBEFORE(R783,"/",1,1,0)</f>
        <v>theater</v>
      </c>
      <c r="T783" t="str">
        <f>_xlfn.TEXTAFTER(R783,"/",1,1,0)</f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>E784/D784*100</f>
        <v>215.31372549019611</v>
      </c>
      <c r="H784" s="5">
        <f>E784/I784</f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8">
        <f>(((L784/60)/60)/24)+DATE(1970,1,1)</f>
        <v>40603.25</v>
      </c>
      <c r="O784" s="8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_xlfn.TEXTBEFORE(R784,"/",1,1,0)</f>
        <v>film &amp; video</v>
      </c>
      <c r="T784" t="str">
        <f>_xlfn.TEXTAFTER(R784,"/",1,1,0)</f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>E785/D785*100</f>
        <v>141.22972972972974</v>
      </c>
      <c r="H785" s="5">
        <f>E785/I785</f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8">
        <f>(((L785/60)/60)/24)+DATE(1970,1,1)</f>
        <v>41625.25</v>
      </c>
      <c r="O785" s="8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_xlfn.TEXTBEFORE(R785,"/",1,1,0)</f>
        <v>music</v>
      </c>
      <c r="T785" t="str">
        <f>_xlfn.TEXTAFTER(R785,"/",1,1,0)</f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>E786/D786*100</f>
        <v>115.33745781777279</v>
      </c>
      <c r="H786" s="5">
        <f>E786/I786</f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8">
        <f>(((L786/60)/60)/24)+DATE(1970,1,1)</f>
        <v>42435.25</v>
      </c>
      <c r="O786" s="8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_xlfn.TEXTBEFORE(R786,"/",1,1,0)</f>
        <v>technology</v>
      </c>
      <c r="T786" t="str">
        <f>_xlfn.TEXTAFTER(R786,"/",1,1,0)</f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>E787/D787*100</f>
        <v>193.11940298507463</v>
      </c>
      <c r="H787" s="5">
        <f>E787/I787</f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8">
        <f>(((L787/60)/60)/24)+DATE(1970,1,1)</f>
        <v>43582.208333333328</v>
      </c>
      <c r="O787" s="8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_xlfn.TEXTBEFORE(R787,"/",1,1,0)</f>
        <v>film &amp; video</v>
      </c>
      <c r="T787" t="str">
        <f>_xlfn.TEXTAFTER(R787,"/",1,1,0)</f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>E788/D788*100</f>
        <v>729.73333333333335</v>
      </c>
      <c r="H788" s="5">
        <f>E788/I788</f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8">
        <f>(((L788/60)/60)/24)+DATE(1970,1,1)</f>
        <v>43186.208333333328</v>
      </c>
      <c r="O788" s="8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_xlfn.TEXTBEFORE(R788,"/",1,1,0)</f>
        <v>music</v>
      </c>
      <c r="T788" t="str">
        <f>_xlfn.TEXTAFTER(R788,"/",1,1,0)</f>
        <v>jazz</v>
      </c>
    </row>
    <row r="789" spans="1:20" ht="31.2" x14ac:dyDescent="0.3">
      <c r="A789">
        <v>680</v>
      </c>
      <c r="B789" t="s">
        <v>1399</v>
      </c>
      <c r="C789" s="3" t="s">
        <v>1400</v>
      </c>
      <c r="D789">
        <v>145600</v>
      </c>
      <c r="E789">
        <v>141822</v>
      </c>
      <c r="F789" t="s">
        <v>14</v>
      </c>
      <c r="G789" s="5">
        <f>E789/D789*100</f>
        <v>97.405219780219781</v>
      </c>
      <c r="H789" s="5">
        <f>E789/I789</f>
        <v>47.993908629441627</v>
      </c>
      <c r="I789">
        <v>2955</v>
      </c>
      <c r="J789" t="s">
        <v>21</v>
      </c>
      <c r="K789" t="s">
        <v>22</v>
      </c>
      <c r="L789">
        <v>1576303200</v>
      </c>
      <c r="M789">
        <v>1576476000</v>
      </c>
      <c r="N789" s="8">
        <f>(((L789/60)/60)/24)+DATE(1970,1,1)</f>
        <v>43813.25</v>
      </c>
      <c r="O789" s="8">
        <f>(((M789/60)/60)/24)+DATE(1970,1,1)</f>
        <v>43815.25</v>
      </c>
      <c r="P789" t="b">
        <v>0</v>
      </c>
      <c r="Q789" t="b">
        <v>1</v>
      </c>
      <c r="R789" t="s">
        <v>292</v>
      </c>
      <c r="S789" t="str">
        <f>_xlfn.TEXTBEFORE(R789,"/",1,1,0)</f>
        <v>games</v>
      </c>
      <c r="T789" t="str">
        <f>_xlfn.TEXTAFTER(R789,"/",1,1,0)</f>
        <v>mobile games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>E790/D790*100</f>
        <v>88.166666666666671</v>
      </c>
      <c r="H790" s="5">
        <f>E790/I790</f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8">
        <f>(((L790/60)/60)/24)+DATE(1970,1,1)</f>
        <v>41202.208333333336</v>
      </c>
      <c r="O790" s="8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_xlfn.TEXTBEFORE(R790,"/",1,1,0)</f>
        <v>film &amp; video</v>
      </c>
      <c r="T790" t="str">
        <f>_xlfn.TEXTAFTER(R790,"/",1,1,0)</f>
        <v>animation</v>
      </c>
    </row>
    <row r="791" spans="1:20" x14ac:dyDescent="0.3">
      <c r="A791">
        <v>423</v>
      </c>
      <c r="B791" t="s">
        <v>895</v>
      </c>
      <c r="C791" s="3" t="s">
        <v>896</v>
      </c>
      <c r="D791">
        <v>147800</v>
      </c>
      <c r="E791">
        <v>15723</v>
      </c>
      <c r="F791" t="s">
        <v>14</v>
      </c>
      <c r="G791" s="5">
        <f>E791/D791*100</f>
        <v>10.638024357239512</v>
      </c>
      <c r="H791" s="5">
        <f>E791/I791</f>
        <v>97.055555555555557</v>
      </c>
      <c r="I791">
        <v>162</v>
      </c>
      <c r="J791" t="s">
        <v>21</v>
      </c>
      <c r="K791" t="s">
        <v>22</v>
      </c>
      <c r="L791">
        <v>1316667600</v>
      </c>
      <c r="M791">
        <v>1316840400</v>
      </c>
      <c r="N791" s="8">
        <f>(((L791/60)/60)/24)+DATE(1970,1,1)</f>
        <v>40808.208333333336</v>
      </c>
      <c r="O791" s="8">
        <f>(((M791/60)/60)/24)+DATE(1970,1,1)</f>
        <v>40810.208333333336</v>
      </c>
      <c r="P791" t="b">
        <v>0</v>
      </c>
      <c r="Q791" t="b">
        <v>1</v>
      </c>
      <c r="R791" t="s">
        <v>17</v>
      </c>
      <c r="S791" t="str">
        <f>_xlfn.TEXTBEFORE(R791,"/",1,1,0)</f>
        <v>food</v>
      </c>
      <c r="T791" t="str">
        <f>_xlfn.TEXTAFTER(R791,"/",1,1,0)</f>
        <v>food trucks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>E792/D792*100</f>
        <v>30.540075309306079</v>
      </c>
      <c r="H792" s="5">
        <f>E792/I792</f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8">
        <f>(((L792/60)/60)/24)+DATE(1970,1,1)</f>
        <v>40223.25</v>
      </c>
      <c r="O792" s="8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_xlfn.TEXTBEFORE(R792,"/",1,1,0)</f>
        <v>theater</v>
      </c>
      <c r="T792" t="str">
        <f>_xlfn.TEXTAFTER(R792,"/",1,1,0)</f>
        <v>plays</v>
      </c>
    </row>
    <row r="793" spans="1:20" x14ac:dyDescent="0.3">
      <c r="A793">
        <v>511</v>
      </c>
      <c r="B793" t="s">
        <v>1068</v>
      </c>
      <c r="C793" s="3" t="s">
        <v>1069</v>
      </c>
      <c r="D793">
        <v>147800</v>
      </c>
      <c r="E793">
        <v>35498</v>
      </c>
      <c r="F793" t="s">
        <v>14</v>
      </c>
      <c r="G793" s="5">
        <f>E793/D793*100</f>
        <v>24.017591339648174</v>
      </c>
      <c r="H793" s="5">
        <f>E793/I793</f>
        <v>98.060773480662988</v>
      </c>
      <c r="I793">
        <v>362</v>
      </c>
      <c r="J793" t="s">
        <v>21</v>
      </c>
      <c r="K793" t="s">
        <v>22</v>
      </c>
      <c r="L793">
        <v>1564030800</v>
      </c>
      <c r="M793">
        <v>1564894800</v>
      </c>
      <c r="N793" s="8">
        <f>(((L793/60)/60)/24)+DATE(1970,1,1)</f>
        <v>43671.208333333328</v>
      </c>
      <c r="O793" s="8">
        <f>(((M793/60)/60)/24)+DATE(1970,1,1)</f>
        <v>43681.208333333328</v>
      </c>
      <c r="P793" t="b">
        <v>0</v>
      </c>
      <c r="Q793" t="b">
        <v>0</v>
      </c>
      <c r="R793" t="s">
        <v>33</v>
      </c>
      <c r="S793" t="str">
        <f>_xlfn.TEXTBEFORE(R793,"/",1,1,0)</f>
        <v>theater</v>
      </c>
      <c r="T793" t="str">
        <f>_xlfn.TEXTAFTER(R793,"/",1,1,0)</f>
        <v>plays</v>
      </c>
    </row>
    <row r="794" spans="1:20" x14ac:dyDescent="0.3">
      <c r="A794">
        <v>886</v>
      </c>
      <c r="B794" t="s">
        <v>1804</v>
      </c>
      <c r="C794" s="3" t="s">
        <v>1805</v>
      </c>
      <c r="D794">
        <v>150600</v>
      </c>
      <c r="E794">
        <v>127745</v>
      </c>
      <c r="F794" t="s">
        <v>14</v>
      </c>
      <c r="G794" s="5">
        <f>E794/D794*100</f>
        <v>84.824037184594957</v>
      </c>
      <c r="H794" s="5">
        <f>E794/I794</f>
        <v>69.9972602739726</v>
      </c>
      <c r="I794">
        <v>1825</v>
      </c>
      <c r="J794" t="s">
        <v>21</v>
      </c>
      <c r="K794" t="s">
        <v>22</v>
      </c>
      <c r="L794">
        <v>1282798800</v>
      </c>
      <c r="M794">
        <v>1284354000</v>
      </c>
      <c r="N794" s="8">
        <f>(((L794/60)/60)/24)+DATE(1970,1,1)</f>
        <v>40416.208333333336</v>
      </c>
      <c r="O794" s="8">
        <f>(((M794/60)/60)/24)+DATE(1970,1,1)</f>
        <v>40434.208333333336</v>
      </c>
      <c r="P794" t="b">
        <v>0</v>
      </c>
      <c r="Q794" t="b">
        <v>0</v>
      </c>
      <c r="R794" t="s">
        <v>60</v>
      </c>
      <c r="S794" t="str">
        <f>_xlfn.TEXTBEFORE(R794,"/",1,1,0)</f>
        <v>music</v>
      </c>
      <c r="T794" t="str">
        <f>_xlfn.TEXTAFTER(R794,"/",1,1,0)</f>
        <v>indie rock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>E795/D795*100</f>
        <v>1185.909090909091</v>
      </c>
      <c r="H795" s="5">
        <f>E795/I795</f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8">
        <f>(((L795/60)/60)/24)+DATE(1970,1,1)</f>
        <v>41450.208333333336</v>
      </c>
      <c r="O795" s="8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_xlfn.TEXTBEFORE(R795,"/",1,1,0)</f>
        <v>publishing</v>
      </c>
      <c r="T795" t="str">
        <f>_xlfn.TEXTAFTER(R795,"/",1,1,0)</f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>E796/D796*100</f>
        <v>125.39393939393939</v>
      </c>
      <c r="H796" s="5">
        <f>E796/I796</f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8">
        <f>(((L796/60)/60)/24)+DATE(1970,1,1)</f>
        <v>43091.25</v>
      </c>
      <c r="O796" s="8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_xlfn.TEXTBEFORE(R796,"/",1,1,0)</f>
        <v>music</v>
      </c>
      <c r="T796" t="str">
        <f>_xlfn.TEXTAFTER(R796,"/",1,1,0)</f>
        <v>rock</v>
      </c>
    </row>
    <row r="797" spans="1:20" x14ac:dyDescent="0.3">
      <c r="A797">
        <v>538</v>
      </c>
      <c r="B797" t="s">
        <v>1121</v>
      </c>
      <c r="C797" s="3" t="s">
        <v>1122</v>
      </c>
      <c r="D797">
        <v>151300</v>
      </c>
      <c r="E797">
        <v>57034</v>
      </c>
      <c r="F797" t="s">
        <v>14</v>
      </c>
      <c r="G797" s="5">
        <f>E797/D797*100</f>
        <v>37.695968274950431</v>
      </c>
      <c r="H797" s="5">
        <f>E797/I797</f>
        <v>44.007716049382715</v>
      </c>
      <c r="I797">
        <v>1296</v>
      </c>
      <c r="J797" t="s">
        <v>21</v>
      </c>
      <c r="K797" t="s">
        <v>22</v>
      </c>
      <c r="L797">
        <v>1379826000</v>
      </c>
      <c r="M797">
        <v>1381208400</v>
      </c>
      <c r="N797" s="8">
        <f>(((L797/60)/60)/24)+DATE(1970,1,1)</f>
        <v>41539.208333333336</v>
      </c>
      <c r="O797" s="8">
        <f>(((M797/60)/60)/24)+DATE(1970,1,1)</f>
        <v>41555.208333333336</v>
      </c>
      <c r="P797" t="b">
        <v>0</v>
      </c>
      <c r="Q797" t="b">
        <v>0</v>
      </c>
      <c r="R797" t="s">
        <v>292</v>
      </c>
      <c r="S797" t="str">
        <f>_xlfn.TEXTBEFORE(R797,"/",1,1,0)</f>
        <v>games</v>
      </c>
      <c r="T797" t="str">
        <f>_xlfn.TEXTAFTER(R797,"/",1,1,0)</f>
        <v>mobile games</v>
      </c>
    </row>
    <row r="798" spans="1:20" x14ac:dyDescent="0.3">
      <c r="A798">
        <v>501</v>
      </c>
      <c r="B798" t="s">
        <v>1050</v>
      </c>
      <c r="C798" s="3" t="s">
        <v>1051</v>
      </c>
      <c r="D798">
        <v>153600</v>
      </c>
      <c r="E798">
        <v>107743</v>
      </c>
      <c r="F798" t="s">
        <v>14</v>
      </c>
      <c r="G798" s="5">
        <f>E798/D798*100</f>
        <v>70.145182291666657</v>
      </c>
      <c r="H798" s="5">
        <f>E798/I798</f>
        <v>59.990534521158132</v>
      </c>
      <c r="I798">
        <v>1796</v>
      </c>
      <c r="J798" t="s">
        <v>21</v>
      </c>
      <c r="K798" t="s">
        <v>22</v>
      </c>
      <c r="L798">
        <v>1363064400</v>
      </c>
      <c r="M798">
        <v>1363237200</v>
      </c>
      <c r="N798" s="8">
        <f>(((L798/60)/60)/24)+DATE(1970,1,1)</f>
        <v>41345.208333333336</v>
      </c>
      <c r="O798" s="8">
        <f>(((M798/60)/60)/24)+DATE(1970,1,1)</f>
        <v>41347.208333333336</v>
      </c>
      <c r="P798" t="b">
        <v>0</v>
      </c>
      <c r="Q798" t="b">
        <v>0</v>
      </c>
      <c r="R798" t="s">
        <v>42</v>
      </c>
      <c r="S798" t="str">
        <f>_xlfn.TEXTBEFORE(R798,"/",1,1,0)</f>
        <v>film &amp; video</v>
      </c>
      <c r="T798" t="str">
        <f>_xlfn.TEXTAFTER(R798,"/",1,1,0)</f>
        <v>documentary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>E799/D799*100</f>
        <v>109.63157894736841</v>
      </c>
      <c r="H799" s="5">
        <f>E799/I799</f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8">
        <f>(((L799/60)/60)/24)+DATE(1970,1,1)</f>
        <v>43464.25</v>
      </c>
      <c r="O799" s="8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_xlfn.TEXTBEFORE(R799,"/",1,1,0)</f>
        <v>technology</v>
      </c>
      <c r="T799" t="str">
        <f>_xlfn.TEXTAFTER(R799,"/",1,1,0)</f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>E800/D800*100</f>
        <v>188.47058823529412</v>
      </c>
      <c r="H800" s="5">
        <f>E800/I800</f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8">
        <f>(((L800/60)/60)/24)+DATE(1970,1,1)</f>
        <v>41060.208333333336</v>
      </c>
      <c r="O800" s="8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_xlfn.TEXTBEFORE(R800,"/",1,1,0)</f>
        <v>theater</v>
      </c>
      <c r="T800" t="str">
        <f>_xlfn.TEXTAFTER(R800,"/",1,1,0)</f>
        <v>plays</v>
      </c>
    </row>
    <row r="801" spans="1:20" ht="31.2" x14ac:dyDescent="0.3">
      <c r="A801">
        <v>946</v>
      </c>
      <c r="B801" t="s">
        <v>1922</v>
      </c>
      <c r="C801" s="3" t="s">
        <v>1923</v>
      </c>
      <c r="D801">
        <v>153700</v>
      </c>
      <c r="E801">
        <v>15238</v>
      </c>
      <c r="F801" t="s">
        <v>14</v>
      </c>
      <c r="G801" s="5">
        <f>E801/D801*100</f>
        <v>9.9141184124918666</v>
      </c>
      <c r="H801" s="5">
        <f>E801/I801</f>
        <v>84.187845303867405</v>
      </c>
      <c r="I801">
        <v>181</v>
      </c>
      <c r="J801" t="s">
        <v>21</v>
      </c>
      <c r="K801" t="s">
        <v>22</v>
      </c>
      <c r="L801">
        <v>1308200400</v>
      </c>
      <c r="M801">
        <v>1308373200</v>
      </c>
      <c r="N801" s="8">
        <f>(((L801/60)/60)/24)+DATE(1970,1,1)</f>
        <v>40710.208333333336</v>
      </c>
      <c r="O801" s="8">
        <f>(((M801/60)/60)/24)+DATE(1970,1,1)</f>
        <v>40712.208333333336</v>
      </c>
      <c r="P801" t="b">
        <v>0</v>
      </c>
      <c r="Q801" t="b">
        <v>0</v>
      </c>
      <c r="R801" t="s">
        <v>33</v>
      </c>
      <c r="S801" t="str">
        <f>_xlfn.TEXTBEFORE(R801,"/",1,1,0)</f>
        <v>theater</v>
      </c>
      <c r="T801" t="str">
        <f>_xlfn.TEXTAFTER(R801,"/",1,1,0)</f>
        <v>plays</v>
      </c>
    </row>
    <row r="802" spans="1:20" ht="31.2" x14ac:dyDescent="0.3">
      <c r="A802">
        <v>472</v>
      </c>
      <c r="B802" t="s">
        <v>991</v>
      </c>
      <c r="C802" s="3" t="s">
        <v>992</v>
      </c>
      <c r="D802">
        <v>153800</v>
      </c>
      <c r="E802">
        <v>60342</v>
      </c>
      <c r="F802" t="s">
        <v>14</v>
      </c>
      <c r="G802" s="5">
        <f>E802/D802*100</f>
        <v>39.234070221066318</v>
      </c>
      <c r="H802" s="5">
        <f>E802/I802</f>
        <v>104.94260869565217</v>
      </c>
      <c r="I802">
        <v>575</v>
      </c>
      <c r="J802" t="s">
        <v>21</v>
      </c>
      <c r="K802" t="s">
        <v>22</v>
      </c>
      <c r="L802">
        <v>1552280400</v>
      </c>
      <c r="M802">
        <v>1556946000</v>
      </c>
      <c r="N802" s="8">
        <f>(((L802/60)/60)/24)+DATE(1970,1,1)</f>
        <v>43535.208333333328</v>
      </c>
      <c r="O802" s="8">
        <f>(((M802/60)/60)/24)+DATE(1970,1,1)</f>
        <v>43589.208333333328</v>
      </c>
      <c r="P802" t="b">
        <v>0</v>
      </c>
      <c r="Q802" t="b">
        <v>0</v>
      </c>
      <c r="R802" t="s">
        <v>23</v>
      </c>
      <c r="S802" t="str">
        <f>_xlfn.TEXTBEFORE(R802,"/",1,1,0)</f>
        <v>music</v>
      </c>
      <c r="T802" t="str">
        <f>_xlfn.TEXTAFTER(R802,"/",1,1,0)</f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>E803/D803*100</f>
        <v>202.9130434782609</v>
      </c>
      <c r="H803" s="5">
        <f>E803/I803</f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8">
        <f>(((L803/60)/60)/24)+DATE(1970,1,1)</f>
        <v>43830.25</v>
      </c>
      <c r="O803" s="8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_xlfn.TEXTBEFORE(R803,"/",1,1,0)</f>
        <v>photography</v>
      </c>
      <c r="T803" t="str">
        <f>_xlfn.TEXTAFTER(R803,"/",1,1,0)</f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>E804/D804*100</f>
        <v>197.03225806451613</v>
      </c>
      <c r="H804" s="5">
        <f>E804/I804</f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8">
        <f>(((L804/60)/60)/24)+DATE(1970,1,1)</f>
        <v>43650.208333333328</v>
      </c>
      <c r="O804" s="8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_xlfn.TEXTBEFORE(R804,"/",1,1,0)</f>
        <v>photography</v>
      </c>
      <c r="T804" t="str">
        <f>_xlfn.TEXTAFTER(R804,"/",1,1,0)</f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>E805/D805*100</f>
        <v>107</v>
      </c>
      <c r="H805" s="5">
        <f>E805/I805</f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8">
        <f>(((L805/60)/60)/24)+DATE(1970,1,1)</f>
        <v>43492.25</v>
      </c>
      <c r="O805" s="8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_xlfn.TEXTBEFORE(R805,"/",1,1,0)</f>
        <v>theater</v>
      </c>
      <c r="T805" t="str">
        <f>_xlfn.TEXTAFTER(R805,"/",1,1,0)</f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>E806/D806*100</f>
        <v>268.73076923076923</v>
      </c>
      <c r="H806" s="5">
        <f>E806/I806</f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8">
        <f>(((L806/60)/60)/24)+DATE(1970,1,1)</f>
        <v>43102.25</v>
      </c>
      <c r="O806" s="8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_xlfn.TEXTBEFORE(R806,"/",1,1,0)</f>
        <v>music</v>
      </c>
      <c r="T806" t="str">
        <f>_xlfn.TEXTAFTER(R806,"/",1,1,0)</f>
        <v>rock</v>
      </c>
    </row>
    <row r="807" spans="1:20" x14ac:dyDescent="0.3">
      <c r="A807">
        <v>91</v>
      </c>
      <c r="B807" t="s">
        <v>231</v>
      </c>
      <c r="C807" s="3" t="s">
        <v>232</v>
      </c>
      <c r="D807">
        <v>154300</v>
      </c>
      <c r="E807">
        <v>74688</v>
      </c>
      <c r="F807" t="s">
        <v>14</v>
      </c>
      <c r="G807" s="5">
        <f>E807/D807*100</f>
        <v>48.404406999351913</v>
      </c>
      <c r="H807" s="5">
        <f>E807/I807</f>
        <v>109.99705449189985</v>
      </c>
      <c r="I807">
        <v>679</v>
      </c>
      <c r="J807" t="s">
        <v>107</v>
      </c>
      <c r="K807" t="s">
        <v>108</v>
      </c>
      <c r="L807">
        <v>1470459600</v>
      </c>
      <c r="M807">
        <v>1472878800</v>
      </c>
      <c r="N807" s="8">
        <f>(((L807/60)/60)/24)+DATE(1970,1,1)</f>
        <v>42588.208333333328</v>
      </c>
      <c r="O807" s="8">
        <f>(((M807/60)/60)/24)+DATE(1970,1,1)</f>
        <v>42616.208333333328</v>
      </c>
      <c r="P807" t="b">
        <v>0</v>
      </c>
      <c r="Q807" t="b">
        <v>0</v>
      </c>
      <c r="R807" t="s">
        <v>206</v>
      </c>
      <c r="S807" t="str">
        <f>_xlfn.TEXTBEFORE(R807,"/",1,1,0)</f>
        <v>publishing</v>
      </c>
      <c r="T807" t="str">
        <f>_xlfn.TEXTAFTER(R807,"/",1,1,0)</f>
        <v>translations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>E808/D808*100</f>
        <v>1180.2857142857142</v>
      </c>
      <c r="H808" s="5">
        <f>E808/I808</f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8">
        <f>(((L808/60)/60)/24)+DATE(1970,1,1)</f>
        <v>40973.25</v>
      </c>
      <c r="O808" s="8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_xlfn.TEXTBEFORE(R808,"/",1,1,0)</f>
        <v>film &amp; video</v>
      </c>
      <c r="T808" t="str">
        <f>_xlfn.TEXTAFTER(R808,"/",1,1,0)</f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>E809/D809*100</f>
        <v>264</v>
      </c>
      <c r="H809" s="5">
        <f>E809/I809</f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8">
        <f>(((L809/60)/60)/24)+DATE(1970,1,1)</f>
        <v>43753.208333333328</v>
      </c>
      <c r="O809" s="8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_xlfn.TEXTBEFORE(R809,"/",1,1,0)</f>
        <v>theater</v>
      </c>
      <c r="T809" t="str">
        <f>_xlfn.TEXTAFTER(R809,"/",1,1,0)</f>
        <v>plays</v>
      </c>
    </row>
    <row r="810" spans="1:20" x14ac:dyDescent="0.3">
      <c r="A810">
        <v>215</v>
      </c>
      <c r="B810" t="s">
        <v>483</v>
      </c>
      <c r="C810" s="3" t="s">
        <v>484</v>
      </c>
      <c r="D810">
        <v>156800</v>
      </c>
      <c r="E810">
        <v>6024</v>
      </c>
      <c r="F810" t="s">
        <v>14</v>
      </c>
      <c r="G810" s="5">
        <f>E810/D810*100</f>
        <v>3.841836734693878</v>
      </c>
      <c r="H810" s="5">
        <f>E810/I810</f>
        <v>42.125874125874127</v>
      </c>
      <c r="I810">
        <v>143</v>
      </c>
      <c r="J810" t="s">
        <v>21</v>
      </c>
      <c r="K810" t="s">
        <v>22</v>
      </c>
      <c r="L810">
        <v>1550037600</v>
      </c>
      <c r="M810">
        <v>1550210400</v>
      </c>
      <c r="N810" s="8">
        <f>(((L810/60)/60)/24)+DATE(1970,1,1)</f>
        <v>43509.25</v>
      </c>
      <c r="O810" s="8">
        <f>(((M810/60)/60)/24)+DATE(1970,1,1)</f>
        <v>43511.25</v>
      </c>
      <c r="P810" t="b">
        <v>0</v>
      </c>
      <c r="Q810" t="b">
        <v>0</v>
      </c>
      <c r="R810" t="s">
        <v>33</v>
      </c>
      <c r="S810" t="str">
        <f>_xlfn.TEXTBEFORE(R810,"/",1,1,0)</f>
        <v>theater</v>
      </c>
      <c r="T810" t="str">
        <f>_xlfn.TEXTAFTER(R810,"/",1,1,0)</f>
        <v>plays</v>
      </c>
    </row>
    <row r="811" spans="1:20" ht="31.2" x14ac:dyDescent="0.3">
      <c r="A811">
        <v>592</v>
      </c>
      <c r="B811" t="s">
        <v>1226</v>
      </c>
      <c r="C811" s="3" t="s">
        <v>1227</v>
      </c>
      <c r="D811">
        <v>156800</v>
      </c>
      <c r="E811">
        <v>20243</v>
      </c>
      <c r="F811" t="s">
        <v>14</v>
      </c>
      <c r="G811" s="5">
        <f>E811/D811*100</f>
        <v>12.910076530612244</v>
      </c>
      <c r="H811" s="5">
        <f>E811/I811</f>
        <v>80.011857707509876</v>
      </c>
      <c r="I811">
        <v>253</v>
      </c>
      <c r="J811" t="s">
        <v>21</v>
      </c>
      <c r="K811" t="s">
        <v>22</v>
      </c>
      <c r="L811">
        <v>1401426000</v>
      </c>
      <c r="M811">
        <v>1402203600</v>
      </c>
      <c r="N811" s="8">
        <f>(((L811/60)/60)/24)+DATE(1970,1,1)</f>
        <v>41789.208333333336</v>
      </c>
      <c r="O811" s="8">
        <f>(((M811/60)/60)/24)+DATE(1970,1,1)</f>
        <v>41798.208333333336</v>
      </c>
      <c r="P811" t="b">
        <v>0</v>
      </c>
      <c r="Q811" t="b">
        <v>0</v>
      </c>
      <c r="R811" t="s">
        <v>33</v>
      </c>
      <c r="S811" t="str">
        <f>_xlfn.TEXTBEFORE(R811,"/",1,1,0)</f>
        <v>theater</v>
      </c>
      <c r="T811" t="str">
        <f>_xlfn.TEXTAFTER(R811,"/",1,1,0)</f>
        <v>plays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>E812/D812*100</f>
        <v>193.125</v>
      </c>
      <c r="H812" s="5">
        <f>E812/I812</f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8">
        <f>(((L812/60)/60)/24)+DATE(1970,1,1)</f>
        <v>43067.25</v>
      </c>
      <c r="O812" s="8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_xlfn.TEXTBEFORE(R812,"/",1,1,0)</f>
        <v>theater</v>
      </c>
      <c r="T812" t="str">
        <f>_xlfn.TEXTAFTER(R812,"/",1,1,0)</f>
        <v>plays</v>
      </c>
    </row>
    <row r="813" spans="1:20" ht="31.2" x14ac:dyDescent="0.3">
      <c r="A813">
        <v>594</v>
      </c>
      <c r="B813" t="s">
        <v>1230</v>
      </c>
      <c r="C813" s="3" t="s">
        <v>1231</v>
      </c>
      <c r="D813">
        <v>157300</v>
      </c>
      <c r="E813">
        <v>11167</v>
      </c>
      <c r="F813" t="s">
        <v>14</v>
      </c>
      <c r="G813" s="5">
        <f>E813/D813*100</f>
        <v>7.0991735537190088</v>
      </c>
      <c r="H813" s="5">
        <f>E813/I813</f>
        <v>71.127388535031841</v>
      </c>
      <c r="I813">
        <v>157</v>
      </c>
      <c r="J813" t="s">
        <v>21</v>
      </c>
      <c r="K813" t="s">
        <v>22</v>
      </c>
      <c r="L813">
        <v>1467003600</v>
      </c>
      <c r="M813">
        <v>1467262800</v>
      </c>
      <c r="N813" s="8">
        <f>(((L813/60)/60)/24)+DATE(1970,1,1)</f>
        <v>42548.208333333328</v>
      </c>
      <c r="O813" s="8">
        <f>(((M813/60)/60)/24)+DATE(1970,1,1)</f>
        <v>42551.208333333328</v>
      </c>
      <c r="P813" t="b">
        <v>0</v>
      </c>
      <c r="Q813" t="b">
        <v>1</v>
      </c>
      <c r="R813" t="s">
        <v>33</v>
      </c>
      <c r="S813" t="str">
        <f>_xlfn.TEXTBEFORE(R813,"/",1,1,0)</f>
        <v>theater</v>
      </c>
      <c r="T813" t="str">
        <f>_xlfn.TEXTAFTER(R813,"/",1,1,0)</f>
        <v>plays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>E814/D814*100</f>
        <v>225.52763819095478</v>
      </c>
      <c r="H814" s="5">
        <f>E814/I814</f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8">
        <f>(((L814/60)/60)/24)+DATE(1970,1,1)</f>
        <v>43206.208333333328</v>
      </c>
      <c r="O814" s="8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_xlfn.TEXTBEFORE(R814,"/",1,1,0)</f>
        <v>publishing</v>
      </c>
      <c r="T814" t="str">
        <f>_xlfn.TEXTAFTER(R814,"/",1,1,0)</f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>E815/D815*100</f>
        <v>239.40625</v>
      </c>
      <c r="H815" s="5">
        <f>E815/I815</f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8">
        <f>(((L815/60)/60)/24)+DATE(1970,1,1)</f>
        <v>41148.208333333336</v>
      </c>
      <c r="O815" s="8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_xlfn.TEXTBEFORE(R815,"/",1,1,0)</f>
        <v>games</v>
      </c>
      <c r="T815" t="str">
        <f>_xlfn.TEXTAFTER(R815,"/",1,1,0)</f>
        <v>video games</v>
      </c>
    </row>
    <row r="816" spans="1:20" x14ac:dyDescent="0.3">
      <c r="A816">
        <v>345</v>
      </c>
      <c r="B816" t="s">
        <v>742</v>
      </c>
      <c r="C816" s="3" t="s">
        <v>743</v>
      </c>
      <c r="D816">
        <v>157600</v>
      </c>
      <c r="E816">
        <v>23159</v>
      </c>
      <c r="F816" t="s">
        <v>14</v>
      </c>
      <c r="G816" s="5">
        <f>E816/D816*100</f>
        <v>14.69479695431472</v>
      </c>
      <c r="H816" s="5">
        <f>E816/I816</f>
        <v>69.966767371601208</v>
      </c>
      <c r="I816">
        <v>331</v>
      </c>
      <c r="J816" t="s">
        <v>40</v>
      </c>
      <c r="K816" t="s">
        <v>41</v>
      </c>
      <c r="L816">
        <v>1436418000</v>
      </c>
      <c r="M816">
        <v>1436504400</v>
      </c>
      <c r="N816" s="8">
        <f>(((L816/60)/60)/24)+DATE(1970,1,1)</f>
        <v>42194.208333333328</v>
      </c>
      <c r="O816" s="8">
        <f>(((M816/60)/60)/24)+DATE(1970,1,1)</f>
        <v>42195.208333333328</v>
      </c>
      <c r="P816" t="b">
        <v>0</v>
      </c>
      <c r="Q816" t="b">
        <v>0</v>
      </c>
      <c r="R816" t="s">
        <v>53</v>
      </c>
      <c r="S816" t="str">
        <f>_xlfn.TEXTBEFORE(R816,"/",1,1,0)</f>
        <v>film &amp; video</v>
      </c>
      <c r="T816" t="str">
        <f>_xlfn.TEXTAFTER(R816,"/",1,1,0)</f>
        <v>drama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>E817/D817*100</f>
        <v>130.23333333333335</v>
      </c>
      <c r="H817" s="5">
        <f>E817/I817</f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8">
        <f>(((L817/60)/60)/24)+DATE(1970,1,1)</f>
        <v>43068.25</v>
      </c>
      <c r="O817" s="8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_xlfn.TEXTBEFORE(R817,"/",1,1,0)</f>
        <v>music</v>
      </c>
      <c r="T817" t="str">
        <f>_xlfn.TEXTAFTER(R817,"/",1,1,0)</f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>E818/D818*100</f>
        <v>615.21739130434787</v>
      </c>
      <c r="H818" s="5">
        <f>E818/I818</f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8">
        <f>(((L818/60)/60)/24)+DATE(1970,1,1)</f>
        <v>41680.25</v>
      </c>
      <c r="O818" s="8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_xlfn.TEXTBEFORE(R818,"/",1,1,0)</f>
        <v>theater</v>
      </c>
      <c r="T818" t="str">
        <f>_xlfn.TEXTAFTER(R818,"/",1,1,0)</f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>E819/D819*100</f>
        <v>368.79532163742692</v>
      </c>
      <c r="H819" s="5">
        <f>E819/I819</f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8">
        <f>(((L819/60)/60)/24)+DATE(1970,1,1)</f>
        <v>43589.208333333328</v>
      </c>
      <c r="O819" s="8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_xlfn.TEXTBEFORE(R819,"/",1,1,0)</f>
        <v>publishing</v>
      </c>
      <c r="T819" t="str">
        <f>_xlfn.TEXTAFTER(R819,"/",1,1,0)</f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>E820/D820*100</f>
        <v>1094.8571428571429</v>
      </c>
      <c r="H820" s="5">
        <f>E820/I820</f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8">
        <f>(((L820/60)/60)/24)+DATE(1970,1,1)</f>
        <v>43486.25</v>
      </c>
      <c r="O820" s="8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_xlfn.TEXTBEFORE(R820,"/",1,1,0)</f>
        <v>theater</v>
      </c>
      <c r="T820" t="str">
        <f>_xlfn.TEXTAFTER(R820,"/",1,1,0)</f>
        <v>plays</v>
      </c>
    </row>
    <row r="821" spans="1:20" x14ac:dyDescent="0.3">
      <c r="A821">
        <v>588</v>
      </c>
      <c r="B821" t="s">
        <v>1218</v>
      </c>
      <c r="C821" s="3" t="s">
        <v>1219</v>
      </c>
      <c r="D821">
        <v>157600</v>
      </c>
      <c r="E821">
        <v>124517</v>
      </c>
      <c r="F821" t="s">
        <v>14</v>
      </c>
      <c r="G821" s="5">
        <f>E821/D821*100</f>
        <v>79.008248730964468</v>
      </c>
      <c r="H821" s="5">
        <f>E821/I821</f>
        <v>91.021198830409361</v>
      </c>
      <c r="I821">
        <v>1368</v>
      </c>
      <c r="J821" t="s">
        <v>40</v>
      </c>
      <c r="K821" t="s">
        <v>41</v>
      </c>
      <c r="L821">
        <v>1269493200</v>
      </c>
      <c r="M821">
        <v>1272171600</v>
      </c>
      <c r="N821" s="8">
        <f>(((L821/60)/60)/24)+DATE(1970,1,1)</f>
        <v>40262.208333333336</v>
      </c>
      <c r="O821" s="8">
        <f>(((M821/60)/60)/24)+DATE(1970,1,1)</f>
        <v>40293.208333333336</v>
      </c>
      <c r="P821" t="b">
        <v>0</v>
      </c>
      <c r="Q821" t="b">
        <v>0</v>
      </c>
      <c r="R821" t="s">
        <v>33</v>
      </c>
      <c r="S821" t="str">
        <f>_xlfn.TEXTBEFORE(R821,"/",1,1,0)</f>
        <v>theater</v>
      </c>
      <c r="T821" t="str">
        <f>_xlfn.TEXTAFTER(R821,"/",1,1,0)</f>
        <v>plays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>E822/D822*100</f>
        <v>800.6</v>
      </c>
      <c r="H822" s="5">
        <f>E822/I822</f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8">
        <f>(((L822/60)/60)/24)+DATE(1970,1,1)</f>
        <v>43310.208333333328</v>
      </c>
      <c r="O822" s="8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_xlfn.TEXTBEFORE(R822,"/",1,1,0)</f>
        <v>music</v>
      </c>
      <c r="T822" t="str">
        <f>_xlfn.TEXTAFTER(R822,"/",1,1,0)</f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>E823/D823*100</f>
        <v>291.28571428571428</v>
      </c>
      <c r="H823" s="5">
        <f>E823/I823</f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8">
        <f>(((L823/60)/60)/24)+DATE(1970,1,1)</f>
        <v>42794.25</v>
      </c>
      <c r="O823" s="8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_xlfn.TEXTBEFORE(R823,"/",1,1,0)</f>
        <v>film &amp; video</v>
      </c>
      <c r="T823" t="str">
        <f>_xlfn.TEXTAFTER(R823,"/",1,1,0)</f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>E824/D824*100</f>
        <v>349.9666666666667</v>
      </c>
      <c r="H824" s="5">
        <f>E824/I824</f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8">
        <f>(((L824/60)/60)/24)+DATE(1970,1,1)</f>
        <v>41698.25</v>
      </c>
      <c r="O824" s="8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_xlfn.TEXTBEFORE(R824,"/",1,1,0)</f>
        <v>music</v>
      </c>
      <c r="T824" t="str">
        <f>_xlfn.TEXTAFTER(R824,"/",1,1,0)</f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>E825/D825*100</f>
        <v>357.07317073170731</v>
      </c>
      <c r="H825" s="5">
        <f>E825/I825</f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8">
        <f>(((L825/60)/60)/24)+DATE(1970,1,1)</f>
        <v>41892.208333333336</v>
      </c>
      <c r="O825" s="8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_xlfn.TEXTBEFORE(R825,"/",1,1,0)</f>
        <v>music</v>
      </c>
      <c r="T825" t="str">
        <f>_xlfn.TEXTAFTER(R825,"/",1,1,0)</f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>E826/D826*100</f>
        <v>126.48941176470588</v>
      </c>
      <c r="H826" s="5">
        <f>E826/I826</f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8">
        <f>(((L826/60)/60)/24)+DATE(1970,1,1)</f>
        <v>40348.208333333336</v>
      </c>
      <c r="O826" s="8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_xlfn.TEXTBEFORE(R826,"/",1,1,0)</f>
        <v>publishing</v>
      </c>
      <c r="T826" t="str">
        <f>_xlfn.TEXTAFTER(R826,"/",1,1,0)</f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>E827/D827*100</f>
        <v>387.5</v>
      </c>
      <c r="H827" s="5">
        <f>E827/I827</f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8">
        <f>(((L827/60)/60)/24)+DATE(1970,1,1)</f>
        <v>42941.208333333328</v>
      </c>
      <c r="O827" s="8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_xlfn.TEXTBEFORE(R827,"/",1,1,0)</f>
        <v>film &amp; video</v>
      </c>
      <c r="T827" t="str">
        <f>_xlfn.TEXTAFTER(R827,"/",1,1,0)</f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>E828/D828*100</f>
        <v>457.03571428571428</v>
      </c>
      <c r="H828" s="5">
        <f>E828/I828</f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8">
        <f>(((L828/60)/60)/24)+DATE(1970,1,1)</f>
        <v>40525.25</v>
      </c>
      <c r="O828" s="8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_xlfn.TEXTBEFORE(R828,"/",1,1,0)</f>
        <v>theater</v>
      </c>
      <c r="T828" t="str">
        <f>_xlfn.TEXTAFTER(R828,"/",1,1,0)</f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>E829/D829*100</f>
        <v>266.69565217391306</v>
      </c>
      <c r="H829" s="5">
        <f>E829/I829</f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8">
        <f>(((L829/60)/60)/24)+DATE(1970,1,1)</f>
        <v>40666.208333333336</v>
      </c>
      <c r="O829" s="8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_xlfn.TEXTBEFORE(R829,"/",1,1,0)</f>
        <v>film &amp; video</v>
      </c>
      <c r="T829" t="str">
        <f>_xlfn.TEXTAFTER(R829,"/",1,1,0)</f>
        <v>drama</v>
      </c>
    </row>
    <row r="830" spans="1:20" x14ac:dyDescent="0.3">
      <c r="A830">
        <v>51</v>
      </c>
      <c r="B830" t="s">
        <v>149</v>
      </c>
      <c r="C830" s="3" t="s">
        <v>150</v>
      </c>
      <c r="D830">
        <v>158100</v>
      </c>
      <c r="E830">
        <v>145243</v>
      </c>
      <c r="F830" t="s">
        <v>14</v>
      </c>
      <c r="G830" s="5">
        <f>E830/D830*100</f>
        <v>91.867805186590772</v>
      </c>
      <c r="H830" s="5">
        <f>E830/I830</f>
        <v>99.006816632583508</v>
      </c>
      <c r="I830">
        <v>1467</v>
      </c>
      <c r="J830" t="s">
        <v>40</v>
      </c>
      <c r="K830" t="s">
        <v>41</v>
      </c>
      <c r="L830">
        <v>1332824400</v>
      </c>
      <c r="M830">
        <v>1334206800</v>
      </c>
      <c r="N830" s="8">
        <f>(((L830/60)/60)/24)+DATE(1970,1,1)</f>
        <v>40995.208333333336</v>
      </c>
      <c r="O830" s="8">
        <f>(((M830/60)/60)/24)+DATE(1970,1,1)</f>
        <v>41011.208333333336</v>
      </c>
      <c r="P830" t="b">
        <v>0</v>
      </c>
      <c r="Q830" t="b">
        <v>1</v>
      </c>
      <c r="R830" t="s">
        <v>65</v>
      </c>
      <c r="S830" t="str">
        <f>_xlfn.TEXTBEFORE(R830,"/",1,1,0)</f>
        <v>technology</v>
      </c>
      <c r="T830" t="str">
        <f>_xlfn.TEXTAFTER(R830,"/",1,1,0)</f>
        <v>wearables</v>
      </c>
    </row>
    <row r="831" spans="1:20" ht="31.2" x14ac:dyDescent="0.3">
      <c r="A831">
        <v>895</v>
      </c>
      <c r="B831" t="s">
        <v>1822</v>
      </c>
      <c r="C831" s="3" t="s">
        <v>1823</v>
      </c>
      <c r="D831">
        <v>159800</v>
      </c>
      <c r="E831">
        <v>11108</v>
      </c>
      <c r="F831" t="s">
        <v>14</v>
      </c>
      <c r="G831" s="5">
        <f>E831/D831*100</f>
        <v>6.9511889862327907</v>
      </c>
      <c r="H831" s="5">
        <f>E831/I831</f>
        <v>103.81308411214954</v>
      </c>
      <c r="I831">
        <v>107</v>
      </c>
      <c r="J831" t="s">
        <v>21</v>
      </c>
      <c r="K831" t="s">
        <v>22</v>
      </c>
      <c r="L831">
        <v>1517637600</v>
      </c>
      <c r="M831">
        <v>1518415200</v>
      </c>
      <c r="N831" s="8">
        <f>(((L831/60)/60)/24)+DATE(1970,1,1)</f>
        <v>43134.25</v>
      </c>
      <c r="O831" s="8">
        <f>(((M831/60)/60)/24)+DATE(1970,1,1)</f>
        <v>43143.25</v>
      </c>
      <c r="P831" t="b">
        <v>0</v>
      </c>
      <c r="Q831" t="b">
        <v>0</v>
      </c>
      <c r="R831" t="s">
        <v>33</v>
      </c>
      <c r="S831" t="str">
        <f>_xlfn.TEXTBEFORE(R831,"/",1,1,0)</f>
        <v>theater</v>
      </c>
      <c r="T831" t="str">
        <f>_xlfn.TEXTAFTER(R831,"/",1,1,0)</f>
        <v>plays</v>
      </c>
    </row>
    <row r="832" spans="1:20" x14ac:dyDescent="0.3">
      <c r="A832">
        <v>921</v>
      </c>
      <c r="B832" t="s">
        <v>1874</v>
      </c>
      <c r="C832" s="3" t="s">
        <v>1875</v>
      </c>
      <c r="D832">
        <v>160400</v>
      </c>
      <c r="E832">
        <v>1210</v>
      </c>
      <c r="F832" t="s">
        <v>14</v>
      </c>
      <c r="G832" s="5">
        <f>E832/D832*100</f>
        <v>0.75436408977556113</v>
      </c>
      <c r="H832" s="5">
        <f>E832/I832</f>
        <v>31.842105263157894</v>
      </c>
      <c r="I832">
        <v>38</v>
      </c>
      <c r="J832" t="s">
        <v>21</v>
      </c>
      <c r="K832" t="s">
        <v>22</v>
      </c>
      <c r="L832">
        <v>1329026400</v>
      </c>
      <c r="M832">
        <v>1330236000</v>
      </c>
      <c r="N832" s="8">
        <f>(((L832/60)/60)/24)+DATE(1970,1,1)</f>
        <v>40951.25</v>
      </c>
      <c r="O832" s="8">
        <f>(((M832/60)/60)/24)+DATE(1970,1,1)</f>
        <v>40965.25</v>
      </c>
      <c r="P832" t="b">
        <v>0</v>
      </c>
      <c r="Q832" t="b">
        <v>0</v>
      </c>
      <c r="R832" t="s">
        <v>28</v>
      </c>
      <c r="S832" t="str">
        <f>_xlfn.TEXTBEFORE(R832,"/",1,1,0)</f>
        <v>technology</v>
      </c>
      <c r="T832" t="str">
        <f>_xlfn.TEXTAFTER(R832,"/",1,1,0)</f>
        <v>web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>E833/D833*100</f>
        <v>108.97734294541709</v>
      </c>
      <c r="H833" s="5">
        <f>E833/I833</f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8">
        <f>(((L833/60)/60)/24)+DATE(1970,1,1)</f>
        <v>40994.208333333336</v>
      </c>
      <c r="O833" s="8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_xlfn.TEXTBEFORE(R833,"/",1,1,0)</f>
        <v>photography</v>
      </c>
      <c r="T833" t="str">
        <f>_xlfn.TEXTAFTER(R833,"/",1,1,0)</f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>E834/D834*100</f>
        <v>315.17592592592592</v>
      </c>
      <c r="H834" s="5">
        <f>E834/I834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8">
        <f>(((L834/60)/60)/24)+DATE(1970,1,1)</f>
        <v>42299.208333333328</v>
      </c>
      <c r="O834" s="8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_xlfn.TEXTBEFORE(R834,"/",1,1,0)</f>
        <v>publishing</v>
      </c>
      <c r="T834" t="str">
        <f>_xlfn.TEXTAFTER(R834,"/",1,1,0)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>E835/D835*100</f>
        <v>157.69117647058823</v>
      </c>
      <c r="H835" s="5">
        <f>E835/I835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8">
        <f>(((L835/60)/60)/24)+DATE(1970,1,1)</f>
        <v>40588.25</v>
      </c>
      <c r="O835" s="8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_xlfn.TEXTBEFORE(R835,"/",1,1,0)</f>
        <v>publishing</v>
      </c>
      <c r="T835" t="str">
        <f>_xlfn.TEXTAFTER(R835,"/",1,1,0)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>E836/D836*100</f>
        <v>153.8082191780822</v>
      </c>
      <c r="H836" s="5">
        <f>E836/I836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8">
        <f>(((L836/60)/60)/24)+DATE(1970,1,1)</f>
        <v>41448.208333333336</v>
      </c>
      <c r="O836" s="8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_xlfn.TEXTBEFORE(R836,"/",1,1,0)</f>
        <v>theater</v>
      </c>
      <c r="T836" t="str">
        <f>_xlfn.TEXTAFTER(R836,"/",1,1,0)</f>
        <v>plays</v>
      </c>
    </row>
    <row r="837" spans="1:20" x14ac:dyDescent="0.3">
      <c r="A837">
        <v>869</v>
      </c>
      <c r="B837" t="s">
        <v>1770</v>
      </c>
      <c r="C837" s="3" t="s">
        <v>1771</v>
      </c>
      <c r="D837">
        <v>161900</v>
      </c>
      <c r="E837">
        <v>38376</v>
      </c>
      <c r="F837" t="s">
        <v>14</v>
      </c>
      <c r="G837" s="5">
        <f>E837/D837*100</f>
        <v>23.703520691785052</v>
      </c>
      <c r="H837" s="5">
        <f>E837/I837</f>
        <v>72.958174904942965</v>
      </c>
      <c r="I837">
        <v>526</v>
      </c>
      <c r="J837" t="s">
        <v>21</v>
      </c>
      <c r="K837" t="s">
        <v>22</v>
      </c>
      <c r="L837">
        <v>1277096400</v>
      </c>
      <c r="M837">
        <v>1278306000</v>
      </c>
      <c r="N837" s="8">
        <f>(((L837/60)/60)/24)+DATE(1970,1,1)</f>
        <v>40350.208333333336</v>
      </c>
      <c r="O837" s="8">
        <f>(((M837/60)/60)/24)+DATE(1970,1,1)</f>
        <v>40364.208333333336</v>
      </c>
      <c r="P837" t="b">
        <v>0</v>
      </c>
      <c r="Q837" t="b">
        <v>0</v>
      </c>
      <c r="R837" t="s">
        <v>53</v>
      </c>
      <c r="S837" t="str">
        <f>_xlfn.TEXTBEFORE(R837,"/",1,1,0)</f>
        <v>film &amp; video</v>
      </c>
      <c r="T837" t="str">
        <f>_xlfn.TEXTAFTER(R837,"/",1,1,0)</f>
        <v>drama</v>
      </c>
    </row>
    <row r="838" spans="1:20" x14ac:dyDescent="0.3">
      <c r="A838">
        <v>877</v>
      </c>
      <c r="B838" t="s">
        <v>1786</v>
      </c>
      <c r="C838" s="3" t="s">
        <v>1787</v>
      </c>
      <c r="D838">
        <v>163600</v>
      </c>
      <c r="E838">
        <v>126628</v>
      </c>
      <c r="F838" t="s">
        <v>14</v>
      </c>
      <c r="G838" s="5">
        <f>E838/D838*100</f>
        <v>77.400977995110026</v>
      </c>
      <c r="H838" s="5">
        <f>E838/I838</f>
        <v>103.033360455655</v>
      </c>
      <c r="I838">
        <v>1229</v>
      </c>
      <c r="J838" t="s">
        <v>21</v>
      </c>
      <c r="K838" t="s">
        <v>22</v>
      </c>
      <c r="L838">
        <v>1469509200</v>
      </c>
      <c r="M838">
        <v>1469595600</v>
      </c>
      <c r="N838" s="8">
        <f>(((L838/60)/60)/24)+DATE(1970,1,1)</f>
        <v>42577.208333333328</v>
      </c>
      <c r="O838" s="8">
        <f>(((M838/60)/60)/24)+DATE(1970,1,1)</f>
        <v>42578.208333333328</v>
      </c>
      <c r="P838" t="b">
        <v>0</v>
      </c>
      <c r="Q838" t="b">
        <v>0</v>
      </c>
      <c r="R838" t="s">
        <v>17</v>
      </c>
      <c r="S838" t="str">
        <f>_xlfn.TEXTBEFORE(R838,"/",1,1,0)</f>
        <v>food</v>
      </c>
      <c r="T838" t="str">
        <f>_xlfn.TEXTAFTER(R838,"/",1,1,0)</f>
        <v>food trucks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>E839/D839*100</f>
        <v>852.88135593220341</v>
      </c>
      <c r="H839" s="5">
        <f>E839/I839</f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8">
        <f>(((L839/60)/60)/24)+DATE(1970,1,1)</f>
        <v>40629.208333333336</v>
      </c>
      <c r="O839" s="8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_xlfn.TEXTBEFORE(R839,"/",1,1,0)</f>
        <v>music</v>
      </c>
      <c r="T839" t="str">
        <f>_xlfn.TEXTAFTER(R839,"/",1,1,0)</f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>E840/D840*100</f>
        <v>138.90625</v>
      </c>
      <c r="H840" s="5">
        <f>E840/I840</f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8">
        <f>(((L840/60)/60)/24)+DATE(1970,1,1)</f>
        <v>43370.208333333328</v>
      </c>
      <c r="O840" s="8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_xlfn.TEXTBEFORE(R840,"/",1,1,0)</f>
        <v>theater</v>
      </c>
      <c r="T840" t="str">
        <f>_xlfn.TEXTAFTER(R840,"/",1,1,0)</f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>E841/D841*100</f>
        <v>190.18181818181819</v>
      </c>
      <c r="H841" s="5">
        <f>E841/I841</f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8">
        <f>(((L841/60)/60)/24)+DATE(1970,1,1)</f>
        <v>41715.208333333336</v>
      </c>
      <c r="O841" s="8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_xlfn.TEXTBEFORE(R841,"/",1,1,0)</f>
        <v>film &amp; video</v>
      </c>
      <c r="T841" t="str">
        <f>_xlfn.TEXTAFTER(R841,"/",1,1,0)</f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>E842/D842*100</f>
        <v>100.24333619948409</v>
      </c>
      <c r="H842" s="5">
        <f>E842/I842</f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8">
        <f>(((L842/60)/60)/24)+DATE(1970,1,1)</f>
        <v>41836.208333333336</v>
      </c>
      <c r="O842" s="8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_xlfn.TEXTBEFORE(R842,"/",1,1,0)</f>
        <v>theater</v>
      </c>
      <c r="T842" t="str">
        <f>_xlfn.TEXTAFTER(R842,"/",1,1,0)</f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>E843/D843*100</f>
        <v>142.75824175824175</v>
      </c>
      <c r="H843" s="5">
        <f>E843/I843</f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8">
        <f>(((L843/60)/60)/24)+DATE(1970,1,1)</f>
        <v>42419.25</v>
      </c>
      <c r="O843" s="8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_xlfn.TEXTBEFORE(R843,"/",1,1,0)</f>
        <v>technology</v>
      </c>
      <c r="T843" t="str">
        <f>_xlfn.TEXTAFTER(R843,"/",1,1,0)</f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>E844/D844*100</f>
        <v>563.13333333333333</v>
      </c>
      <c r="H844" s="5">
        <f>E844/I844</f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8">
        <f>(((L844/60)/60)/24)+DATE(1970,1,1)</f>
        <v>43266.208333333328</v>
      </c>
      <c r="O844" s="8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_xlfn.TEXTBEFORE(R844,"/",1,1,0)</f>
        <v>technology</v>
      </c>
      <c r="T844" t="str">
        <f>_xlfn.TEXTAFTER(R844,"/",1,1,0)</f>
        <v>wearables</v>
      </c>
    </row>
    <row r="845" spans="1:20" x14ac:dyDescent="0.3">
      <c r="A845">
        <v>418</v>
      </c>
      <c r="B845" t="s">
        <v>105</v>
      </c>
      <c r="C845" s="3" t="s">
        <v>886</v>
      </c>
      <c r="D845">
        <v>163700</v>
      </c>
      <c r="E845">
        <v>93963</v>
      </c>
      <c r="F845" t="s">
        <v>14</v>
      </c>
      <c r="G845" s="5">
        <f>E845/D845*100</f>
        <v>57.399511301160658</v>
      </c>
      <c r="H845" s="5">
        <f>E845/I845</f>
        <v>47.005002501250623</v>
      </c>
      <c r="I845">
        <v>1999</v>
      </c>
      <c r="J845" t="s">
        <v>15</v>
      </c>
      <c r="K845" t="s">
        <v>16</v>
      </c>
      <c r="L845">
        <v>1336280400</v>
      </c>
      <c r="M845">
        <v>1336366800</v>
      </c>
      <c r="N845" s="8">
        <f>(((L845/60)/60)/24)+DATE(1970,1,1)</f>
        <v>41035.208333333336</v>
      </c>
      <c r="O845" s="8">
        <f>(((M845/60)/60)/24)+DATE(1970,1,1)</f>
        <v>41036.208333333336</v>
      </c>
      <c r="P845" t="b">
        <v>0</v>
      </c>
      <c r="Q845" t="b">
        <v>0</v>
      </c>
      <c r="R845" t="s">
        <v>42</v>
      </c>
      <c r="S845" t="str">
        <f>_xlfn.TEXTBEFORE(R845,"/",1,1,0)</f>
        <v>film &amp; video</v>
      </c>
      <c r="T845" t="str">
        <f>_xlfn.TEXTAFTER(R845,"/",1,1,0)</f>
        <v>documentary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>E846/D846*100</f>
        <v>99.39772727272728</v>
      </c>
      <c r="H846" s="5">
        <f>E846/I846</f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8">
        <f>(((L846/60)/60)/24)+DATE(1970,1,1)</f>
        <v>40930.25</v>
      </c>
      <c r="O846" s="8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_xlfn.TEXTBEFORE(R846,"/",1,1,0)</f>
        <v>film &amp; video</v>
      </c>
      <c r="T846" t="str">
        <f>_xlfn.TEXTAFTER(R846,"/",1,1,0)</f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>E847/D847*100</f>
        <v>197.54935622317598</v>
      </c>
      <c r="H847" s="5">
        <f>E847/I847</f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8">
        <f>(((L847/60)/60)/24)+DATE(1970,1,1)</f>
        <v>43235.208333333328</v>
      </c>
      <c r="O847" s="8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_xlfn.TEXTBEFORE(R847,"/",1,1,0)</f>
        <v>technology</v>
      </c>
      <c r="T847" t="str">
        <f>_xlfn.TEXTAFTER(R847,"/",1,1,0)</f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>E848/D848*100</f>
        <v>508.5</v>
      </c>
      <c r="H848" s="5">
        <f>E848/I848</f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8">
        <f>(((L848/60)/60)/24)+DATE(1970,1,1)</f>
        <v>43302.208333333328</v>
      </c>
      <c r="O848" s="8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_xlfn.TEXTBEFORE(R848,"/",1,1,0)</f>
        <v>technology</v>
      </c>
      <c r="T848" t="str">
        <f>_xlfn.TEXTAFTER(R848,"/",1,1,0)</f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>E849/D849*100</f>
        <v>237.74468085106383</v>
      </c>
      <c r="H849" s="5">
        <f>E849/I849</f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8">
        <f>(((L849/60)/60)/24)+DATE(1970,1,1)</f>
        <v>43107.25</v>
      </c>
      <c r="O849" s="8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_xlfn.TEXTBEFORE(R849,"/",1,1,0)</f>
        <v>food</v>
      </c>
      <c r="T849" t="str">
        <f>_xlfn.TEXTAFTER(R849,"/",1,1,0)</f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>E850/D850*100</f>
        <v>338.46875</v>
      </c>
      <c r="H850" s="5">
        <f>E850/I850</f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8">
        <f>(((L850/60)/60)/24)+DATE(1970,1,1)</f>
        <v>40341.208333333336</v>
      </c>
      <c r="O850" s="8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_xlfn.TEXTBEFORE(R850,"/",1,1,0)</f>
        <v>film &amp; video</v>
      </c>
      <c r="T850" t="str">
        <f>_xlfn.TEXTAFTER(R850,"/",1,1,0)</f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>E851/D851*100</f>
        <v>133.08955223880596</v>
      </c>
      <c r="H851" s="5">
        <f>E851/I851</f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8">
        <f>(((L851/60)/60)/24)+DATE(1970,1,1)</f>
        <v>40948.25</v>
      </c>
      <c r="O851" s="8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_xlfn.TEXTBEFORE(R851,"/",1,1,0)</f>
        <v>music</v>
      </c>
      <c r="T851" t="str">
        <f>_xlfn.TEXTAFTER(R851,"/",1,1,0)</f>
        <v>indie rock</v>
      </c>
    </row>
    <row r="852" spans="1:20" ht="31.2" x14ac:dyDescent="0.3">
      <c r="A852">
        <v>499</v>
      </c>
      <c r="B852" t="s">
        <v>1046</v>
      </c>
      <c r="C852" s="3" t="s">
        <v>1047</v>
      </c>
      <c r="D852">
        <v>163800</v>
      </c>
      <c r="E852">
        <v>78743</v>
      </c>
      <c r="F852" t="s">
        <v>14</v>
      </c>
      <c r="G852" s="5">
        <f>E852/D852*100</f>
        <v>48.072649572649574</v>
      </c>
      <c r="H852" s="5">
        <f>E852/I852</f>
        <v>38.003378378378379</v>
      </c>
      <c r="I852">
        <v>2072</v>
      </c>
      <c r="J852" t="s">
        <v>21</v>
      </c>
      <c r="K852" t="s">
        <v>22</v>
      </c>
      <c r="L852">
        <v>1458018000</v>
      </c>
      <c r="M852">
        <v>1458450000</v>
      </c>
      <c r="N852" s="8">
        <f>(((L852/60)/60)/24)+DATE(1970,1,1)</f>
        <v>42444.208333333328</v>
      </c>
      <c r="O852" s="8">
        <f>(((M852/60)/60)/24)+DATE(1970,1,1)</f>
        <v>42449.208333333328</v>
      </c>
      <c r="P852" t="b">
        <v>0</v>
      </c>
      <c r="Q852" t="b">
        <v>1</v>
      </c>
      <c r="R852" t="s">
        <v>42</v>
      </c>
      <c r="S852" t="str">
        <f>_xlfn.TEXTBEFORE(R852,"/",1,1,0)</f>
        <v>film &amp; video</v>
      </c>
      <c r="T852" t="str">
        <f>_xlfn.TEXTAFTER(R852,"/",1,1,0)</f>
        <v>documentary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>E853/D853*100</f>
        <v>207.79999999999998</v>
      </c>
      <c r="H853" s="5">
        <f>E853/I853</f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8">
        <f>(((L853/60)/60)/24)+DATE(1970,1,1)</f>
        <v>41031.208333333336</v>
      </c>
      <c r="O853" s="8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_xlfn.TEXTBEFORE(R853,"/",1,1,0)</f>
        <v>music</v>
      </c>
      <c r="T853" t="str">
        <f>_xlfn.TEXTAFTER(R853,"/",1,1,0)</f>
        <v>electric music</v>
      </c>
    </row>
    <row r="854" spans="1:20" x14ac:dyDescent="0.3">
      <c r="A854">
        <v>696</v>
      </c>
      <c r="B854" t="s">
        <v>1431</v>
      </c>
      <c r="C854" s="3" t="s">
        <v>1432</v>
      </c>
      <c r="D854">
        <v>164100</v>
      </c>
      <c r="E854">
        <v>96888</v>
      </c>
      <c r="F854" t="s">
        <v>14</v>
      </c>
      <c r="G854" s="5">
        <f>E854/D854*100</f>
        <v>59.042047531992694</v>
      </c>
      <c r="H854" s="5">
        <f>E854/I854</f>
        <v>108.98537682789652</v>
      </c>
      <c r="I854">
        <v>889</v>
      </c>
      <c r="J854" t="s">
        <v>21</v>
      </c>
      <c r="K854" t="s">
        <v>22</v>
      </c>
      <c r="L854">
        <v>1429506000</v>
      </c>
      <c r="M854">
        <v>1429592400</v>
      </c>
      <c r="N854" s="8">
        <f>(((L854/60)/60)/24)+DATE(1970,1,1)</f>
        <v>42114.208333333328</v>
      </c>
      <c r="O854" s="8">
        <f>(((M854/60)/60)/24)+DATE(1970,1,1)</f>
        <v>42115.208333333328</v>
      </c>
      <c r="P854" t="b">
        <v>0</v>
      </c>
      <c r="Q854" t="b">
        <v>1</v>
      </c>
      <c r="R854" t="s">
        <v>33</v>
      </c>
      <c r="S854" t="str">
        <f>_xlfn.TEXTBEFORE(R854,"/",1,1,0)</f>
        <v>theater</v>
      </c>
      <c r="T854" t="str">
        <f>_xlfn.TEXTAFTER(R854,"/",1,1,0)</f>
        <v>plays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>E855/D855*100</f>
        <v>652.05847953216369</v>
      </c>
      <c r="H855" s="5">
        <f>E855/I855</f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8">
        <f>(((L855/60)/60)/24)+DATE(1970,1,1)</f>
        <v>40714.208333333336</v>
      </c>
      <c r="O855" s="8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_xlfn.TEXTBEFORE(R855,"/",1,1,0)</f>
        <v>music</v>
      </c>
      <c r="T855" t="str">
        <f>_xlfn.TEXTAFTER(R855,"/",1,1,0)</f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>E856/D856*100</f>
        <v>113.63099415204678</v>
      </c>
      <c r="H856" s="5">
        <f>E856/I856</f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8">
        <f>(((L856/60)/60)/24)+DATE(1970,1,1)</f>
        <v>43787.25</v>
      </c>
      <c r="O856" s="8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_xlfn.TEXTBEFORE(R856,"/",1,1,0)</f>
        <v>publishing</v>
      </c>
      <c r="T856" t="str">
        <f>_xlfn.TEXTAFTER(R856,"/",1,1,0)</f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>E857/D857*100</f>
        <v>102.37606837606839</v>
      </c>
      <c r="H857" s="5">
        <f>E857/I857</f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8">
        <f>(((L857/60)/60)/24)+DATE(1970,1,1)</f>
        <v>40712.208333333336</v>
      </c>
      <c r="O857" s="8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_xlfn.TEXTBEFORE(R857,"/",1,1,0)</f>
        <v>theater</v>
      </c>
      <c r="T857" t="str">
        <f>_xlfn.TEXTAFTER(R857,"/",1,1,0)</f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>E858/D858*100</f>
        <v>356.58333333333331</v>
      </c>
      <c r="H858" s="5">
        <f>E858/I858</f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8">
        <f>(((L858/60)/60)/24)+DATE(1970,1,1)</f>
        <v>41023.208333333336</v>
      </c>
      <c r="O858" s="8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_xlfn.TEXTBEFORE(R858,"/",1,1,0)</f>
        <v>food</v>
      </c>
      <c r="T858" t="str">
        <f>_xlfn.TEXTAFTER(R858,"/",1,1,0)</f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>E859/D859*100</f>
        <v>139.86792452830187</v>
      </c>
      <c r="H859" s="5">
        <f>E859/I859</f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8">
        <f>(((L859/60)/60)/24)+DATE(1970,1,1)</f>
        <v>40944.25</v>
      </c>
      <c r="O859" s="8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_xlfn.TEXTBEFORE(R859,"/",1,1,0)</f>
        <v>film &amp; video</v>
      </c>
      <c r="T859" t="str">
        <f>_xlfn.TEXTAFTER(R859,"/",1,1,0)</f>
        <v>shorts</v>
      </c>
    </row>
    <row r="860" spans="1:20" x14ac:dyDescent="0.3">
      <c r="A860">
        <v>281</v>
      </c>
      <c r="B860" t="s">
        <v>614</v>
      </c>
      <c r="C860" s="3" t="s">
        <v>615</v>
      </c>
      <c r="D860">
        <v>164500</v>
      </c>
      <c r="E860">
        <v>150552</v>
      </c>
      <c r="F860" t="s">
        <v>14</v>
      </c>
      <c r="G860" s="5">
        <f>E860/D860*100</f>
        <v>91.520972644376897</v>
      </c>
      <c r="H860" s="5">
        <f>E860/I860</f>
        <v>73.012609117361791</v>
      </c>
      <c r="I860">
        <v>2062</v>
      </c>
      <c r="J860" t="s">
        <v>21</v>
      </c>
      <c r="K860" t="s">
        <v>22</v>
      </c>
      <c r="L860">
        <v>1331445600</v>
      </c>
      <c r="M860">
        <v>1333256400</v>
      </c>
      <c r="N860" s="8">
        <f>(((L860/60)/60)/24)+DATE(1970,1,1)</f>
        <v>40979.25</v>
      </c>
      <c r="O860" s="8">
        <f>(((M860/60)/60)/24)+DATE(1970,1,1)</f>
        <v>41000.208333333336</v>
      </c>
      <c r="P860" t="b">
        <v>0</v>
      </c>
      <c r="Q860" t="b">
        <v>1</v>
      </c>
      <c r="R860" t="s">
        <v>33</v>
      </c>
      <c r="S860" t="str">
        <f>_xlfn.TEXTBEFORE(R860,"/",1,1,0)</f>
        <v>theater</v>
      </c>
      <c r="T860" t="str">
        <f>_xlfn.TEXTAFTER(R860,"/",1,1,0)</f>
        <v>plays</v>
      </c>
    </row>
    <row r="861" spans="1:20" x14ac:dyDescent="0.3">
      <c r="A861">
        <v>115</v>
      </c>
      <c r="B861" t="s">
        <v>280</v>
      </c>
      <c r="C861" s="3" t="s">
        <v>281</v>
      </c>
      <c r="D861">
        <v>166700</v>
      </c>
      <c r="E861">
        <v>145382</v>
      </c>
      <c r="F861" t="s">
        <v>14</v>
      </c>
      <c r="G861" s="5">
        <f>E861/D861*100</f>
        <v>87.211757648470297</v>
      </c>
      <c r="H861" s="5">
        <f>E861/I861</f>
        <v>44.001815980629537</v>
      </c>
      <c r="I861">
        <v>3304</v>
      </c>
      <c r="J861" t="s">
        <v>107</v>
      </c>
      <c r="K861" t="s">
        <v>108</v>
      </c>
      <c r="L861">
        <v>1510898400</v>
      </c>
      <c r="M861">
        <v>1513922400</v>
      </c>
      <c r="N861" s="8">
        <f>(((L861/60)/60)/24)+DATE(1970,1,1)</f>
        <v>43056.25</v>
      </c>
      <c r="O861" s="8">
        <f>(((M861/60)/60)/24)+DATE(1970,1,1)</f>
        <v>43091.25</v>
      </c>
      <c r="P861" t="b">
        <v>0</v>
      </c>
      <c r="Q861" t="b">
        <v>0</v>
      </c>
      <c r="R861" t="s">
        <v>119</v>
      </c>
      <c r="S861" t="str">
        <f>_xlfn.TEXTBEFORE(R861,"/",1,1,0)</f>
        <v>publishing</v>
      </c>
      <c r="T861" t="str">
        <f>_xlfn.TEXTAFTER(R861,"/",1,1,0)</f>
        <v>fiction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>E862/D862*100</f>
        <v>251.65</v>
      </c>
      <c r="H862" s="5">
        <f>E862/I862</f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8">
        <f>(((L862/60)/60)/24)+DATE(1970,1,1)</f>
        <v>43515.25</v>
      </c>
      <c r="O862" s="8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_xlfn.TEXTBEFORE(R862,"/",1,1,0)</f>
        <v>technology</v>
      </c>
      <c r="T862" t="str">
        <f>_xlfn.TEXTAFTER(R862,"/",1,1,0)</f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>E863/D863*100</f>
        <v>105.87500000000001</v>
      </c>
      <c r="H863" s="5">
        <f>E863/I863</f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8">
        <f>(((L863/60)/60)/24)+DATE(1970,1,1)</f>
        <v>40258.208333333336</v>
      </c>
      <c r="O863" s="8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_xlfn.TEXTBEFORE(R863,"/",1,1,0)</f>
        <v>theater</v>
      </c>
      <c r="T863" t="str">
        <f>_xlfn.TEXTAFTER(R863,"/",1,1,0)</f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>E864/D864*100</f>
        <v>187.42857142857144</v>
      </c>
      <c r="H864" s="5">
        <f>E864/I864</f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8">
        <f>(((L864/60)/60)/24)+DATE(1970,1,1)</f>
        <v>40756.208333333336</v>
      </c>
      <c r="O864" s="8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_xlfn.TEXTBEFORE(R864,"/",1,1,0)</f>
        <v>theater</v>
      </c>
      <c r="T864" t="str">
        <f>_xlfn.TEXTAFTER(R864,"/",1,1,0)</f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>E865/D865*100</f>
        <v>386.78571428571428</v>
      </c>
      <c r="H865" s="5">
        <f>E865/I865</f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8">
        <f>(((L865/60)/60)/24)+DATE(1970,1,1)</f>
        <v>42172.208333333328</v>
      </c>
      <c r="O865" s="8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_xlfn.TEXTBEFORE(R865,"/",1,1,0)</f>
        <v>film &amp; video</v>
      </c>
      <c r="T865" t="str">
        <f>_xlfn.TEXTAFTER(R865,"/",1,1,0)</f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>E866/D866*100</f>
        <v>347.07142857142856</v>
      </c>
      <c r="H866" s="5">
        <f>E866/I866</f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8">
        <f>(((L866/60)/60)/24)+DATE(1970,1,1)</f>
        <v>42601.208333333328</v>
      </c>
      <c r="O866" s="8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_xlfn.TEXTBEFORE(R866,"/",1,1,0)</f>
        <v>film &amp; video</v>
      </c>
      <c r="T866" t="str">
        <f>_xlfn.TEXTAFTER(R866,"/",1,1,0)</f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>E867/D867*100</f>
        <v>185.82098765432099</v>
      </c>
      <c r="H867" s="5">
        <f>E867/I867</f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8">
        <f>(((L867/60)/60)/24)+DATE(1970,1,1)</f>
        <v>41897.208333333336</v>
      </c>
      <c r="O867" s="8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_xlfn.TEXTBEFORE(R867,"/",1,1,0)</f>
        <v>theater</v>
      </c>
      <c r="T867" t="str">
        <f>_xlfn.TEXTAFTER(R867,"/",1,1,0)</f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>E868/D868*100</f>
        <v>43.241247264770237</v>
      </c>
      <c r="H868" s="5">
        <f>E868/I868</f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8">
        <f>(((L868/60)/60)/24)+DATE(1970,1,1)</f>
        <v>40671.208333333336</v>
      </c>
      <c r="O868" s="8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_xlfn.TEXTBEFORE(R868,"/",1,1,0)</f>
        <v>photography</v>
      </c>
      <c r="T868" t="str">
        <f>_xlfn.TEXTAFTER(R868,"/",1,1,0)</f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>E869/D869*100</f>
        <v>162.4375</v>
      </c>
      <c r="H869" s="5">
        <f>E869/I869</f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8">
        <f>(((L869/60)/60)/24)+DATE(1970,1,1)</f>
        <v>43382.208333333328</v>
      </c>
      <c r="O869" s="8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_xlfn.TEXTBEFORE(R869,"/",1,1,0)</f>
        <v>food</v>
      </c>
      <c r="T869" t="str">
        <f>_xlfn.TEXTAFTER(R869,"/",1,1,0)</f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>E870/D870*100</f>
        <v>184.84285714285716</v>
      </c>
      <c r="H870" s="5">
        <f>E870/I870</f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8">
        <f>(((L870/60)/60)/24)+DATE(1970,1,1)</f>
        <v>41559.208333333336</v>
      </c>
      <c r="O870" s="8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_xlfn.TEXTBEFORE(R870,"/",1,1,0)</f>
        <v>theater</v>
      </c>
      <c r="T870" t="str">
        <f>_xlfn.TEXTAFTER(R870,"/",1,1,0)</f>
        <v>plays</v>
      </c>
    </row>
    <row r="871" spans="1:20" ht="31.2" x14ac:dyDescent="0.3">
      <c r="A871">
        <v>374</v>
      </c>
      <c r="B871" t="s">
        <v>800</v>
      </c>
      <c r="C871" s="3" t="s">
        <v>801</v>
      </c>
      <c r="D871">
        <v>167400</v>
      </c>
      <c r="E871">
        <v>22073</v>
      </c>
      <c r="F871" t="s">
        <v>14</v>
      </c>
      <c r="G871" s="5">
        <f>E871/D871*100</f>
        <v>13.185782556750297</v>
      </c>
      <c r="H871" s="5">
        <f>E871/I871</f>
        <v>50.05215419501134</v>
      </c>
      <c r="I871">
        <v>441</v>
      </c>
      <c r="J871" t="s">
        <v>21</v>
      </c>
      <c r="K871" t="s">
        <v>22</v>
      </c>
      <c r="L871">
        <v>1547186400</v>
      </c>
      <c r="M871">
        <v>1547618400</v>
      </c>
      <c r="N871" s="8">
        <f>(((L871/60)/60)/24)+DATE(1970,1,1)</f>
        <v>43476.25</v>
      </c>
      <c r="O871" s="8">
        <f>(((M871/60)/60)/24)+DATE(1970,1,1)</f>
        <v>43481.25</v>
      </c>
      <c r="P871" t="b">
        <v>0</v>
      </c>
      <c r="Q871" t="b">
        <v>1</v>
      </c>
      <c r="R871" t="s">
        <v>42</v>
      </c>
      <c r="S871" t="str">
        <f>_xlfn.TEXTBEFORE(R871,"/",1,1,0)</f>
        <v>film &amp; video</v>
      </c>
      <c r="T871" t="str">
        <f>_xlfn.TEXTAFTER(R871,"/",1,1,0)</f>
        <v>documentary</v>
      </c>
    </row>
    <row r="872" spans="1:20" ht="31.2" x14ac:dyDescent="0.3">
      <c r="A872">
        <v>759</v>
      </c>
      <c r="B872" t="s">
        <v>1554</v>
      </c>
      <c r="C872" s="3" t="s">
        <v>1555</v>
      </c>
      <c r="D872">
        <v>167500</v>
      </c>
      <c r="E872">
        <v>114615</v>
      </c>
      <c r="F872" t="s">
        <v>14</v>
      </c>
      <c r="G872" s="5">
        <f>E872/D872*100</f>
        <v>68.426865671641792</v>
      </c>
      <c r="H872" s="5">
        <f>E872/I872</f>
        <v>89.964678178963894</v>
      </c>
      <c r="I872">
        <v>1274</v>
      </c>
      <c r="J872" t="s">
        <v>21</v>
      </c>
      <c r="K872" t="s">
        <v>22</v>
      </c>
      <c r="L872">
        <v>1517810400</v>
      </c>
      <c r="M872">
        <v>1520402400</v>
      </c>
      <c r="N872" s="8">
        <f>(((L872/60)/60)/24)+DATE(1970,1,1)</f>
        <v>43136.25</v>
      </c>
      <c r="O872" s="8">
        <f>(((M872/60)/60)/24)+DATE(1970,1,1)</f>
        <v>43166.25</v>
      </c>
      <c r="P872" t="b">
        <v>0</v>
      </c>
      <c r="Q872" t="b">
        <v>0</v>
      </c>
      <c r="R872" t="s">
        <v>50</v>
      </c>
      <c r="S872" t="str">
        <f>_xlfn.TEXTBEFORE(R872,"/",1,1,0)</f>
        <v>music</v>
      </c>
      <c r="T872" t="str">
        <f>_xlfn.TEXTAFTER(R872,"/",1,1,0)</f>
        <v>electric music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>E873/D873*100</f>
        <v>272.6041958041958</v>
      </c>
      <c r="H873" s="5">
        <f>E873/I873</f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8">
        <f>(((L873/60)/60)/24)+DATE(1970,1,1)</f>
        <v>43040.208333333328</v>
      </c>
      <c r="O873" s="8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_xlfn.TEXTBEFORE(R873,"/",1,1,0)</f>
        <v>theater</v>
      </c>
      <c r="T873" t="str">
        <f>_xlfn.TEXTAFTER(R873,"/",1,1,0)</f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>E874/D874*100</f>
        <v>170.04255319148936</v>
      </c>
      <c r="H874" s="5">
        <f>E874/I874</f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8">
        <f>(((L874/60)/60)/24)+DATE(1970,1,1)</f>
        <v>43346.208333333328</v>
      </c>
      <c r="O874" s="8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_xlfn.TEXTBEFORE(R874,"/",1,1,0)</f>
        <v>film &amp; video</v>
      </c>
      <c r="T874" t="str">
        <f>_xlfn.TEXTAFTER(R874,"/",1,1,0)</f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>E875/D875*100</f>
        <v>188.28503562945369</v>
      </c>
      <c r="H875" s="5">
        <f>E875/I875</f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8">
        <f>(((L875/60)/60)/24)+DATE(1970,1,1)</f>
        <v>41647.25</v>
      </c>
      <c r="O875" s="8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_xlfn.TEXTBEFORE(R875,"/",1,1,0)</f>
        <v>photography</v>
      </c>
      <c r="T875" t="str">
        <f>_xlfn.TEXTAFTER(R875,"/",1,1,0)</f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>E876/D876*100</f>
        <v>346.93532338308455</v>
      </c>
      <c r="H876" s="5">
        <f>E876/I876</f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8">
        <f>(((L876/60)/60)/24)+DATE(1970,1,1)</f>
        <v>40291.208333333336</v>
      </c>
      <c r="O876" s="8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_xlfn.TEXTBEFORE(R876,"/",1,1,0)</f>
        <v>photography</v>
      </c>
      <c r="T876" t="str">
        <f>_xlfn.TEXTAFTER(R876,"/",1,1,0)</f>
        <v>photography books</v>
      </c>
    </row>
    <row r="877" spans="1:20" x14ac:dyDescent="0.3">
      <c r="A877">
        <v>509</v>
      </c>
      <c r="B877" t="s">
        <v>398</v>
      </c>
      <c r="C877" s="3" t="s">
        <v>1065</v>
      </c>
      <c r="D877">
        <v>168500</v>
      </c>
      <c r="E877">
        <v>119510</v>
      </c>
      <c r="F877" t="s">
        <v>14</v>
      </c>
      <c r="G877" s="5">
        <f>E877/D877*100</f>
        <v>70.925816023738875</v>
      </c>
      <c r="H877" s="5">
        <f>E877/I877</f>
        <v>95</v>
      </c>
      <c r="I877">
        <v>1258</v>
      </c>
      <c r="J877" t="s">
        <v>21</v>
      </c>
      <c r="K877" t="s">
        <v>22</v>
      </c>
      <c r="L877">
        <v>1336194000</v>
      </c>
      <c r="M877">
        <v>1337058000</v>
      </c>
      <c r="N877" s="8">
        <f>(((L877/60)/60)/24)+DATE(1970,1,1)</f>
        <v>41034.208333333336</v>
      </c>
      <c r="O877" s="8">
        <f>(((M877/60)/60)/24)+DATE(1970,1,1)</f>
        <v>41044.208333333336</v>
      </c>
      <c r="P877" t="b">
        <v>0</v>
      </c>
      <c r="Q877" t="b">
        <v>0</v>
      </c>
      <c r="R877" t="s">
        <v>33</v>
      </c>
      <c r="S877" t="str">
        <f>_xlfn.TEXTBEFORE(R877,"/",1,1,0)</f>
        <v>theater</v>
      </c>
      <c r="T877" t="str">
        <f>_xlfn.TEXTAFTER(R877,"/",1,1,0)</f>
        <v>plays</v>
      </c>
    </row>
    <row r="878" spans="1:20" x14ac:dyDescent="0.3">
      <c r="A878">
        <v>290</v>
      </c>
      <c r="B878" t="s">
        <v>632</v>
      </c>
      <c r="C878" s="3" t="s">
        <v>633</v>
      </c>
      <c r="D878">
        <v>168600</v>
      </c>
      <c r="E878">
        <v>91722</v>
      </c>
      <c r="F878" t="s">
        <v>14</v>
      </c>
      <c r="G878" s="5">
        <f>E878/D878*100</f>
        <v>54.402135231316727</v>
      </c>
      <c r="H878" s="5">
        <f>E878/I878</f>
        <v>101.01541850220265</v>
      </c>
      <c r="I878">
        <v>908</v>
      </c>
      <c r="J878" t="s">
        <v>21</v>
      </c>
      <c r="K878" t="s">
        <v>22</v>
      </c>
      <c r="L878">
        <v>1368162000</v>
      </c>
      <c r="M878">
        <v>1370926800</v>
      </c>
      <c r="N878" s="8">
        <f>(((L878/60)/60)/24)+DATE(1970,1,1)</f>
        <v>41404.208333333336</v>
      </c>
      <c r="O878" s="8">
        <f>(((M878/60)/60)/24)+DATE(1970,1,1)</f>
        <v>41436.208333333336</v>
      </c>
      <c r="P878" t="b">
        <v>0</v>
      </c>
      <c r="Q878" t="b">
        <v>1</v>
      </c>
      <c r="R878" t="s">
        <v>42</v>
      </c>
      <c r="S878" t="str">
        <f>_xlfn.TEXTBEFORE(R878,"/",1,1,0)</f>
        <v>film &amp; video</v>
      </c>
      <c r="T878" t="str">
        <f>_xlfn.TEXTAFTER(R878,"/",1,1,0)</f>
        <v>documentary</v>
      </c>
    </row>
    <row r="879" spans="1:20" x14ac:dyDescent="0.3">
      <c r="A879">
        <v>564</v>
      </c>
      <c r="B879" t="s">
        <v>1172</v>
      </c>
      <c r="C879" s="3" t="s">
        <v>1173</v>
      </c>
      <c r="D879">
        <v>168700</v>
      </c>
      <c r="E879">
        <v>141393</v>
      </c>
      <c r="F879" t="s">
        <v>14</v>
      </c>
      <c r="G879" s="5">
        <f>E879/D879*100</f>
        <v>83.813278008298752</v>
      </c>
      <c r="H879" s="5">
        <f>E879/I879</f>
        <v>78.990502793296088</v>
      </c>
      <c r="I879">
        <v>1790</v>
      </c>
      <c r="J879" t="s">
        <v>21</v>
      </c>
      <c r="K879" t="s">
        <v>22</v>
      </c>
      <c r="L879">
        <v>1426395600</v>
      </c>
      <c r="M879">
        <v>1427086800</v>
      </c>
      <c r="N879" s="8">
        <f>(((L879/60)/60)/24)+DATE(1970,1,1)</f>
        <v>42078.208333333328</v>
      </c>
      <c r="O879" s="8">
        <f>(((M879/60)/60)/24)+DATE(1970,1,1)</f>
        <v>42086.208333333328</v>
      </c>
      <c r="P879" t="b">
        <v>0</v>
      </c>
      <c r="Q879" t="b">
        <v>0</v>
      </c>
      <c r="R879" t="s">
        <v>33</v>
      </c>
      <c r="S879" t="str">
        <f>_xlfn.TEXTBEFORE(R879,"/",1,1,0)</f>
        <v>theater</v>
      </c>
      <c r="T879" t="str">
        <f>_xlfn.TEXTAFTER(R879,"/",1,1,0)</f>
        <v>plays</v>
      </c>
    </row>
    <row r="880" spans="1:20" x14ac:dyDescent="0.3">
      <c r="A880">
        <v>644</v>
      </c>
      <c r="B880" t="s">
        <v>1330</v>
      </c>
      <c r="C880" s="3" t="s">
        <v>1331</v>
      </c>
      <c r="D880">
        <v>169400</v>
      </c>
      <c r="E880">
        <v>81984</v>
      </c>
      <c r="F880" t="s">
        <v>14</v>
      </c>
      <c r="G880" s="5">
        <f>E880/D880*100</f>
        <v>48.396694214876035</v>
      </c>
      <c r="H880" s="5">
        <f>E880/I880</f>
        <v>28</v>
      </c>
      <c r="I880">
        <v>2928</v>
      </c>
      <c r="J880" t="s">
        <v>15</v>
      </c>
      <c r="K880" t="s">
        <v>16</v>
      </c>
      <c r="L880">
        <v>1545112800</v>
      </c>
      <c r="M880">
        <v>1546495200</v>
      </c>
      <c r="N880" s="8">
        <f>(((L880/60)/60)/24)+DATE(1970,1,1)</f>
        <v>43452.25</v>
      </c>
      <c r="O880" s="8">
        <f>(((M880/60)/60)/24)+DATE(1970,1,1)</f>
        <v>43468.25</v>
      </c>
      <c r="P880" t="b">
        <v>0</v>
      </c>
      <c r="Q880" t="b">
        <v>0</v>
      </c>
      <c r="R880" t="s">
        <v>33</v>
      </c>
      <c r="S880" t="str">
        <f>_xlfn.TEXTBEFORE(R880,"/",1,1,0)</f>
        <v>theater</v>
      </c>
      <c r="T880" t="str">
        <f>_xlfn.TEXTAFTER(R880,"/",1,1,0)</f>
        <v>plays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>E881/D881*100</f>
        <v>543.79999999999995</v>
      </c>
      <c r="H881" s="5">
        <f>E881/I881</f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8">
        <f>(((L881/60)/60)/24)+DATE(1970,1,1)</f>
        <v>42788.25</v>
      </c>
      <c r="O881" s="8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_xlfn.TEXTBEFORE(R881,"/",1,1,0)</f>
        <v>publishing</v>
      </c>
      <c r="T881" t="str">
        <f>_xlfn.TEXTAFTER(R881,"/",1,1,0)</f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>E882/D882*100</f>
        <v>228.52189349112427</v>
      </c>
      <c r="H882" s="5">
        <f>E882/I882</f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8">
        <f>(((L882/60)/60)/24)+DATE(1970,1,1)</f>
        <v>43667.208333333328</v>
      </c>
      <c r="O882" s="8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_xlfn.TEXTBEFORE(R882,"/",1,1,0)</f>
        <v>music</v>
      </c>
      <c r="T882" t="str">
        <f>_xlfn.TEXTAFTER(R882,"/",1,1,0)</f>
        <v>electric music</v>
      </c>
    </row>
    <row r="883" spans="1:20" x14ac:dyDescent="0.3">
      <c r="A883">
        <v>705</v>
      </c>
      <c r="B883" t="s">
        <v>1448</v>
      </c>
      <c r="C883" s="3" t="s">
        <v>1449</v>
      </c>
      <c r="D883">
        <v>169700</v>
      </c>
      <c r="E883">
        <v>168048</v>
      </c>
      <c r="F883" t="s">
        <v>14</v>
      </c>
      <c r="G883" s="5">
        <f>E883/D883*100</f>
        <v>99.026517383618156</v>
      </c>
      <c r="H883" s="5">
        <f>E883/I883</f>
        <v>82.986666666666665</v>
      </c>
      <c r="I883">
        <v>2025</v>
      </c>
      <c r="J883" t="s">
        <v>40</v>
      </c>
      <c r="K883" t="s">
        <v>41</v>
      </c>
      <c r="L883">
        <v>1386741600</v>
      </c>
      <c r="M883">
        <v>1387087200</v>
      </c>
      <c r="N883" s="8">
        <f>(((L883/60)/60)/24)+DATE(1970,1,1)</f>
        <v>41619.25</v>
      </c>
      <c r="O883" s="8">
        <f>(((M883/60)/60)/24)+DATE(1970,1,1)</f>
        <v>41623.25</v>
      </c>
      <c r="P883" t="b">
        <v>0</v>
      </c>
      <c r="Q883" t="b">
        <v>0</v>
      </c>
      <c r="R883" t="s">
        <v>68</v>
      </c>
      <c r="S883" t="str">
        <f>_xlfn.TEXTBEFORE(R883,"/",1,1,0)</f>
        <v>publishing</v>
      </c>
      <c r="T883" t="str">
        <f>_xlfn.TEXTAFTER(R883,"/",1,1,0)</f>
        <v>nonfiction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>E884/D884*100</f>
        <v>370</v>
      </c>
      <c r="H884" s="5">
        <f>E884/I884</f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8">
        <f>(((L884/60)/60)/24)+DATE(1970,1,1)</f>
        <v>42025.25</v>
      </c>
      <c r="O884" s="8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_xlfn.TEXTBEFORE(R884,"/",1,1,0)</f>
        <v>theater</v>
      </c>
      <c r="T884" t="str">
        <f>_xlfn.TEXTAFTER(R884,"/",1,1,0)</f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>E885/D885*100</f>
        <v>237.91176470588232</v>
      </c>
      <c r="H885" s="5">
        <f>E885/I885</f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8">
        <f>(((L885/60)/60)/24)+DATE(1970,1,1)</f>
        <v>40323.208333333336</v>
      </c>
      <c r="O885" s="8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_xlfn.TEXTBEFORE(R885,"/",1,1,0)</f>
        <v>film &amp; video</v>
      </c>
      <c r="T885" t="str">
        <f>_xlfn.TEXTAFTER(R885,"/",1,1,0)</f>
        <v>shorts</v>
      </c>
    </row>
    <row r="886" spans="1:20" ht="31.2" x14ac:dyDescent="0.3">
      <c r="A886">
        <v>321</v>
      </c>
      <c r="B886" t="s">
        <v>694</v>
      </c>
      <c r="C886" s="3" t="s">
        <v>695</v>
      </c>
      <c r="D886">
        <v>170400</v>
      </c>
      <c r="E886">
        <v>160422</v>
      </c>
      <c r="F886" t="s">
        <v>14</v>
      </c>
      <c r="G886" s="5">
        <f>E886/D886*100</f>
        <v>94.144366197183089</v>
      </c>
      <c r="H886" s="5">
        <f>E886/I886</f>
        <v>65.000810372771468</v>
      </c>
      <c r="I886">
        <v>2468</v>
      </c>
      <c r="J886" t="s">
        <v>21</v>
      </c>
      <c r="K886" t="s">
        <v>22</v>
      </c>
      <c r="L886">
        <v>1301634000</v>
      </c>
      <c r="M886">
        <v>1302325200</v>
      </c>
      <c r="N886" s="8">
        <f>(((L886/60)/60)/24)+DATE(1970,1,1)</f>
        <v>40634.208333333336</v>
      </c>
      <c r="O886" s="8">
        <f>(((M886/60)/60)/24)+DATE(1970,1,1)</f>
        <v>40642.208333333336</v>
      </c>
      <c r="P886" t="b">
        <v>0</v>
      </c>
      <c r="Q886" t="b">
        <v>0</v>
      </c>
      <c r="R886" t="s">
        <v>100</v>
      </c>
      <c r="S886" t="str">
        <f>_xlfn.TEXTBEFORE(R886,"/",1,1,0)</f>
        <v>film &amp; video</v>
      </c>
      <c r="T886" t="str">
        <f>_xlfn.TEXTAFTER(R886,"/",1,1,0)</f>
        <v>shorts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>E887/D887*100</f>
        <v>118.27777777777777</v>
      </c>
      <c r="H887" s="5">
        <f>E887/I887</f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8">
        <f>(((L887/60)/60)/24)+DATE(1970,1,1)</f>
        <v>40335.208333333336</v>
      </c>
      <c r="O887" s="8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_xlfn.TEXTBEFORE(R887,"/",1,1,0)</f>
        <v>theater</v>
      </c>
      <c r="T887" t="str">
        <f>_xlfn.TEXTAFTER(R887,"/",1,1,0)</f>
        <v>plays</v>
      </c>
    </row>
    <row r="888" spans="1:20" ht="31.2" x14ac:dyDescent="0.3">
      <c r="A888">
        <v>553</v>
      </c>
      <c r="B888" t="s">
        <v>1151</v>
      </c>
      <c r="C888" s="3" t="s">
        <v>1152</v>
      </c>
      <c r="D888">
        <v>170600</v>
      </c>
      <c r="E888">
        <v>75022</v>
      </c>
      <c r="F888" t="s">
        <v>14</v>
      </c>
      <c r="G888" s="5">
        <f>E888/D888*100</f>
        <v>43.975381008206334</v>
      </c>
      <c r="H888" s="5">
        <f>E888/I888</f>
        <v>72.978599221789878</v>
      </c>
      <c r="I888">
        <v>1028</v>
      </c>
      <c r="J888" t="s">
        <v>21</v>
      </c>
      <c r="K888" t="s">
        <v>22</v>
      </c>
      <c r="L888">
        <v>1293948000</v>
      </c>
      <c r="M888">
        <v>1294034400</v>
      </c>
      <c r="N888" s="8">
        <f>(((L888/60)/60)/24)+DATE(1970,1,1)</f>
        <v>40545.25</v>
      </c>
      <c r="O888" s="8">
        <f>(((M888/60)/60)/24)+DATE(1970,1,1)</f>
        <v>40546.25</v>
      </c>
      <c r="P888" t="b">
        <v>0</v>
      </c>
      <c r="Q888" t="b">
        <v>0</v>
      </c>
      <c r="R888" t="s">
        <v>23</v>
      </c>
      <c r="S888" t="str">
        <f>_xlfn.TEXTBEFORE(R888,"/",1,1,0)</f>
        <v>music</v>
      </c>
      <c r="T888" t="str">
        <f>_xlfn.TEXTAFTER(R888,"/",1,1,0)</f>
        <v>rock</v>
      </c>
    </row>
    <row r="889" spans="1:20" x14ac:dyDescent="0.3">
      <c r="A889">
        <v>985</v>
      </c>
      <c r="B889" t="s">
        <v>1998</v>
      </c>
      <c r="C889" s="3" t="s">
        <v>1999</v>
      </c>
      <c r="D889">
        <v>170600</v>
      </c>
      <c r="E889">
        <v>114523</v>
      </c>
      <c r="F889" t="s">
        <v>14</v>
      </c>
      <c r="G889" s="5">
        <f>E889/D889*100</f>
        <v>67.129542790152414</v>
      </c>
      <c r="H889" s="5">
        <f>E889/I889</f>
        <v>25.998410896708286</v>
      </c>
      <c r="I889">
        <v>4405</v>
      </c>
      <c r="J889" t="s">
        <v>21</v>
      </c>
      <c r="K889" t="s">
        <v>22</v>
      </c>
      <c r="L889">
        <v>1386309600</v>
      </c>
      <c r="M889">
        <v>1388556000</v>
      </c>
      <c r="N889" s="8">
        <f>(((L889/60)/60)/24)+DATE(1970,1,1)</f>
        <v>41614.25</v>
      </c>
      <c r="O889" s="8">
        <f>(((M889/60)/60)/24)+DATE(1970,1,1)</f>
        <v>41640.25</v>
      </c>
      <c r="P889" t="b">
        <v>0</v>
      </c>
      <c r="Q889" t="b">
        <v>1</v>
      </c>
      <c r="R889" t="s">
        <v>23</v>
      </c>
      <c r="S889" t="str">
        <f>_xlfn.TEXTBEFORE(R889,"/",1,1,0)</f>
        <v>music</v>
      </c>
      <c r="T889" t="str">
        <f>_xlfn.TEXTAFTER(R889,"/",1,1,0)</f>
        <v>rock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>E890/D890*100</f>
        <v>209.89655172413794</v>
      </c>
      <c r="H890" s="5">
        <f>E890/I890</f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8">
        <f>(((L890/60)/60)/24)+DATE(1970,1,1)</f>
        <v>42836.208333333328</v>
      </c>
      <c r="O890" s="8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_xlfn.TEXTBEFORE(R890,"/",1,1,0)</f>
        <v>theater</v>
      </c>
      <c r="T890" t="str">
        <f>_xlfn.TEXTAFTER(R890,"/",1,1,0)</f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>E891/D891*100</f>
        <v>169.78571428571431</v>
      </c>
      <c r="H891" s="5">
        <f>E891/I891</f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8">
        <f>(((L891/60)/60)/24)+DATE(1970,1,1)</f>
        <v>41710.208333333336</v>
      </c>
      <c r="O891" s="8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_xlfn.TEXTBEFORE(R891,"/",1,1,0)</f>
        <v>music</v>
      </c>
      <c r="T891" t="str">
        <f>_xlfn.TEXTAFTER(R891,"/",1,1,0)</f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>E892/D892*100</f>
        <v>115.95907738095239</v>
      </c>
      <c r="H892" s="5">
        <f>E892/I892</f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8">
        <f>(((L892/60)/60)/24)+DATE(1970,1,1)</f>
        <v>43640.208333333328</v>
      </c>
      <c r="O892" s="8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_xlfn.TEXTBEFORE(R892,"/",1,1,0)</f>
        <v>music</v>
      </c>
      <c r="T892" t="str">
        <f>_xlfn.TEXTAFTER(R892,"/",1,1,0)</f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>E893/D893*100</f>
        <v>258.59999999999997</v>
      </c>
      <c r="H893" s="5">
        <f>E893/I893</f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8">
        <f>(((L893/60)/60)/24)+DATE(1970,1,1)</f>
        <v>40880.25</v>
      </c>
      <c r="O893" s="8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_xlfn.TEXTBEFORE(R893,"/",1,1,0)</f>
        <v>film &amp; video</v>
      </c>
      <c r="T893" t="str">
        <f>_xlfn.TEXTAFTER(R893,"/",1,1,0)</f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>E894/D894*100</f>
        <v>230.58333333333331</v>
      </c>
      <c r="H894" s="5">
        <f>E894/I894</f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8">
        <f>(((L894/60)/60)/24)+DATE(1970,1,1)</f>
        <v>40319.208333333336</v>
      </c>
      <c r="O894" s="8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_xlfn.TEXTBEFORE(R894,"/",1,1,0)</f>
        <v>publishing</v>
      </c>
      <c r="T894" t="str">
        <f>_xlfn.TEXTAFTER(R894,"/",1,1,0)</f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>E895/D895*100</f>
        <v>128.21428571428572</v>
      </c>
      <c r="H895" s="5">
        <f>E895/I895</f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8">
        <f>(((L895/60)/60)/24)+DATE(1970,1,1)</f>
        <v>42170.208333333328</v>
      </c>
      <c r="O895" s="8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_xlfn.TEXTBEFORE(R895,"/",1,1,0)</f>
        <v>film &amp; video</v>
      </c>
      <c r="T895" t="str">
        <f>_xlfn.TEXTAFTER(R895,"/",1,1,0)</f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>E896/D896*100</f>
        <v>188.70588235294116</v>
      </c>
      <c r="H896" s="5">
        <f>E896/I896</f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8">
        <f>(((L896/60)/60)/24)+DATE(1970,1,1)</f>
        <v>41466.208333333336</v>
      </c>
      <c r="O896" s="8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_xlfn.TEXTBEFORE(R896,"/",1,1,0)</f>
        <v>film &amp; video</v>
      </c>
      <c r="T896" t="str">
        <f>_xlfn.TEXTAFTER(R896,"/",1,1,0)</f>
        <v>television</v>
      </c>
    </row>
    <row r="897" spans="1:20" x14ac:dyDescent="0.3">
      <c r="A897">
        <v>884</v>
      </c>
      <c r="B897" t="s">
        <v>1800</v>
      </c>
      <c r="C897" s="3" t="s">
        <v>1801</v>
      </c>
      <c r="D897">
        <v>170800</v>
      </c>
      <c r="E897">
        <v>109374</v>
      </c>
      <c r="F897" t="s">
        <v>14</v>
      </c>
      <c r="G897" s="5">
        <f>E897/D897*100</f>
        <v>64.036299765807954</v>
      </c>
      <c r="H897" s="5">
        <f>E897/I897</f>
        <v>57.992576882290564</v>
      </c>
      <c r="I897">
        <v>1886</v>
      </c>
      <c r="J897" t="s">
        <v>21</v>
      </c>
      <c r="K897" t="s">
        <v>22</v>
      </c>
      <c r="L897">
        <v>1399179600</v>
      </c>
      <c r="M897">
        <v>1399352400</v>
      </c>
      <c r="N897" s="8">
        <f>(((L897/60)/60)/24)+DATE(1970,1,1)</f>
        <v>41763.208333333336</v>
      </c>
      <c r="O897" s="8">
        <f>(((M897/60)/60)/24)+DATE(1970,1,1)</f>
        <v>41765.208333333336</v>
      </c>
      <c r="P897" t="b">
        <v>0</v>
      </c>
      <c r="Q897" t="b">
        <v>1</v>
      </c>
      <c r="R897" t="s">
        <v>33</v>
      </c>
      <c r="S897" t="str">
        <f>_xlfn.TEXTBEFORE(R897,"/",1,1,0)</f>
        <v>theater</v>
      </c>
      <c r="T897" t="str">
        <f>_xlfn.TEXTAFTER(R897,"/",1,1,0)</f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>E898/D898*100</f>
        <v>774.43434343434342</v>
      </c>
      <c r="H898" s="5">
        <f>E898/I898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8">
        <f>(((L898/60)/60)/24)+DATE(1970,1,1)</f>
        <v>40738.208333333336</v>
      </c>
      <c r="O898" s="8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_xlfn.TEXTBEFORE(R898,"/",1,1,0)</f>
        <v>food</v>
      </c>
      <c r="T898" t="str">
        <f>_xlfn.TEXTAFTER(R898,"/",1,1,0)</f>
        <v>food trucks</v>
      </c>
    </row>
    <row r="899" spans="1:20" x14ac:dyDescent="0.3">
      <c r="A899">
        <v>154</v>
      </c>
      <c r="B899" t="s">
        <v>360</v>
      </c>
      <c r="C899" s="3" t="s">
        <v>361</v>
      </c>
      <c r="D899">
        <v>171300</v>
      </c>
      <c r="E899">
        <v>100650</v>
      </c>
      <c r="F899" t="s">
        <v>14</v>
      </c>
      <c r="G899" s="5">
        <f>E899/D899*100</f>
        <v>58.756567425569173</v>
      </c>
      <c r="H899" s="5">
        <f>E899/I899</f>
        <v>95.042492917847028</v>
      </c>
      <c r="I899">
        <v>1059</v>
      </c>
      <c r="J899" t="s">
        <v>21</v>
      </c>
      <c r="K899" t="s">
        <v>22</v>
      </c>
      <c r="L899">
        <v>1463029200</v>
      </c>
      <c r="M899">
        <v>1465016400</v>
      </c>
      <c r="N899" s="8">
        <f>(((L899/60)/60)/24)+DATE(1970,1,1)</f>
        <v>42502.208333333328</v>
      </c>
      <c r="O899" s="8">
        <f>(((M899/60)/60)/24)+DATE(1970,1,1)</f>
        <v>42525.208333333328</v>
      </c>
      <c r="P899" t="b">
        <v>0</v>
      </c>
      <c r="Q899" t="b">
        <v>1</v>
      </c>
      <c r="R899" t="s">
        <v>60</v>
      </c>
      <c r="S899" t="str">
        <f>_xlfn.TEXTBEFORE(R899,"/",1,1,0)</f>
        <v>music</v>
      </c>
      <c r="T899" t="str">
        <f>_xlfn.TEXTAFTER(R899,"/",1,1,0)</f>
        <v>indie rock</v>
      </c>
    </row>
    <row r="900" spans="1:20" x14ac:dyDescent="0.3">
      <c r="A900">
        <v>945</v>
      </c>
      <c r="B900" t="s">
        <v>1920</v>
      </c>
      <c r="C900" s="3" t="s">
        <v>1921</v>
      </c>
      <c r="D900">
        <v>172000</v>
      </c>
      <c r="E900">
        <v>55805</v>
      </c>
      <c r="F900" t="s">
        <v>14</v>
      </c>
      <c r="G900" s="5">
        <f>E900/D900*100</f>
        <v>32.444767441860463</v>
      </c>
      <c r="H900" s="5">
        <f>E900/I900</f>
        <v>33.001182732111175</v>
      </c>
      <c r="I900">
        <v>1691</v>
      </c>
      <c r="J900" t="s">
        <v>21</v>
      </c>
      <c r="K900" t="s">
        <v>22</v>
      </c>
      <c r="L900">
        <v>1333602000</v>
      </c>
      <c r="M900">
        <v>1334898000</v>
      </c>
      <c r="N900" s="8">
        <f>(((L900/60)/60)/24)+DATE(1970,1,1)</f>
        <v>41004.208333333336</v>
      </c>
      <c r="O900" s="8">
        <f>(((M900/60)/60)/24)+DATE(1970,1,1)</f>
        <v>41019.208333333336</v>
      </c>
      <c r="P900" t="b">
        <v>1</v>
      </c>
      <c r="Q900" t="b">
        <v>0</v>
      </c>
      <c r="R900" t="s">
        <v>122</v>
      </c>
      <c r="S900" t="str">
        <f>_xlfn.TEXTBEFORE(R900,"/",1,1,0)</f>
        <v>photography</v>
      </c>
      <c r="T900" t="str">
        <f>_xlfn.TEXTAFTER(R900,"/",1,1,0)</f>
        <v>photography books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>E901/D901*100</f>
        <v>407.09677419354841</v>
      </c>
      <c r="H901" s="5">
        <f>E901/I901</f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8">
        <f>(((L901/60)/60)/24)+DATE(1970,1,1)</f>
        <v>41554.208333333336</v>
      </c>
      <c r="O901" s="8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_xlfn.TEXTBEFORE(R901,"/",1,1,0)</f>
        <v>music</v>
      </c>
      <c r="T901" t="str">
        <f>_xlfn.TEXTAFTER(R901,"/",1,1,0)</f>
        <v>jazz</v>
      </c>
    </row>
    <row r="902" spans="1:20" x14ac:dyDescent="0.3">
      <c r="A902">
        <v>123</v>
      </c>
      <c r="B902" t="s">
        <v>297</v>
      </c>
      <c r="C902" s="3" t="s">
        <v>298</v>
      </c>
      <c r="D902">
        <v>177700</v>
      </c>
      <c r="E902">
        <v>33092</v>
      </c>
      <c r="F902" t="s">
        <v>14</v>
      </c>
      <c r="G902" s="5">
        <f>E902/D902*100</f>
        <v>18.622397298818232</v>
      </c>
      <c r="H902" s="5">
        <f>E902/I902</f>
        <v>49.987915407854985</v>
      </c>
      <c r="I902">
        <v>662</v>
      </c>
      <c r="J902" t="s">
        <v>15</v>
      </c>
      <c r="K902" t="s">
        <v>16</v>
      </c>
      <c r="L902">
        <v>1448344800</v>
      </c>
      <c r="M902">
        <v>1448604000</v>
      </c>
      <c r="N902" s="8">
        <f>(((L902/60)/60)/24)+DATE(1970,1,1)</f>
        <v>42332.25</v>
      </c>
      <c r="O902" s="8">
        <f>(((M902/60)/60)/24)+DATE(1970,1,1)</f>
        <v>42335.25</v>
      </c>
      <c r="P902" t="b">
        <v>1</v>
      </c>
      <c r="Q902" t="b">
        <v>0</v>
      </c>
      <c r="R902" t="s">
        <v>33</v>
      </c>
      <c r="S902" t="str">
        <f>_xlfn.TEXTBEFORE(R902,"/",1,1,0)</f>
        <v>theater</v>
      </c>
      <c r="T902" t="str">
        <f>_xlfn.TEXTAFTER(R902,"/",1,1,0)</f>
        <v>plays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>E903/D903*100</f>
        <v>156.17857142857144</v>
      </c>
      <c r="H903" s="5">
        <f>E903/I903</f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8">
        <f>(((L903/60)/60)/24)+DATE(1970,1,1)</f>
        <v>43298.208333333328</v>
      </c>
      <c r="O903" s="8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_xlfn.TEXTBEFORE(R903,"/",1,1,0)</f>
        <v>music</v>
      </c>
      <c r="T903" t="str">
        <f>_xlfn.TEXTAFTER(R903,"/",1,1,0)</f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>E904/D904*100</f>
        <v>252.42857142857144</v>
      </c>
      <c r="H904" s="5">
        <f>E904/I904</f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8">
        <f>(((L904/60)/60)/24)+DATE(1970,1,1)</f>
        <v>42399.25</v>
      </c>
      <c r="O904" s="8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_xlfn.TEXTBEFORE(R904,"/",1,1,0)</f>
        <v>technology</v>
      </c>
      <c r="T904" t="str">
        <f>_xlfn.TEXTAFTER(R904,"/",1,1,0)</f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>E905/D905*100</f>
        <v>1.729268292682927</v>
      </c>
      <c r="H905" s="5">
        <f>E905/I905</f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8">
        <f>(((L905/60)/60)/24)+DATE(1970,1,1)</f>
        <v>41034.208333333336</v>
      </c>
      <c r="O905" s="8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_xlfn.TEXTBEFORE(R905,"/",1,1,0)</f>
        <v>publishing</v>
      </c>
      <c r="T905" t="str">
        <f>_xlfn.TEXTAFTER(R905,"/",1,1,0)</f>
        <v>nonfiction</v>
      </c>
    </row>
    <row r="906" spans="1:20" x14ac:dyDescent="0.3">
      <c r="A906">
        <v>541</v>
      </c>
      <c r="B906" t="s">
        <v>1127</v>
      </c>
      <c r="C906" s="3" t="s">
        <v>1128</v>
      </c>
      <c r="D906">
        <v>178000</v>
      </c>
      <c r="E906">
        <v>43086</v>
      </c>
      <c r="F906" t="s">
        <v>14</v>
      </c>
      <c r="G906" s="5">
        <f>E906/D906*100</f>
        <v>24.205617977528089</v>
      </c>
      <c r="H906" s="5">
        <f>E906/I906</f>
        <v>109.07848101265823</v>
      </c>
      <c r="I906">
        <v>395</v>
      </c>
      <c r="J906" t="s">
        <v>107</v>
      </c>
      <c r="K906" t="s">
        <v>108</v>
      </c>
      <c r="L906">
        <v>1433912400</v>
      </c>
      <c r="M906">
        <v>1436158800</v>
      </c>
      <c r="N906" s="8">
        <f>(((L906/60)/60)/24)+DATE(1970,1,1)</f>
        <v>42165.208333333328</v>
      </c>
      <c r="O906" s="8">
        <f>(((M906/60)/60)/24)+DATE(1970,1,1)</f>
        <v>42191.208333333328</v>
      </c>
      <c r="P906" t="b">
        <v>0</v>
      </c>
      <c r="Q906" t="b">
        <v>0</v>
      </c>
      <c r="R906" t="s">
        <v>292</v>
      </c>
      <c r="S906" t="str">
        <f>_xlfn.TEXTBEFORE(R906,"/",1,1,0)</f>
        <v>games</v>
      </c>
      <c r="T906" t="str">
        <f>_xlfn.TEXTAFTER(R906,"/",1,1,0)</f>
        <v>mobile games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>E907/D907*100</f>
        <v>163.98734177215189</v>
      </c>
      <c r="H907" s="5">
        <f>E907/I907</f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8">
        <f>(((L907/60)/60)/24)+DATE(1970,1,1)</f>
        <v>41536.208333333336</v>
      </c>
      <c r="O907" s="8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_xlfn.TEXTBEFORE(R907,"/",1,1,0)</f>
        <v>theater</v>
      </c>
      <c r="T907" t="str">
        <f>_xlfn.TEXTAFTER(R907,"/",1,1,0)</f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>E908/D908*100</f>
        <v>162.98181818181817</v>
      </c>
      <c r="H908" s="5">
        <f>E908/I908</f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8">
        <f>(((L908/60)/60)/24)+DATE(1970,1,1)</f>
        <v>42868.208333333328</v>
      </c>
      <c r="O908" s="8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_xlfn.TEXTBEFORE(R908,"/",1,1,0)</f>
        <v>film &amp; video</v>
      </c>
      <c r="T908" t="str">
        <f>_xlfn.TEXTAFTER(R908,"/",1,1,0)</f>
        <v>documentary</v>
      </c>
    </row>
    <row r="909" spans="1:20" x14ac:dyDescent="0.3">
      <c r="A909">
        <v>378</v>
      </c>
      <c r="B909" t="s">
        <v>808</v>
      </c>
      <c r="C909" s="3" t="s">
        <v>809</v>
      </c>
      <c r="D909">
        <v>178200</v>
      </c>
      <c r="E909">
        <v>24882</v>
      </c>
      <c r="F909" t="s">
        <v>14</v>
      </c>
      <c r="G909" s="5">
        <f>E909/D909*100</f>
        <v>13.962962962962964</v>
      </c>
      <c r="H909" s="5">
        <f>E909/I909</f>
        <v>70.090140845070422</v>
      </c>
      <c r="I909">
        <v>355</v>
      </c>
      <c r="J909" t="s">
        <v>21</v>
      </c>
      <c r="K909" t="s">
        <v>22</v>
      </c>
      <c r="L909">
        <v>1526878800</v>
      </c>
      <c r="M909">
        <v>1530162000</v>
      </c>
      <c r="N909" s="8">
        <f>(((L909/60)/60)/24)+DATE(1970,1,1)</f>
        <v>43241.208333333328</v>
      </c>
      <c r="O909" s="8">
        <f>(((M909/60)/60)/24)+DATE(1970,1,1)</f>
        <v>43279.208333333328</v>
      </c>
      <c r="P909" t="b">
        <v>0</v>
      </c>
      <c r="Q909" t="b">
        <v>0</v>
      </c>
      <c r="R909" t="s">
        <v>42</v>
      </c>
      <c r="S909" t="str">
        <f>_xlfn.TEXTBEFORE(R909,"/",1,1,0)</f>
        <v>film &amp; video</v>
      </c>
      <c r="T909" t="str">
        <f>_xlfn.TEXTAFTER(R909,"/",1,1,0)</f>
        <v>documentary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>E910/D910*100</f>
        <v>319.24083769633506</v>
      </c>
      <c r="H910" s="5">
        <f>E910/I910</f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8">
        <f>(((L910/60)/60)/24)+DATE(1970,1,1)</f>
        <v>41031.208333333336</v>
      </c>
      <c r="O910" s="8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_xlfn.TEXTBEFORE(R910,"/",1,1,0)</f>
        <v>games</v>
      </c>
      <c r="T910" t="str">
        <f>_xlfn.TEXTAFTER(R910,"/",1,1,0)</f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>E911/D911*100</f>
        <v>478.94444444444446</v>
      </c>
      <c r="H911" s="5">
        <f>E911/I911</f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8">
        <f>(((L911/60)/60)/24)+DATE(1970,1,1)</f>
        <v>43255.208333333328</v>
      </c>
      <c r="O911" s="8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_xlfn.TEXTBEFORE(R911,"/",1,1,0)</f>
        <v>theater</v>
      </c>
      <c r="T911" t="str">
        <f>_xlfn.TEXTAFTER(R911,"/",1,1,0)</f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>E912/D912*100</f>
        <v>19.556634304207122</v>
      </c>
      <c r="H912" s="5">
        <f>E912/I912</f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8">
        <f>(((L912/60)/60)/24)+DATE(1970,1,1)</f>
        <v>42026.25</v>
      </c>
      <c r="O912" s="8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_xlfn.TEXTBEFORE(R912,"/",1,1,0)</f>
        <v>theater</v>
      </c>
      <c r="T912" t="str">
        <f>_xlfn.TEXTAFTER(R912,"/",1,1,0)</f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>E913/D913*100</f>
        <v>198.94827586206895</v>
      </c>
      <c r="H913" s="5">
        <f>E913/I913</f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8">
        <f>(((L913/60)/60)/24)+DATE(1970,1,1)</f>
        <v>43717.208333333328</v>
      </c>
      <c r="O913" s="8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_xlfn.TEXTBEFORE(R913,"/",1,1,0)</f>
        <v>technology</v>
      </c>
      <c r="T913" t="str">
        <f>_xlfn.TEXTAFTER(R913,"/",1,1,0)</f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>E914/D914*100</f>
        <v>795</v>
      </c>
      <c r="H914" s="5">
        <f>E914/I914</f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8">
        <f>(((L914/60)/60)/24)+DATE(1970,1,1)</f>
        <v>41157.208333333336</v>
      </c>
      <c r="O914" s="8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_xlfn.TEXTBEFORE(R914,"/",1,1,0)</f>
        <v>film &amp; video</v>
      </c>
      <c r="T914" t="str">
        <f>_xlfn.TEXTAFTER(R914,"/",1,1,0)</f>
        <v>drama</v>
      </c>
    </row>
    <row r="915" spans="1:20" x14ac:dyDescent="0.3">
      <c r="A915">
        <v>898</v>
      </c>
      <c r="B915" t="s">
        <v>1828</v>
      </c>
      <c r="C915" s="3" t="s">
        <v>1829</v>
      </c>
      <c r="D915">
        <v>179100</v>
      </c>
      <c r="E915">
        <v>93991</v>
      </c>
      <c r="F915" t="s">
        <v>14</v>
      </c>
      <c r="G915" s="5">
        <f>E915/D915*100</f>
        <v>52.479620323841424</v>
      </c>
      <c r="H915" s="5">
        <f>E915/I915</f>
        <v>76.978705978705975</v>
      </c>
      <c r="I915">
        <v>1221</v>
      </c>
      <c r="J915" t="s">
        <v>21</v>
      </c>
      <c r="K915" t="s">
        <v>22</v>
      </c>
      <c r="L915">
        <v>1576476000</v>
      </c>
      <c r="M915">
        <v>1576994400</v>
      </c>
      <c r="N915" s="8">
        <f>(((L915/60)/60)/24)+DATE(1970,1,1)</f>
        <v>43815.25</v>
      </c>
      <c r="O915" s="8">
        <f>(((M915/60)/60)/24)+DATE(1970,1,1)</f>
        <v>43821.25</v>
      </c>
      <c r="P915" t="b">
        <v>0</v>
      </c>
      <c r="Q915" t="b">
        <v>0</v>
      </c>
      <c r="R915" t="s">
        <v>42</v>
      </c>
      <c r="S915" t="str">
        <f>_xlfn.TEXTBEFORE(R915,"/",1,1,0)</f>
        <v>film &amp; video</v>
      </c>
      <c r="T915" t="str">
        <f>_xlfn.TEXTAFTER(R915,"/",1,1,0)</f>
        <v>documentary</v>
      </c>
    </row>
    <row r="916" spans="1:20" ht="31.2" x14ac:dyDescent="0.3">
      <c r="A916">
        <v>551</v>
      </c>
      <c r="B916" t="s">
        <v>1147</v>
      </c>
      <c r="C916" s="3" t="s">
        <v>1148</v>
      </c>
      <c r="D916">
        <v>180100</v>
      </c>
      <c r="E916">
        <v>105598</v>
      </c>
      <c r="F916" t="s">
        <v>14</v>
      </c>
      <c r="G916" s="5">
        <f>E916/D916*100</f>
        <v>58.6329816768462</v>
      </c>
      <c r="H916" s="5">
        <f>E916/I916</f>
        <v>37.99856063332134</v>
      </c>
      <c r="I916">
        <v>2779</v>
      </c>
      <c r="J916" t="s">
        <v>26</v>
      </c>
      <c r="K916" t="s">
        <v>27</v>
      </c>
      <c r="L916">
        <v>1419055200</v>
      </c>
      <c r="M916">
        <v>1422511200</v>
      </c>
      <c r="N916" s="8">
        <f>(((L916/60)/60)/24)+DATE(1970,1,1)</f>
        <v>41993.25</v>
      </c>
      <c r="O916" s="8">
        <f>(((M916/60)/60)/24)+DATE(1970,1,1)</f>
        <v>42033.25</v>
      </c>
      <c r="P916" t="b">
        <v>0</v>
      </c>
      <c r="Q916" t="b">
        <v>1</v>
      </c>
      <c r="R916" t="s">
        <v>28</v>
      </c>
      <c r="S916" t="str">
        <f>_xlfn.TEXTBEFORE(R916,"/",1,1,0)</f>
        <v>technology</v>
      </c>
      <c r="T916" t="str">
        <f>_xlfn.TEXTAFTER(R916,"/",1,1,0)</f>
        <v>web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>E917/D917*100</f>
        <v>155.62827640984909</v>
      </c>
      <c r="H917" s="5">
        <f>E917/I917</f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8">
        <f>(((L917/60)/60)/24)+DATE(1970,1,1)</f>
        <v>42976.208333333328</v>
      </c>
      <c r="O917" s="8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_xlfn.TEXTBEFORE(R917,"/",1,1,0)</f>
        <v>film &amp; video</v>
      </c>
      <c r="T917" t="str">
        <f>_xlfn.TEXTAFTER(R917,"/",1,1,0)</f>
        <v>television</v>
      </c>
    </row>
    <row r="918" spans="1:20" x14ac:dyDescent="0.3">
      <c r="A918">
        <v>126</v>
      </c>
      <c r="B918" t="s">
        <v>303</v>
      </c>
      <c r="C918" s="3" t="s">
        <v>304</v>
      </c>
      <c r="D918">
        <v>180200</v>
      </c>
      <c r="E918">
        <v>69617</v>
      </c>
      <c r="F918" t="s">
        <v>14</v>
      </c>
      <c r="G918" s="5">
        <f>E918/D918*100</f>
        <v>38.633185349611544</v>
      </c>
      <c r="H918" s="5">
        <f>E918/I918</f>
        <v>89.944444444444443</v>
      </c>
      <c r="I918">
        <v>774</v>
      </c>
      <c r="J918" t="s">
        <v>21</v>
      </c>
      <c r="K918" t="s">
        <v>22</v>
      </c>
      <c r="L918">
        <v>1471150800</v>
      </c>
      <c r="M918">
        <v>1473570000</v>
      </c>
      <c r="N918" s="8">
        <f>(((L918/60)/60)/24)+DATE(1970,1,1)</f>
        <v>42596.208333333328</v>
      </c>
      <c r="O918" s="8">
        <f>(((M918/60)/60)/24)+DATE(1970,1,1)</f>
        <v>42624.208333333328</v>
      </c>
      <c r="P918" t="b">
        <v>0</v>
      </c>
      <c r="Q918" t="b">
        <v>1</v>
      </c>
      <c r="R918" t="s">
        <v>33</v>
      </c>
      <c r="S918" t="str">
        <f>_xlfn.TEXTBEFORE(R918,"/",1,1,0)</f>
        <v>theater</v>
      </c>
      <c r="T918" t="str">
        <f>_xlfn.TEXTAFTER(R918,"/",1,1,0)</f>
        <v>plays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>E919/D919*100</f>
        <v>58.25</v>
      </c>
      <c r="H919" s="5">
        <f>E919/I919</f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8">
        <f>(((L919/60)/60)/24)+DATE(1970,1,1)</f>
        <v>40722.208333333336</v>
      </c>
      <c r="O919" s="8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_xlfn.TEXTBEFORE(R919,"/",1,1,0)</f>
        <v>film &amp; video</v>
      </c>
      <c r="T919" t="str">
        <f>_xlfn.TEXTAFTER(R919,"/",1,1,0)</f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>E920/D920*100</f>
        <v>237.39473684210526</v>
      </c>
      <c r="H920" s="5">
        <f>E920/I920</f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8">
        <f>(((L920/60)/60)/24)+DATE(1970,1,1)</f>
        <v>41117.208333333336</v>
      </c>
      <c r="O920" s="8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_xlfn.TEXTBEFORE(R920,"/",1,1,0)</f>
        <v>publishing</v>
      </c>
      <c r="T920" t="str">
        <f>_xlfn.TEXTAFTER(R920,"/",1,1,0)</f>
        <v>radio &amp; podcasts</v>
      </c>
    </row>
    <row r="921" spans="1:20" ht="31.2" x14ac:dyDescent="0.3">
      <c r="A921">
        <v>693</v>
      </c>
      <c r="B921" t="s">
        <v>1425</v>
      </c>
      <c r="C921" s="3" t="s">
        <v>1426</v>
      </c>
      <c r="D921">
        <v>180400</v>
      </c>
      <c r="E921">
        <v>115396</v>
      </c>
      <c r="F921" t="s">
        <v>14</v>
      </c>
      <c r="G921" s="5">
        <f>E921/D921*100</f>
        <v>63.966740576496676</v>
      </c>
      <c r="H921" s="5">
        <f>E921/I921</f>
        <v>66.016018306636155</v>
      </c>
      <c r="I921">
        <v>1748</v>
      </c>
      <c r="J921" t="s">
        <v>21</v>
      </c>
      <c r="K921" t="s">
        <v>22</v>
      </c>
      <c r="L921">
        <v>1508216400</v>
      </c>
      <c r="M921">
        <v>1509685200</v>
      </c>
      <c r="N921" s="8">
        <f>(((L921/60)/60)/24)+DATE(1970,1,1)</f>
        <v>43025.208333333328</v>
      </c>
      <c r="O921" s="8">
        <f>(((M921/60)/60)/24)+DATE(1970,1,1)</f>
        <v>43042.208333333328</v>
      </c>
      <c r="P921" t="b">
        <v>0</v>
      </c>
      <c r="Q921" t="b">
        <v>0</v>
      </c>
      <c r="R921" t="s">
        <v>33</v>
      </c>
      <c r="S921" t="str">
        <f>_xlfn.TEXTBEFORE(R921,"/",1,1,0)</f>
        <v>theater</v>
      </c>
      <c r="T921" t="str">
        <f>_xlfn.TEXTAFTER(R921,"/",1,1,0)</f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>E922/D922*100</f>
        <v>182.56603773584905</v>
      </c>
      <c r="H922" s="5">
        <f>E922/I922</f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8">
        <f>(((L922/60)/60)/24)+DATE(1970,1,1)</f>
        <v>43503.25</v>
      </c>
      <c r="O922" s="8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_xlfn.TEXTBEFORE(R922,"/",1,1,0)</f>
        <v>film &amp; video</v>
      </c>
      <c r="T922" t="str">
        <f>_xlfn.TEXTAFTER(R922,"/",1,1,0)</f>
        <v>animation</v>
      </c>
    </row>
    <row r="923" spans="1:20" x14ac:dyDescent="0.3">
      <c r="A923">
        <v>349</v>
      </c>
      <c r="B923" t="s">
        <v>750</v>
      </c>
      <c r="C923" s="3" t="s">
        <v>751</v>
      </c>
      <c r="D923">
        <v>180800</v>
      </c>
      <c r="E923">
        <v>95958</v>
      </c>
      <c r="F923" t="s">
        <v>14</v>
      </c>
      <c r="G923" s="5">
        <f>E923/D923*100</f>
        <v>53.074115044247783</v>
      </c>
      <c r="H923" s="5">
        <f>E923/I923</f>
        <v>103.96316359696641</v>
      </c>
      <c r="I923">
        <v>923</v>
      </c>
      <c r="J923" t="s">
        <v>21</v>
      </c>
      <c r="K923" t="s">
        <v>22</v>
      </c>
      <c r="L923">
        <v>1500008400</v>
      </c>
      <c r="M923">
        <v>1502600400</v>
      </c>
      <c r="N923" s="8">
        <f>(((L923/60)/60)/24)+DATE(1970,1,1)</f>
        <v>42930.208333333328</v>
      </c>
      <c r="O923" s="8">
        <f>(((M923/60)/60)/24)+DATE(1970,1,1)</f>
        <v>42960.208333333328</v>
      </c>
      <c r="P923" t="b">
        <v>0</v>
      </c>
      <c r="Q923" t="b">
        <v>0</v>
      </c>
      <c r="R923" t="s">
        <v>33</v>
      </c>
      <c r="S923" t="str">
        <f>_xlfn.TEXTBEFORE(R923,"/",1,1,0)</f>
        <v>theater</v>
      </c>
      <c r="T923" t="str">
        <f>_xlfn.TEXTAFTER(R923,"/",1,1,0)</f>
        <v>plays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>E924/D924*100</f>
        <v>175.95330739299609</v>
      </c>
      <c r="H924" s="5">
        <f>E924/I924</f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8">
        <f>(((L924/60)/60)/24)+DATE(1970,1,1)</f>
        <v>43443.25</v>
      </c>
      <c r="O924" s="8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_xlfn.TEXTBEFORE(R924,"/",1,1,0)</f>
        <v>music</v>
      </c>
      <c r="T924" t="str">
        <f>_xlfn.TEXTAFTER(R924,"/",1,1,0)</f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>E925/D925*100</f>
        <v>237.88235294117646</v>
      </c>
      <c r="H925" s="5">
        <f>E925/I925</f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8">
        <f>(((L925/60)/60)/24)+DATE(1970,1,1)</f>
        <v>40373.208333333336</v>
      </c>
      <c r="O925" s="8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_xlfn.TEXTBEFORE(R925,"/",1,1,0)</f>
        <v>theater</v>
      </c>
      <c r="T925" t="str">
        <f>_xlfn.TEXTAFTER(R925,"/",1,1,0)</f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>E926/D926*100</f>
        <v>488.05076142131981</v>
      </c>
      <c r="H926" s="5">
        <f>E926/I926</f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8">
        <f>(((L926/60)/60)/24)+DATE(1970,1,1)</f>
        <v>43769.208333333328</v>
      </c>
      <c r="O926" s="8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_xlfn.TEXTBEFORE(R926,"/",1,1,0)</f>
        <v>theater</v>
      </c>
      <c r="T926" t="str">
        <f>_xlfn.TEXTAFTER(R926,"/",1,1,0)</f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>E927/D927*100</f>
        <v>224.06666666666669</v>
      </c>
      <c r="H927" s="5">
        <f>E927/I927</f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8">
        <f>(((L927/60)/60)/24)+DATE(1970,1,1)</f>
        <v>43000.208333333328</v>
      </c>
      <c r="O927" s="8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_xlfn.TEXTBEFORE(R927,"/",1,1,0)</f>
        <v>theater</v>
      </c>
      <c r="T927" t="str">
        <f>_xlfn.TEXTAFTER(R927,"/",1,1,0)</f>
        <v>plays</v>
      </c>
    </row>
    <row r="928" spans="1:20" x14ac:dyDescent="0.3">
      <c r="A928">
        <v>175</v>
      </c>
      <c r="B928" t="s">
        <v>402</v>
      </c>
      <c r="C928" s="3" t="s">
        <v>403</v>
      </c>
      <c r="D928">
        <v>181200</v>
      </c>
      <c r="E928">
        <v>47459</v>
      </c>
      <c r="F928" t="s">
        <v>14</v>
      </c>
      <c r="G928" s="5">
        <f>E928/D928*100</f>
        <v>26.191501103752756</v>
      </c>
      <c r="H928" s="5">
        <f>E928/I928</f>
        <v>41.999115044247787</v>
      </c>
      <c r="I928">
        <v>1130</v>
      </c>
      <c r="J928" t="s">
        <v>21</v>
      </c>
      <c r="K928" t="s">
        <v>22</v>
      </c>
      <c r="L928">
        <v>1472619600</v>
      </c>
      <c r="M928">
        <v>1474261200</v>
      </c>
      <c r="N928" s="8">
        <f>(((L928/60)/60)/24)+DATE(1970,1,1)</f>
        <v>42613.208333333328</v>
      </c>
      <c r="O928" s="8">
        <f>(((M928/60)/60)/24)+DATE(1970,1,1)</f>
        <v>42632.208333333328</v>
      </c>
      <c r="P928" t="b">
        <v>0</v>
      </c>
      <c r="Q928" t="b">
        <v>0</v>
      </c>
      <c r="R928" t="s">
        <v>33</v>
      </c>
      <c r="S928" t="str">
        <f>_xlfn.TEXTBEFORE(R928,"/",1,1,0)</f>
        <v>theater</v>
      </c>
      <c r="T928" t="str">
        <f>_xlfn.TEXTAFTER(R928,"/",1,1,0)</f>
        <v>plays</v>
      </c>
    </row>
    <row r="929" spans="1:20" ht="31.2" x14ac:dyDescent="0.3">
      <c r="A929">
        <v>453</v>
      </c>
      <c r="B929" t="s">
        <v>954</v>
      </c>
      <c r="C929" s="3" t="s">
        <v>955</v>
      </c>
      <c r="D929">
        <v>182400</v>
      </c>
      <c r="E929">
        <v>102749</v>
      </c>
      <c r="F929" t="s">
        <v>14</v>
      </c>
      <c r="G929" s="5">
        <f>E929/D929*100</f>
        <v>56.331688596491226</v>
      </c>
      <c r="H929" s="5">
        <f>E929/I929</f>
        <v>87.001693480101608</v>
      </c>
      <c r="I929">
        <v>1181</v>
      </c>
      <c r="J929" t="s">
        <v>21</v>
      </c>
      <c r="K929" t="s">
        <v>22</v>
      </c>
      <c r="L929">
        <v>1480572000</v>
      </c>
      <c r="M929">
        <v>1484114400</v>
      </c>
      <c r="N929" s="8">
        <f>(((L929/60)/60)/24)+DATE(1970,1,1)</f>
        <v>42705.25</v>
      </c>
      <c r="O929" s="8">
        <f>(((M929/60)/60)/24)+DATE(1970,1,1)</f>
        <v>42746.25</v>
      </c>
      <c r="P929" t="b">
        <v>0</v>
      </c>
      <c r="Q929" t="b">
        <v>0</v>
      </c>
      <c r="R929" t="s">
        <v>474</v>
      </c>
      <c r="S929" t="str">
        <f>_xlfn.TEXTBEFORE(R929,"/",1,1,0)</f>
        <v>film &amp; video</v>
      </c>
      <c r="T929" t="str">
        <f>_xlfn.TEXTAFTER(R929,"/",1,1,0)</f>
        <v>science fiction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>E930/D930*100</f>
        <v>117.31541218637993</v>
      </c>
      <c r="H930" s="5">
        <f>E930/I930</f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8">
        <f>(((L930/60)/60)/24)+DATE(1970,1,1)</f>
        <v>41637.25</v>
      </c>
      <c r="O930" s="8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_xlfn.TEXTBEFORE(R930,"/",1,1,0)</f>
        <v>technology</v>
      </c>
      <c r="T930" t="str">
        <f>_xlfn.TEXTAFTER(R930,"/",1,1,0)</f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>E931/D931*100</f>
        <v>217.30909090909088</v>
      </c>
      <c r="H931" s="5">
        <f>E931/I931</f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8">
        <f>(((L931/60)/60)/24)+DATE(1970,1,1)</f>
        <v>42858.208333333328</v>
      </c>
      <c r="O931" s="8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_xlfn.TEXTBEFORE(R931,"/",1,1,0)</f>
        <v>theater</v>
      </c>
      <c r="T931" t="str">
        <f>_xlfn.TEXTAFTER(R931,"/",1,1,0)</f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>E932/D932*100</f>
        <v>112.28571428571428</v>
      </c>
      <c r="H932" s="5">
        <f>E932/I932</f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8">
        <f>(((L932/60)/60)/24)+DATE(1970,1,1)</f>
        <v>42060.25</v>
      </c>
      <c r="O932" s="8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_xlfn.TEXTBEFORE(R932,"/",1,1,0)</f>
        <v>theater</v>
      </c>
      <c r="T932" t="str">
        <f>_xlfn.TEXTAFTER(R932,"/",1,1,0)</f>
        <v>plays</v>
      </c>
    </row>
    <row r="933" spans="1:20" x14ac:dyDescent="0.3">
      <c r="A933">
        <v>496</v>
      </c>
      <c r="B933" t="s">
        <v>1040</v>
      </c>
      <c r="C933" s="3" t="s">
        <v>1041</v>
      </c>
      <c r="D933">
        <v>183800</v>
      </c>
      <c r="E933">
        <v>1667</v>
      </c>
      <c r="F933" t="s">
        <v>14</v>
      </c>
      <c r="G933" s="5">
        <f>E933/D933*100</f>
        <v>0.90696409140369971</v>
      </c>
      <c r="H933" s="5">
        <f>E933/I933</f>
        <v>30.87037037037037</v>
      </c>
      <c r="I933">
        <v>54</v>
      </c>
      <c r="J933" t="s">
        <v>21</v>
      </c>
      <c r="K933" t="s">
        <v>22</v>
      </c>
      <c r="L933">
        <v>1495342800</v>
      </c>
      <c r="M933">
        <v>1496811600</v>
      </c>
      <c r="N933" s="8">
        <f>(((L933/60)/60)/24)+DATE(1970,1,1)</f>
        <v>42876.208333333328</v>
      </c>
      <c r="O933" s="8">
        <f>(((M933/60)/60)/24)+DATE(1970,1,1)</f>
        <v>42893.208333333328</v>
      </c>
      <c r="P933" t="b">
        <v>0</v>
      </c>
      <c r="Q933" t="b">
        <v>0</v>
      </c>
      <c r="R933" t="s">
        <v>71</v>
      </c>
      <c r="S933" t="str">
        <f>_xlfn.TEXTBEFORE(R933,"/",1,1,0)</f>
        <v>film &amp; video</v>
      </c>
      <c r="T933" t="str">
        <f>_xlfn.TEXTAFTER(R933,"/",1,1,0)</f>
        <v>animation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>E934/D934*100</f>
        <v>212.30434782608697</v>
      </c>
      <c r="H934" s="5">
        <f>E934/I934</f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8">
        <f>(((L934/60)/60)/24)+DATE(1970,1,1)</f>
        <v>41709.208333333336</v>
      </c>
      <c r="O934" s="8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_xlfn.TEXTBEFORE(R934,"/",1,1,0)</f>
        <v>music</v>
      </c>
      <c r="T934" t="str">
        <f>_xlfn.TEXTAFTER(R934,"/",1,1,0)</f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>E935/D935*100</f>
        <v>239.74657534246577</v>
      </c>
      <c r="H935" s="5">
        <f>E935/I935</f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8">
        <f>(((L935/60)/60)/24)+DATE(1970,1,1)</f>
        <v>41372.208333333336</v>
      </c>
      <c r="O935" s="8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_xlfn.TEXTBEFORE(R935,"/",1,1,0)</f>
        <v>theater</v>
      </c>
      <c r="T935" t="str">
        <f>_xlfn.TEXTAFTER(R935,"/",1,1,0)</f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>E936/D936*100</f>
        <v>181.93548387096774</v>
      </c>
      <c r="H936" s="5">
        <f>E936/I936</f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8">
        <f>(((L936/60)/60)/24)+DATE(1970,1,1)</f>
        <v>42422.25</v>
      </c>
      <c r="O936" s="8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_xlfn.TEXTBEFORE(R936,"/",1,1,0)</f>
        <v>theater</v>
      </c>
      <c r="T936" t="str">
        <f>_xlfn.TEXTAFTER(R936,"/",1,1,0)</f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>E937/D937*100</f>
        <v>164.13114754098362</v>
      </c>
      <c r="H937" s="5">
        <f>E937/I937</f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8">
        <f>(((L937/60)/60)/24)+DATE(1970,1,1)</f>
        <v>42209.208333333328</v>
      </c>
      <c r="O937" s="8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_xlfn.TEXTBEFORE(R937,"/",1,1,0)</f>
        <v>theater</v>
      </c>
      <c r="T937" t="str">
        <f>_xlfn.TEXTAFTER(R937,"/",1,1,0)</f>
        <v>plays</v>
      </c>
    </row>
    <row r="938" spans="1:20" ht="31.2" x14ac:dyDescent="0.3">
      <c r="A938">
        <v>681</v>
      </c>
      <c r="B938" t="s">
        <v>1401</v>
      </c>
      <c r="C938" s="3" t="s">
        <v>1402</v>
      </c>
      <c r="D938">
        <v>184100</v>
      </c>
      <c r="E938">
        <v>159037</v>
      </c>
      <c r="F938" t="s">
        <v>14</v>
      </c>
      <c r="G938" s="5">
        <f>E938/D938*100</f>
        <v>86.386203150461711</v>
      </c>
      <c r="H938" s="5">
        <f>E938/I938</f>
        <v>95.978877489438744</v>
      </c>
      <c r="I938">
        <v>1657</v>
      </c>
      <c r="J938" t="s">
        <v>21</v>
      </c>
      <c r="K938" t="s">
        <v>22</v>
      </c>
      <c r="L938">
        <v>1324447200</v>
      </c>
      <c r="M938">
        <v>1324965600</v>
      </c>
      <c r="N938" s="8">
        <f>(((L938/60)/60)/24)+DATE(1970,1,1)</f>
        <v>40898.25</v>
      </c>
      <c r="O938" s="8">
        <f>(((M938/60)/60)/24)+DATE(1970,1,1)</f>
        <v>40904.25</v>
      </c>
      <c r="P938" t="b">
        <v>0</v>
      </c>
      <c r="Q938" t="b">
        <v>0</v>
      </c>
      <c r="R938" t="s">
        <v>33</v>
      </c>
      <c r="S938" t="str">
        <f>_xlfn.TEXTBEFORE(R938,"/",1,1,0)</f>
        <v>theater</v>
      </c>
      <c r="T938" t="str">
        <f>_xlfn.TEXTAFTER(R938,"/",1,1,0)</f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>E939/D939*100</f>
        <v>49.64385964912281</v>
      </c>
      <c r="H939" s="5">
        <f>E939/I939</f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8">
        <f>(((L939/60)/60)/24)+DATE(1970,1,1)</f>
        <v>42334.25</v>
      </c>
      <c r="O939" s="8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_xlfn.TEXTBEFORE(R939,"/",1,1,0)</f>
        <v>film &amp; video</v>
      </c>
      <c r="T939" t="str">
        <f>_xlfn.TEXTAFTER(R939,"/",1,1,0)</f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>E940/D940*100</f>
        <v>109.70652173913042</v>
      </c>
      <c r="H940" s="5">
        <f>E940/I940</f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8">
        <f>(((L940/60)/60)/24)+DATE(1970,1,1)</f>
        <v>43263.208333333328</v>
      </c>
      <c r="O940" s="8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_xlfn.TEXTBEFORE(R940,"/",1,1,0)</f>
        <v>publishing</v>
      </c>
      <c r="T940" t="str">
        <f>_xlfn.TEXTAFTER(R940,"/",1,1,0)</f>
        <v>fiction</v>
      </c>
    </row>
    <row r="941" spans="1:20" x14ac:dyDescent="0.3">
      <c r="A941">
        <v>545</v>
      </c>
      <c r="B941" t="s">
        <v>1135</v>
      </c>
      <c r="C941" s="3" t="s">
        <v>1136</v>
      </c>
      <c r="D941">
        <v>184800</v>
      </c>
      <c r="E941">
        <v>164109</v>
      </c>
      <c r="F941" t="s">
        <v>14</v>
      </c>
      <c r="G941" s="5">
        <f>E941/D941*100</f>
        <v>88.803571428571431</v>
      </c>
      <c r="H941" s="5">
        <f>E941/I941</f>
        <v>61.007063197026021</v>
      </c>
      <c r="I941">
        <v>2690</v>
      </c>
      <c r="J941" t="s">
        <v>21</v>
      </c>
      <c r="K941" t="s">
        <v>22</v>
      </c>
      <c r="L941">
        <v>1577253600</v>
      </c>
      <c r="M941">
        <v>1578981600</v>
      </c>
      <c r="N941" s="8">
        <f>(((L941/60)/60)/24)+DATE(1970,1,1)</f>
        <v>43824.25</v>
      </c>
      <c r="O941" s="8">
        <f>(((M941/60)/60)/24)+DATE(1970,1,1)</f>
        <v>43844.25</v>
      </c>
      <c r="P941" t="b">
        <v>0</v>
      </c>
      <c r="Q941" t="b">
        <v>0</v>
      </c>
      <c r="R941" t="s">
        <v>33</v>
      </c>
      <c r="S941" t="str">
        <f>_xlfn.TEXTBEFORE(R941,"/",1,1,0)</f>
        <v>theater</v>
      </c>
      <c r="T941" t="str">
        <f>_xlfn.TEXTAFTER(R941,"/",1,1,0)</f>
        <v>plays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>E942/D942*100</f>
        <v>62.232323232323225</v>
      </c>
      <c r="H942" s="5">
        <f>E942/I942</f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8">
        <f>(((L942/60)/60)/24)+DATE(1970,1,1)</f>
        <v>41244.25</v>
      </c>
      <c r="O942" s="8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_xlfn.TEXTBEFORE(R942,"/",1,1,0)</f>
        <v>technology</v>
      </c>
      <c r="T942" t="str">
        <f>_xlfn.TEXTAFTER(R942,"/",1,1,0)</f>
        <v>web</v>
      </c>
    </row>
    <row r="943" spans="1:20" x14ac:dyDescent="0.3">
      <c r="A943">
        <v>956</v>
      </c>
      <c r="B943" t="s">
        <v>1942</v>
      </c>
      <c r="C943" s="3" t="s">
        <v>1943</v>
      </c>
      <c r="D943">
        <v>187600</v>
      </c>
      <c r="E943">
        <v>35698</v>
      </c>
      <c r="F943" t="s">
        <v>14</v>
      </c>
      <c r="G943" s="5">
        <f>E943/D943*100</f>
        <v>19.028784648187631</v>
      </c>
      <c r="H943" s="5">
        <f>E943/I943</f>
        <v>43.00963855421687</v>
      </c>
      <c r="I943">
        <v>830</v>
      </c>
      <c r="J943" t="s">
        <v>21</v>
      </c>
      <c r="K943" t="s">
        <v>22</v>
      </c>
      <c r="L943">
        <v>1450764000</v>
      </c>
      <c r="M943">
        <v>1451109600</v>
      </c>
      <c r="N943" s="8">
        <f>(((L943/60)/60)/24)+DATE(1970,1,1)</f>
        <v>42360.25</v>
      </c>
      <c r="O943" s="8">
        <f>(((M943/60)/60)/24)+DATE(1970,1,1)</f>
        <v>42364.25</v>
      </c>
      <c r="P943" t="b">
        <v>0</v>
      </c>
      <c r="Q943" t="b">
        <v>0</v>
      </c>
      <c r="R943" t="s">
        <v>474</v>
      </c>
      <c r="S943" t="str">
        <f>_xlfn.TEXTBEFORE(R943,"/",1,1,0)</f>
        <v>film &amp; video</v>
      </c>
      <c r="T943" t="str">
        <f>_xlfn.TEXTAFTER(R943,"/",1,1,0)</f>
        <v>science fiction</v>
      </c>
    </row>
    <row r="944" spans="1:20" x14ac:dyDescent="0.3">
      <c r="A944">
        <v>170</v>
      </c>
      <c r="B944" t="s">
        <v>392</v>
      </c>
      <c r="C944" s="3" t="s">
        <v>393</v>
      </c>
      <c r="D944">
        <v>188100</v>
      </c>
      <c r="E944">
        <v>5528</v>
      </c>
      <c r="F944" t="s">
        <v>14</v>
      </c>
      <c r="G944" s="5">
        <f>E944/D944*100</f>
        <v>2.93886230728336</v>
      </c>
      <c r="H944" s="5">
        <f>E944/I944</f>
        <v>82.507462686567166</v>
      </c>
      <c r="I944">
        <v>67</v>
      </c>
      <c r="J944" t="s">
        <v>21</v>
      </c>
      <c r="K944" t="s">
        <v>22</v>
      </c>
      <c r="L944">
        <v>1501736400</v>
      </c>
      <c r="M944">
        <v>1502341200</v>
      </c>
      <c r="N944" s="8">
        <f>(((L944/60)/60)/24)+DATE(1970,1,1)</f>
        <v>42950.208333333328</v>
      </c>
      <c r="O944" s="8">
        <f>(((M944/60)/60)/24)+DATE(1970,1,1)</f>
        <v>42957.208333333328</v>
      </c>
      <c r="P944" t="b">
        <v>0</v>
      </c>
      <c r="Q944" t="b">
        <v>0</v>
      </c>
      <c r="R944" t="s">
        <v>60</v>
      </c>
      <c r="S944" t="str">
        <f>_xlfn.TEXTBEFORE(R944,"/",1,1,0)</f>
        <v>music</v>
      </c>
      <c r="T944" t="str">
        <f>_xlfn.TEXTAFTER(R944,"/",1,1,0)</f>
        <v>indie rock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>E945/D945*100</f>
        <v>159.58666666666667</v>
      </c>
      <c r="H945" s="5">
        <f>E945/I945</f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8">
        <f>(((L945/60)/60)/24)+DATE(1970,1,1)</f>
        <v>41906.208333333336</v>
      </c>
      <c r="O945" s="8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_xlfn.TEXTBEFORE(R945,"/",1,1,0)</f>
        <v>food</v>
      </c>
      <c r="T945" t="str">
        <f>_xlfn.TEXTAFTER(R945,"/",1,1,0)</f>
        <v>food trucks</v>
      </c>
    </row>
    <row r="946" spans="1:20" x14ac:dyDescent="0.3">
      <c r="A946">
        <v>414</v>
      </c>
      <c r="B946" t="s">
        <v>878</v>
      </c>
      <c r="C946" s="3" t="s">
        <v>879</v>
      </c>
      <c r="D946">
        <v>188200</v>
      </c>
      <c r="E946">
        <v>159405</v>
      </c>
      <c r="F946" t="s">
        <v>14</v>
      </c>
      <c r="G946" s="5">
        <f>E946/D946*100</f>
        <v>84.699787460148784</v>
      </c>
      <c r="H946" s="5">
        <f>E946/I946</f>
        <v>28.998544660724033</v>
      </c>
      <c r="I946">
        <v>5497</v>
      </c>
      <c r="J946" t="s">
        <v>21</v>
      </c>
      <c r="K946" t="s">
        <v>22</v>
      </c>
      <c r="L946">
        <v>1271739600</v>
      </c>
      <c r="M946">
        <v>1272430800</v>
      </c>
      <c r="N946" s="8">
        <f>(((L946/60)/60)/24)+DATE(1970,1,1)</f>
        <v>40288.208333333336</v>
      </c>
      <c r="O946" s="8">
        <f>(((M946/60)/60)/24)+DATE(1970,1,1)</f>
        <v>40296.208333333336</v>
      </c>
      <c r="P946" t="b">
        <v>0</v>
      </c>
      <c r="Q946" t="b">
        <v>1</v>
      </c>
      <c r="R946" t="s">
        <v>17</v>
      </c>
      <c r="S946" t="str">
        <f>_xlfn.TEXTBEFORE(R946,"/",1,1,0)</f>
        <v>food</v>
      </c>
      <c r="T946" t="str">
        <f>_xlfn.TEXTAFTER(R946,"/",1,1,0)</f>
        <v>food trucks</v>
      </c>
    </row>
    <row r="947" spans="1:20" x14ac:dyDescent="0.3">
      <c r="A947">
        <v>462</v>
      </c>
      <c r="B947" t="s">
        <v>972</v>
      </c>
      <c r="C947" s="3" t="s">
        <v>973</v>
      </c>
      <c r="D947">
        <v>188800</v>
      </c>
      <c r="E947">
        <v>57734</v>
      </c>
      <c r="F947" t="s">
        <v>14</v>
      </c>
      <c r="G947" s="5">
        <f>E947/D947*100</f>
        <v>30.57944915254237</v>
      </c>
      <c r="H947" s="5">
        <f>E947/I947</f>
        <v>107.91401869158878</v>
      </c>
      <c r="I947">
        <v>535</v>
      </c>
      <c r="J947" t="s">
        <v>21</v>
      </c>
      <c r="K947" t="s">
        <v>22</v>
      </c>
      <c r="L947">
        <v>1359525600</v>
      </c>
      <c r="M947">
        <v>1362808800</v>
      </c>
      <c r="N947" s="8">
        <f>(((L947/60)/60)/24)+DATE(1970,1,1)</f>
        <v>41304.25</v>
      </c>
      <c r="O947" s="8">
        <f>(((M947/60)/60)/24)+DATE(1970,1,1)</f>
        <v>41342.25</v>
      </c>
      <c r="P947" t="b">
        <v>0</v>
      </c>
      <c r="Q947" t="b">
        <v>0</v>
      </c>
      <c r="R947" t="s">
        <v>292</v>
      </c>
      <c r="S947" t="str">
        <f>_xlfn.TEXTBEFORE(R947,"/",1,1,0)</f>
        <v>games</v>
      </c>
      <c r="T947" t="str">
        <f>_xlfn.TEXTAFTER(R947,"/",1,1,0)</f>
        <v>mobile games</v>
      </c>
    </row>
    <row r="948" spans="1:20" x14ac:dyDescent="0.3">
      <c r="A948">
        <v>622</v>
      </c>
      <c r="B948" t="s">
        <v>1286</v>
      </c>
      <c r="C948" s="3" t="s">
        <v>1287</v>
      </c>
      <c r="D948">
        <v>189000</v>
      </c>
      <c r="E948">
        <v>5916</v>
      </c>
      <c r="F948" t="s">
        <v>14</v>
      </c>
      <c r="G948" s="5">
        <f>E948/D948*100</f>
        <v>3.1301587301587301</v>
      </c>
      <c r="H948" s="5">
        <f>E948/I948</f>
        <v>92.4375</v>
      </c>
      <c r="I948">
        <v>64</v>
      </c>
      <c r="J948" t="s">
        <v>21</v>
      </c>
      <c r="K948" t="s">
        <v>22</v>
      </c>
      <c r="L948">
        <v>1523768400</v>
      </c>
      <c r="M948">
        <v>1526014800</v>
      </c>
      <c r="N948" s="8">
        <f>(((L948/60)/60)/24)+DATE(1970,1,1)</f>
        <v>43205.208333333328</v>
      </c>
      <c r="O948" s="8">
        <f>(((M948/60)/60)/24)+DATE(1970,1,1)</f>
        <v>43231.208333333328</v>
      </c>
      <c r="P948" t="b">
        <v>0</v>
      </c>
      <c r="Q948" t="b">
        <v>0</v>
      </c>
      <c r="R948" t="s">
        <v>60</v>
      </c>
      <c r="S948" t="str">
        <f>_xlfn.TEXTBEFORE(R948,"/",1,1,0)</f>
        <v>music</v>
      </c>
      <c r="T948" t="str">
        <f>_xlfn.TEXTAFTER(R948,"/",1,1,0)</f>
        <v>indie rock</v>
      </c>
    </row>
    <row r="949" spans="1:20" x14ac:dyDescent="0.3">
      <c r="A949">
        <v>371</v>
      </c>
      <c r="B949" t="s">
        <v>794</v>
      </c>
      <c r="C949" s="3" t="s">
        <v>795</v>
      </c>
      <c r="D949">
        <v>189200</v>
      </c>
      <c r="E949">
        <v>128410</v>
      </c>
      <c r="F949" t="s">
        <v>14</v>
      </c>
      <c r="G949" s="5">
        <f>E949/D949*100</f>
        <v>67.869978858350947</v>
      </c>
      <c r="H949" s="5">
        <f>E949/I949</f>
        <v>59.011948529411768</v>
      </c>
      <c r="I949">
        <v>2176</v>
      </c>
      <c r="J949" t="s">
        <v>21</v>
      </c>
      <c r="K949" t="s">
        <v>22</v>
      </c>
      <c r="L949">
        <v>1423375200</v>
      </c>
      <c r="M949">
        <v>1427778000</v>
      </c>
      <c r="N949" s="8">
        <f>(((L949/60)/60)/24)+DATE(1970,1,1)</f>
        <v>42043.25</v>
      </c>
      <c r="O949" s="8">
        <f>(((M949/60)/60)/24)+DATE(1970,1,1)</f>
        <v>42094.208333333328</v>
      </c>
      <c r="P949" t="b">
        <v>0</v>
      </c>
      <c r="Q949" t="b">
        <v>0</v>
      </c>
      <c r="R949" t="s">
        <v>33</v>
      </c>
      <c r="S949" t="str">
        <f>_xlfn.TEXTBEFORE(R949,"/",1,1,0)</f>
        <v>theater</v>
      </c>
      <c r="T949" t="str">
        <f>_xlfn.TEXTAFTER(R949,"/",1,1,0)</f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>E950/D950*100</f>
        <v>62.957446808510639</v>
      </c>
      <c r="H950" s="5">
        <f>E950/I950</f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8">
        <f>(((L950/60)/60)/24)+DATE(1970,1,1)</f>
        <v>41985.25</v>
      </c>
      <c r="O950" s="8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_xlfn.TEXTBEFORE(R950,"/",1,1,0)</f>
        <v>film &amp; video</v>
      </c>
      <c r="T950" t="str">
        <f>_xlfn.TEXTAFTER(R950,"/",1,1,0)</f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>E951/D951*100</f>
        <v>161.35593220338984</v>
      </c>
      <c r="H951" s="5">
        <f>E951/I951</f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8">
        <f>(((L951/60)/60)/24)+DATE(1970,1,1)</f>
        <v>42112.208333333328</v>
      </c>
      <c r="O951" s="8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_xlfn.TEXTBEFORE(R951,"/",1,1,0)</f>
        <v>technology</v>
      </c>
      <c r="T951" t="str">
        <f>_xlfn.TEXTAFTER(R951,"/",1,1,0)</f>
        <v>web</v>
      </c>
    </row>
    <row r="952" spans="1:20" x14ac:dyDescent="0.3">
      <c r="A952">
        <v>527</v>
      </c>
      <c r="B952" t="s">
        <v>1099</v>
      </c>
      <c r="C952" s="3" t="s">
        <v>1100</v>
      </c>
      <c r="D952">
        <v>189200</v>
      </c>
      <c r="E952">
        <v>188480</v>
      </c>
      <c r="F952" t="s">
        <v>14</v>
      </c>
      <c r="G952" s="5">
        <f>E952/D952*100</f>
        <v>99.619450317124731</v>
      </c>
      <c r="H952" s="5">
        <f>E952/I952</f>
        <v>31</v>
      </c>
      <c r="I952">
        <v>6080</v>
      </c>
      <c r="J952" t="s">
        <v>15</v>
      </c>
      <c r="K952" t="s">
        <v>16</v>
      </c>
      <c r="L952">
        <v>1454652000</v>
      </c>
      <c r="M952">
        <v>1457762400</v>
      </c>
      <c r="N952" s="8">
        <f>(((L952/60)/60)/24)+DATE(1970,1,1)</f>
        <v>42405.25</v>
      </c>
      <c r="O952" s="8">
        <f>(((M952/60)/60)/24)+DATE(1970,1,1)</f>
        <v>42441.25</v>
      </c>
      <c r="P952" t="b">
        <v>0</v>
      </c>
      <c r="Q952" t="b">
        <v>0</v>
      </c>
      <c r="R952" t="s">
        <v>71</v>
      </c>
      <c r="S952" t="str">
        <f>_xlfn.TEXTBEFORE(R952,"/",1,1,0)</f>
        <v>film &amp; video</v>
      </c>
      <c r="T952" t="str">
        <f>_xlfn.TEXTAFTER(R952,"/",1,1,0)</f>
        <v>animation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>E953/D953*100</f>
        <v>1096.9379310344827</v>
      </c>
      <c r="H953" s="5">
        <f>E953/I953</f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8">
        <f>(((L953/60)/60)/24)+DATE(1970,1,1)</f>
        <v>42730.25</v>
      </c>
      <c r="O953" s="8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_xlfn.TEXTBEFORE(R953,"/",1,1,0)</f>
        <v>music</v>
      </c>
      <c r="T953" t="str">
        <f>_xlfn.TEXTAFTER(R953,"/",1,1,0)</f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>E954/D954*100</f>
        <v>70.094158075601371</v>
      </c>
      <c r="H954" s="5">
        <f>E954/I954</f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8">
        <f>(((L954/60)/60)/24)+DATE(1970,1,1)</f>
        <v>42591.208333333328</v>
      </c>
      <c r="O954" s="8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_xlfn.TEXTBEFORE(R954,"/",1,1,0)</f>
        <v>film &amp; video</v>
      </c>
      <c r="T954" t="str">
        <f>_xlfn.TEXTAFTER(R954,"/",1,1,0)</f>
        <v>documentary</v>
      </c>
    </row>
    <row r="955" spans="1:20" x14ac:dyDescent="0.3">
      <c r="A955">
        <v>153</v>
      </c>
      <c r="B955" t="s">
        <v>358</v>
      </c>
      <c r="C955" s="3" t="s">
        <v>359</v>
      </c>
      <c r="D955">
        <v>189400</v>
      </c>
      <c r="E955">
        <v>176112</v>
      </c>
      <c r="F955" t="s">
        <v>14</v>
      </c>
      <c r="G955" s="5">
        <f>E955/D955*100</f>
        <v>92.984160506863773</v>
      </c>
      <c r="H955" s="5">
        <f>E955/I955</f>
        <v>31.000176025347649</v>
      </c>
      <c r="I955">
        <v>5681</v>
      </c>
      <c r="J955" t="s">
        <v>21</v>
      </c>
      <c r="K955" t="s">
        <v>22</v>
      </c>
      <c r="L955">
        <v>1350622800</v>
      </c>
      <c r="M955">
        <v>1351141200</v>
      </c>
      <c r="N955" s="8">
        <f>(((L955/60)/60)/24)+DATE(1970,1,1)</f>
        <v>41201.208333333336</v>
      </c>
      <c r="O955" s="8">
        <f>(((M955/60)/60)/24)+DATE(1970,1,1)</f>
        <v>41207.208333333336</v>
      </c>
      <c r="P955" t="b">
        <v>0</v>
      </c>
      <c r="Q955" t="b">
        <v>0</v>
      </c>
      <c r="R955" t="s">
        <v>33</v>
      </c>
      <c r="S955" t="str">
        <f>_xlfn.TEXTBEFORE(R955,"/",1,1,0)</f>
        <v>theater</v>
      </c>
      <c r="T955" t="str">
        <f>_xlfn.TEXTAFTER(R955,"/",1,1,0)</f>
        <v>plays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>E956/D956*100</f>
        <v>367.0985915492958</v>
      </c>
      <c r="H956" s="5">
        <f>E956/I956</f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8">
        <f>(((L956/60)/60)/24)+DATE(1970,1,1)</f>
        <v>41174.208333333336</v>
      </c>
      <c r="O956" s="8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_xlfn.TEXTBEFORE(R956,"/",1,1,0)</f>
        <v>technology</v>
      </c>
      <c r="T956" t="str">
        <f>_xlfn.TEXTAFTER(R956,"/",1,1,0)</f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>E957/D957*100</f>
        <v>1109</v>
      </c>
      <c r="H957" s="5">
        <f>E957/I957</f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8">
        <f>(((L957/60)/60)/24)+DATE(1970,1,1)</f>
        <v>41238.25</v>
      </c>
      <c r="O957" s="8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_xlfn.TEXTBEFORE(R957,"/",1,1,0)</f>
        <v>theater</v>
      </c>
      <c r="T957" t="str">
        <f>_xlfn.TEXTAFTER(R957,"/",1,1,0)</f>
        <v>plays</v>
      </c>
    </row>
    <row r="958" spans="1:20" ht="31.2" x14ac:dyDescent="0.3">
      <c r="A958">
        <v>476</v>
      </c>
      <c r="B958" t="s">
        <v>999</v>
      </c>
      <c r="C958" s="3" t="s">
        <v>1000</v>
      </c>
      <c r="D958">
        <v>191500</v>
      </c>
      <c r="E958">
        <v>57122</v>
      </c>
      <c r="F958" t="s">
        <v>14</v>
      </c>
      <c r="G958" s="5">
        <f>E958/D958*100</f>
        <v>29.828720626631856</v>
      </c>
      <c r="H958" s="5">
        <f>E958/I958</f>
        <v>51.001785714285717</v>
      </c>
      <c r="I958">
        <v>1120</v>
      </c>
      <c r="J958" t="s">
        <v>21</v>
      </c>
      <c r="K958" t="s">
        <v>22</v>
      </c>
      <c r="L958">
        <v>1533877200</v>
      </c>
      <c r="M958">
        <v>1534395600</v>
      </c>
      <c r="N958" s="8">
        <f>(((L958/60)/60)/24)+DATE(1970,1,1)</f>
        <v>43322.208333333328</v>
      </c>
      <c r="O958" s="8">
        <f>(((M958/60)/60)/24)+DATE(1970,1,1)</f>
        <v>43328.208333333328</v>
      </c>
      <c r="P958" t="b">
        <v>0</v>
      </c>
      <c r="Q958" t="b">
        <v>0</v>
      </c>
      <c r="R958" t="s">
        <v>119</v>
      </c>
      <c r="S958" t="str">
        <f>_xlfn.TEXTBEFORE(R958,"/",1,1,0)</f>
        <v>publishing</v>
      </c>
      <c r="T958" t="str">
        <f>_xlfn.TEXTAFTER(R958,"/",1,1,0)</f>
        <v>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>E959/D959*100</f>
        <v>126.87755102040816</v>
      </c>
      <c r="H959" s="5">
        <f>E959/I959</f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8">
        <f>(((L959/60)/60)/24)+DATE(1970,1,1)</f>
        <v>40955.25</v>
      </c>
      <c r="O959" s="8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_xlfn.TEXTBEFORE(R959,"/",1,1,0)</f>
        <v>theater</v>
      </c>
      <c r="T959" t="str">
        <f>_xlfn.TEXTAFTER(R959,"/",1,1,0)</f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>E960/D960*100</f>
        <v>734.63636363636363</v>
      </c>
      <c r="H960" s="5">
        <f>E960/I960</f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8">
        <f>(((L960/60)/60)/24)+DATE(1970,1,1)</f>
        <v>40350.208333333336</v>
      </c>
      <c r="O960" s="8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_xlfn.TEXTBEFORE(R960,"/",1,1,0)</f>
        <v>film &amp; video</v>
      </c>
      <c r="T960" t="str">
        <f>_xlfn.TEXTAFTER(R960,"/",1,1,0)</f>
        <v>animation</v>
      </c>
    </row>
    <row r="961" spans="1:20" x14ac:dyDescent="0.3">
      <c r="A961">
        <v>645</v>
      </c>
      <c r="B961" t="s">
        <v>1332</v>
      </c>
      <c r="C961" s="3" t="s">
        <v>1333</v>
      </c>
      <c r="D961">
        <v>192100</v>
      </c>
      <c r="E961">
        <v>178483</v>
      </c>
      <c r="F961" t="s">
        <v>14</v>
      </c>
      <c r="G961" s="5">
        <f>E961/D961*100</f>
        <v>92.911504424778755</v>
      </c>
      <c r="H961" s="5">
        <f>E961/I961</f>
        <v>37.999361294443261</v>
      </c>
      <c r="I961">
        <v>4697</v>
      </c>
      <c r="J961" t="s">
        <v>21</v>
      </c>
      <c r="K961" t="s">
        <v>22</v>
      </c>
      <c r="L961">
        <v>1537938000</v>
      </c>
      <c r="M961">
        <v>1539752400</v>
      </c>
      <c r="N961" s="8">
        <f>(((L961/60)/60)/24)+DATE(1970,1,1)</f>
        <v>43369.208333333328</v>
      </c>
      <c r="O961" s="8">
        <f>(((M961/60)/60)/24)+DATE(1970,1,1)</f>
        <v>43390.208333333328</v>
      </c>
      <c r="P961" t="b">
        <v>0</v>
      </c>
      <c r="Q961" t="b">
        <v>1</v>
      </c>
      <c r="R961" t="s">
        <v>23</v>
      </c>
      <c r="S961" t="str">
        <f>_xlfn.TEXTBEFORE(R961,"/",1,1,0)</f>
        <v>music</v>
      </c>
      <c r="T961" t="str">
        <f>_xlfn.TEXTAFTER(R961,"/",1,1,0)</f>
        <v>rock</v>
      </c>
    </row>
    <row r="962" spans="1:20" ht="31.2" x14ac:dyDescent="0.3">
      <c r="A962">
        <v>295</v>
      </c>
      <c r="B962" t="s">
        <v>642</v>
      </c>
      <c r="C962" s="3" t="s">
        <v>643</v>
      </c>
      <c r="D962">
        <v>192900</v>
      </c>
      <c r="E962">
        <v>68769</v>
      </c>
      <c r="F962" t="s">
        <v>14</v>
      </c>
      <c r="G962" s="5">
        <f>E962/D962*100</f>
        <v>35.650077760497666</v>
      </c>
      <c r="H962" s="5">
        <f>E962/I962</f>
        <v>36.004712041884815</v>
      </c>
      <c r="I962">
        <v>1910</v>
      </c>
      <c r="J962" t="s">
        <v>98</v>
      </c>
      <c r="K962" t="s">
        <v>99</v>
      </c>
      <c r="L962">
        <v>1381813200</v>
      </c>
      <c r="M962">
        <v>1383976800</v>
      </c>
      <c r="N962" s="8">
        <f>(((L962/60)/60)/24)+DATE(1970,1,1)</f>
        <v>41562.208333333336</v>
      </c>
      <c r="O962" s="8">
        <f>(((M962/60)/60)/24)+DATE(1970,1,1)</f>
        <v>41587.25</v>
      </c>
      <c r="P962" t="b">
        <v>0</v>
      </c>
      <c r="Q962" t="b">
        <v>0</v>
      </c>
      <c r="R962" t="s">
        <v>33</v>
      </c>
      <c r="S962" t="str">
        <f>_xlfn.TEXTBEFORE(R962,"/",1,1,0)</f>
        <v>theater</v>
      </c>
      <c r="T962" t="str">
        <f>_xlfn.TEXTAFTER(R962,"/",1,1,0)</f>
        <v>plays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>E963/D963*100</f>
        <v>119.29824561403508</v>
      </c>
      <c r="H963" s="5">
        <f>E963/I963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8">
        <f>(((L963/60)/60)/24)+DATE(1970,1,1)</f>
        <v>40591.25</v>
      </c>
      <c r="O963" s="8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_xlfn.TEXTBEFORE(R963,"/",1,1,0)</f>
        <v>publishing</v>
      </c>
      <c r="T963" t="str">
        <f>_xlfn.TEXTAFTER(R963,"/",1,1,0)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>E964/D964*100</f>
        <v>296.02777777777777</v>
      </c>
      <c r="H964" s="5">
        <f>E964/I964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8">
        <f>(((L964/60)/60)/24)+DATE(1970,1,1)</f>
        <v>41592.25</v>
      </c>
      <c r="O964" s="8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_xlfn.TEXTBEFORE(R964,"/",1,1,0)</f>
        <v>food</v>
      </c>
      <c r="T964" t="str">
        <f>_xlfn.TEXTAFTER(R964,"/",1,1,0)</f>
        <v>food trucks</v>
      </c>
    </row>
    <row r="965" spans="1:20" x14ac:dyDescent="0.3">
      <c r="A965">
        <v>725</v>
      </c>
      <c r="B965" t="s">
        <v>1488</v>
      </c>
      <c r="C965" s="3" t="s">
        <v>1489</v>
      </c>
      <c r="D965">
        <v>193200</v>
      </c>
      <c r="E965">
        <v>97369</v>
      </c>
      <c r="F965" t="s">
        <v>14</v>
      </c>
      <c r="G965" s="5">
        <f>E965/D965*100</f>
        <v>50.398033126293996</v>
      </c>
      <c r="H965" s="5">
        <f>E965/I965</f>
        <v>61.008145363408524</v>
      </c>
      <c r="I965">
        <v>1596</v>
      </c>
      <c r="J965" t="s">
        <v>21</v>
      </c>
      <c r="K965" t="s">
        <v>22</v>
      </c>
      <c r="L965">
        <v>1416031200</v>
      </c>
      <c r="M965">
        <v>1416204000</v>
      </c>
      <c r="N965" s="8">
        <f>(((L965/60)/60)/24)+DATE(1970,1,1)</f>
        <v>41958.25</v>
      </c>
      <c r="O965" s="8">
        <f>(((M965/60)/60)/24)+DATE(1970,1,1)</f>
        <v>41960.25</v>
      </c>
      <c r="P965" t="b">
        <v>0</v>
      </c>
      <c r="Q965" t="b">
        <v>0</v>
      </c>
      <c r="R965" t="s">
        <v>292</v>
      </c>
      <c r="S965" t="str">
        <f>_xlfn.TEXTBEFORE(R965,"/",1,1,0)</f>
        <v>games</v>
      </c>
      <c r="T965" t="str">
        <f>_xlfn.TEXTAFTER(R965,"/",1,1,0)</f>
        <v>mobile games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>E966/D966*100</f>
        <v>355.7837837837838</v>
      </c>
      <c r="H966" s="5">
        <f>E966/I966</f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8">
        <f>(((L966/60)/60)/24)+DATE(1970,1,1)</f>
        <v>42135.208333333328</v>
      </c>
      <c r="O966" s="8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_xlfn.TEXTBEFORE(R966,"/",1,1,0)</f>
        <v>theater</v>
      </c>
      <c r="T966" t="str">
        <f>_xlfn.TEXTAFTER(R966,"/",1,1,0)</f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>E967/D967*100</f>
        <v>386.40909090909093</v>
      </c>
      <c r="H967" s="5">
        <f>E967/I967</f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8">
        <f>(((L967/60)/60)/24)+DATE(1970,1,1)</f>
        <v>40203.25</v>
      </c>
      <c r="O967" s="8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_xlfn.TEXTBEFORE(R967,"/",1,1,0)</f>
        <v>music</v>
      </c>
      <c r="T967" t="str">
        <f>_xlfn.TEXTAFTER(R967,"/",1,1,0)</f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>E968/D968*100</f>
        <v>792.23529411764707</v>
      </c>
      <c r="H968" s="5">
        <f>E968/I968</f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8">
        <f>(((L968/60)/60)/24)+DATE(1970,1,1)</f>
        <v>42901.208333333328</v>
      </c>
      <c r="O968" s="8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_xlfn.TEXTBEFORE(R968,"/",1,1,0)</f>
        <v>theater</v>
      </c>
      <c r="T968" t="str">
        <f>_xlfn.TEXTAFTER(R968,"/",1,1,0)</f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>E969/D969*100</f>
        <v>137.03393665158373</v>
      </c>
      <c r="H969" s="5">
        <f>E969/I969</f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8">
        <f>(((L969/60)/60)/24)+DATE(1970,1,1)</f>
        <v>41005.208333333336</v>
      </c>
      <c r="O969" s="8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_xlfn.TEXTBEFORE(R969,"/",1,1,0)</f>
        <v>music</v>
      </c>
      <c r="T969" t="str">
        <f>_xlfn.TEXTAFTER(R969,"/",1,1,0)</f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>E970/D970*100</f>
        <v>338.20833333333337</v>
      </c>
      <c r="H970" s="5">
        <f>E970/I970</f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8">
        <f>(((L970/60)/60)/24)+DATE(1970,1,1)</f>
        <v>40544.25</v>
      </c>
      <c r="O970" s="8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_xlfn.TEXTBEFORE(R970,"/",1,1,0)</f>
        <v>food</v>
      </c>
      <c r="T970" t="str">
        <f>_xlfn.TEXTAFTER(R970,"/",1,1,0)</f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>E971/D971*100</f>
        <v>108.22784810126582</v>
      </c>
      <c r="H971" s="5">
        <f>E971/I971</f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8">
        <f>(((L971/60)/60)/24)+DATE(1970,1,1)</f>
        <v>43821.25</v>
      </c>
      <c r="O971" s="8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_xlfn.TEXTBEFORE(R971,"/",1,1,0)</f>
        <v>theater</v>
      </c>
      <c r="T971" t="str">
        <f>_xlfn.TEXTAFTER(R971,"/",1,1,0)</f>
        <v>plays</v>
      </c>
    </row>
    <row r="972" spans="1:20" x14ac:dyDescent="0.3">
      <c r="A972">
        <v>498</v>
      </c>
      <c r="B972" t="s">
        <v>1044</v>
      </c>
      <c r="C972" s="3" t="s">
        <v>1045</v>
      </c>
      <c r="D972">
        <v>193400</v>
      </c>
      <c r="E972">
        <v>46317</v>
      </c>
      <c r="F972" t="s">
        <v>14</v>
      </c>
      <c r="G972" s="5">
        <f>E972/D972*100</f>
        <v>23.948810754912099</v>
      </c>
      <c r="H972" s="5">
        <f>E972/I972</f>
        <v>79.994818652849744</v>
      </c>
      <c r="I972">
        <v>579</v>
      </c>
      <c r="J972" t="s">
        <v>36</v>
      </c>
      <c r="K972" t="s">
        <v>37</v>
      </c>
      <c r="L972">
        <v>1420092000</v>
      </c>
      <c r="M972">
        <v>1420264800</v>
      </c>
      <c r="N972" s="8">
        <f>(((L972/60)/60)/24)+DATE(1970,1,1)</f>
        <v>42005.25</v>
      </c>
      <c r="O972" s="8">
        <f>(((M972/60)/60)/24)+DATE(1970,1,1)</f>
        <v>42007.25</v>
      </c>
      <c r="P972" t="b">
        <v>0</v>
      </c>
      <c r="Q972" t="b">
        <v>0</v>
      </c>
      <c r="R972" t="s">
        <v>28</v>
      </c>
      <c r="S972" t="str">
        <f>_xlfn.TEXTBEFORE(R972,"/",1,1,0)</f>
        <v>technology</v>
      </c>
      <c r="T972" t="str">
        <f>_xlfn.TEXTAFTER(R972,"/",1,1,0)</f>
        <v>web</v>
      </c>
    </row>
    <row r="973" spans="1:20" x14ac:dyDescent="0.3">
      <c r="A973">
        <v>980</v>
      </c>
      <c r="B973" t="s">
        <v>1988</v>
      </c>
      <c r="C973" s="3" t="s">
        <v>1989</v>
      </c>
      <c r="D973">
        <v>195200</v>
      </c>
      <c r="E973">
        <v>78630</v>
      </c>
      <c r="F973" t="s">
        <v>14</v>
      </c>
      <c r="G973" s="5">
        <f>E973/D973*100</f>
        <v>40.281762295081968</v>
      </c>
      <c r="H973" s="5">
        <f>E973/I973</f>
        <v>105.97035040431267</v>
      </c>
      <c r="I973">
        <v>742</v>
      </c>
      <c r="J973" t="s">
        <v>21</v>
      </c>
      <c r="K973" t="s">
        <v>22</v>
      </c>
      <c r="L973">
        <v>1446181200</v>
      </c>
      <c r="M973">
        <v>1446616800</v>
      </c>
      <c r="N973" s="8">
        <f>(((L973/60)/60)/24)+DATE(1970,1,1)</f>
        <v>42307.208333333328</v>
      </c>
      <c r="O973" s="8">
        <f>(((M973/60)/60)/24)+DATE(1970,1,1)</f>
        <v>42312.25</v>
      </c>
      <c r="P973" t="b">
        <v>1</v>
      </c>
      <c r="Q973" t="b">
        <v>0</v>
      </c>
      <c r="R973" t="s">
        <v>68</v>
      </c>
      <c r="S973" t="str">
        <f>_xlfn.TEXTBEFORE(R973,"/",1,1,0)</f>
        <v>publishing</v>
      </c>
      <c r="T973" t="str">
        <f>_xlfn.TEXTAFTER(R973,"/",1,1,0)</f>
        <v>nonfiction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>E974/D974*100</f>
        <v>228.3934426229508</v>
      </c>
      <c r="H974" s="5">
        <f>E974/I974</f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8">
        <f>(((L974/60)/60)/24)+DATE(1970,1,1)</f>
        <v>41792.208333333336</v>
      </c>
      <c r="O974" s="8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_xlfn.TEXTBEFORE(R974,"/",1,1,0)</f>
        <v>technology</v>
      </c>
      <c r="T974" t="str">
        <f>_xlfn.TEXTAFTER(R974,"/",1,1,0)</f>
        <v>web</v>
      </c>
    </row>
    <row r="975" spans="1:20" x14ac:dyDescent="0.3">
      <c r="A975">
        <v>403</v>
      </c>
      <c r="B975" t="s">
        <v>857</v>
      </c>
      <c r="C975" s="3" t="s">
        <v>858</v>
      </c>
      <c r="D975">
        <v>195800</v>
      </c>
      <c r="E975">
        <v>168820</v>
      </c>
      <c r="F975" t="s">
        <v>14</v>
      </c>
      <c r="G975" s="5">
        <f>E975/D975*100</f>
        <v>86.220633299284984</v>
      </c>
      <c r="H975" s="5">
        <f>E975/I975</f>
        <v>55.99336650082919</v>
      </c>
      <c r="I975">
        <v>3015</v>
      </c>
      <c r="J975" t="s">
        <v>15</v>
      </c>
      <c r="K975" t="s">
        <v>16</v>
      </c>
      <c r="L975">
        <v>1273640400</v>
      </c>
      <c r="M975">
        <v>1276750800</v>
      </c>
      <c r="N975" s="8">
        <f>(((L975/60)/60)/24)+DATE(1970,1,1)</f>
        <v>40310.208333333336</v>
      </c>
      <c r="O975" s="8">
        <f>(((M975/60)/60)/24)+DATE(1970,1,1)</f>
        <v>40346.208333333336</v>
      </c>
      <c r="P975" t="b">
        <v>0</v>
      </c>
      <c r="Q975" t="b">
        <v>1</v>
      </c>
      <c r="R975" t="s">
        <v>33</v>
      </c>
      <c r="S975" t="str">
        <f>_xlfn.TEXTBEFORE(R975,"/",1,1,0)</f>
        <v>theater</v>
      </c>
      <c r="T975" t="str">
        <f>_xlfn.TEXTAFTER(R975,"/",1,1,0)</f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>E976/D976*100</f>
        <v>373.875</v>
      </c>
      <c r="H976" s="5">
        <f>E976/I976</f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8">
        <f>(((L976/60)/60)/24)+DATE(1970,1,1)</f>
        <v>41412.208333333336</v>
      </c>
      <c r="O976" s="8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_xlfn.TEXTBEFORE(R976,"/",1,1,0)</f>
        <v>music</v>
      </c>
      <c r="T976" t="str">
        <f>_xlfn.TEXTAFTER(R976,"/",1,1,0)</f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>E977/D977*100</f>
        <v>154.92592592592592</v>
      </c>
      <c r="H977" s="5">
        <f>E977/I977</f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8">
        <f>(((L977/60)/60)/24)+DATE(1970,1,1)</f>
        <v>42337.25</v>
      </c>
      <c r="O977" s="8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_xlfn.TEXTBEFORE(R977,"/",1,1,0)</f>
        <v>theater</v>
      </c>
      <c r="T977" t="str">
        <f>_xlfn.TEXTAFTER(R977,"/",1,1,0)</f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>E978/D978*100</f>
        <v>322.14999999999998</v>
      </c>
      <c r="H978" s="5">
        <f>E978/I978</f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8">
        <f>(((L978/60)/60)/24)+DATE(1970,1,1)</f>
        <v>40571.25</v>
      </c>
      <c r="O978" s="8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_xlfn.TEXTBEFORE(R978,"/",1,1,0)</f>
        <v>theater</v>
      </c>
      <c r="T978" t="str">
        <f>_xlfn.TEXTAFTER(R978,"/",1,1,0)</f>
        <v>plays</v>
      </c>
    </row>
    <row r="979" spans="1:20" x14ac:dyDescent="0.3">
      <c r="A979">
        <v>619</v>
      </c>
      <c r="B979" t="s">
        <v>1280</v>
      </c>
      <c r="C979" s="3" t="s">
        <v>1281</v>
      </c>
      <c r="D979">
        <v>195900</v>
      </c>
      <c r="E979">
        <v>55757</v>
      </c>
      <c r="F979" t="s">
        <v>14</v>
      </c>
      <c r="G979" s="5">
        <f>E979/D979*100</f>
        <v>28.461970393057683</v>
      </c>
      <c r="H979" s="5">
        <f>E979/I979</f>
        <v>86.044753086419746</v>
      </c>
      <c r="I979">
        <v>648</v>
      </c>
      <c r="J979" t="s">
        <v>21</v>
      </c>
      <c r="K979" t="s">
        <v>22</v>
      </c>
      <c r="L979">
        <v>1304658000</v>
      </c>
      <c r="M979">
        <v>1304744400</v>
      </c>
      <c r="N979" s="8">
        <f>(((L979/60)/60)/24)+DATE(1970,1,1)</f>
        <v>40669.208333333336</v>
      </c>
      <c r="O979" s="8">
        <f>(((M979/60)/60)/24)+DATE(1970,1,1)</f>
        <v>40670.208333333336</v>
      </c>
      <c r="P979" t="b">
        <v>1</v>
      </c>
      <c r="Q979" t="b">
        <v>1</v>
      </c>
      <c r="R979" t="s">
        <v>33</v>
      </c>
      <c r="S979" t="str">
        <f>_xlfn.TEXTBEFORE(R979,"/",1,1,0)</f>
        <v>theater</v>
      </c>
      <c r="T979" t="str">
        <f>_xlfn.TEXTAFTER(R979,"/",1,1,0)</f>
        <v>plays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>E980/D980*100</f>
        <v>864.1</v>
      </c>
      <c r="H980" s="5">
        <f>E980/I980</f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8">
        <f>(((L980/60)/60)/24)+DATE(1970,1,1)</f>
        <v>42686.25</v>
      </c>
      <c r="O980" s="8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_xlfn.TEXTBEFORE(R980,"/",1,1,0)</f>
        <v>games</v>
      </c>
      <c r="T980" t="str">
        <f>_xlfn.TEXTAFTER(R980,"/",1,1,0)</f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>E981/D981*100</f>
        <v>143.26245847176079</v>
      </c>
      <c r="H981" s="5">
        <f>E981/I981</f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8">
        <f>(((L981/60)/60)/24)+DATE(1970,1,1)</f>
        <v>42078.208333333328</v>
      </c>
      <c r="O981" s="8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_xlfn.TEXTBEFORE(R981,"/",1,1,0)</f>
        <v>theater</v>
      </c>
      <c r="T981" t="str">
        <f>_xlfn.TEXTAFTER(R981,"/",1,1,0)</f>
        <v>plays</v>
      </c>
    </row>
    <row r="982" spans="1:20" ht="31.2" x14ac:dyDescent="0.3">
      <c r="A982">
        <v>481</v>
      </c>
      <c r="B982" t="s">
        <v>1009</v>
      </c>
      <c r="C982" s="3" t="s">
        <v>1010</v>
      </c>
      <c r="D982">
        <v>196600</v>
      </c>
      <c r="E982">
        <v>159931</v>
      </c>
      <c r="F982" t="s">
        <v>14</v>
      </c>
      <c r="G982" s="5">
        <f>E982/D982*100</f>
        <v>81.348423194303152</v>
      </c>
      <c r="H982" s="5">
        <f>E982/I982</f>
        <v>103.98634590377114</v>
      </c>
      <c r="I982">
        <v>1538</v>
      </c>
      <c r="J982" t="s">
        <v>21</v>
      </c>
      <c r="K982" t="s">
        <v>22</v>
      </c>
      <c r="L982">
        <v>1412139600</v>
      </c>
      <c r="M982">
        <v>1415772000</v>
      </c>
      <c r="N982" s="8">
        <f>(((L982/60)/60)/24)+DATE(1970,1,1)</f>
        <v>41913.208333333336</v>
      </c>
      <c r="O982" s="8">
        <f>(((M982/60)/60)/24)+DATE(1970,1,1)</f>
        <v>41955.25</v>
      </c>
      <c r="P982" t="b">
        <v>0</v>
      </c>
      <c r="Q982" t="b">
        <v>1</v>
      </c>
      <c r="R982" t="s">
        <v>33</v>
      </c>
      <c r="S982" t="str">
        <f>_xlfn.TEXTBEFORE(R982,"/",1,1,0)</f>
        <v>theater</v>
      </c>
      <c r="T982" t="str">
        <f>_xlfn.TEXTAFTER(R982,"/",1,1,0)</f>
        <v>plays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>E983/D983*100</f>
        <v>178.22388059701493</v>
      </c>
      <c r="H983" s="5">
        <f>E983/I983</f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8">
        <f>(((L983/60)/60)/24)+DATE(1970,1,1)</f>
        <v>43094.25</v>
      </c>
      <c r="O983" s="8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_xlfn.TEXTBEFORE(R983,"/",1,1,0)</f>
        <v>technology</v>
      </c>
      <c r="T983" t="str">
        <f>_xlfn.TEXTAFTER(R983,"/",1,1,0)</f>
        <v>web</v>
      </c>
    </row>
    <row r="984" spans="1:20" x14ac:dyDescent="0.3">
      <c r="A984">
        <v>651</v>
      </c>
      <c r="B984" t="s">
        <v>1344</v>
      </c>
      <c r="C984" s="3" t="s">
        <v>1345</v>
      </c>
      <c r="D984">
        <v>196700</v>
      </c>
      <c r="E984">
        <v>174039</v>
      </c>
      <c r="F984" t="s">
        <v>14</v>
      </c>
      <c r="G984" s="5">
        <f>E984/D984*100</f>
        <v>88.47941026944585</v>
      </c>
      <c r="H984" s="5">
        <f>E984/I984</f>
        <v>44.994570837642193</v>
      </c>
      <c r="I984">
        <v>3868</v>
      </c>
      <c r="J984" t="s">
        <v>107</v>
      </c>
      <c r="K984" t="s">
        <v>108</v>
      </c>
      <c r="L984">
        <v>1393048800</v>
      </c>
      <c r="M984">
        <v>1394344800</v>
      </c>
      <c r="N984" s="8">
        <f>(((L984/60)/60)/24)+DATE(1970,1,1)</f>
        <v>41692.25</v>
      </c>
      <c r="O984" s="8">
        <f>(((M984/60)/60)/24)+DATE(1970,1,1)</f>
        <v>41707.25</v>
      </c>
      <c r="P984" t="b">
        <v>0</v>
      </c>
      <c r="Q984" t="b">
        <v>0</v>
      </c>
      <c r="R984" t="s">
        <v>100</v>
      </c>
      <c r="S984" t="str">
        <f>_xlfn.TEXTBEFORE(R984,"/",1,1,0)</f>
        <v>film &amp; video</v>
      </c>
      <c r="T984" t="str">
        <f>_xlfn.TEXTAFTER(R984,"/",1,1,0)</f>
        <v>shorts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>E985/D985*100</f>
        <v>145.93648334624322</v>
      </c>
      <c r="H985" s="5">
        <f>E985/I985</f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8">
        <f>(((L985/60)/60)/24)+DATE(1970,1,1)</f>
        <v>43681.208333333328</v>
      </c>
      <c r="O985" s="8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_xlfn.TEXTBEFORE(R985,"/",1,1,0)</f>
        <v>film &amp; video</v>
      </c>
      <c r="T985" t="str">
        <f>_xlfn.TEXTAFTER(R985,"/",1,1,0)</f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>E986/D986*100</f>
        <v>152.46153846153848</v>
      </c>
      <c r="H986" s="5">
        <f>E986/I986</f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8">
        <f>(((L986/60)/60)/24)+DATE(1970,1,1)</f>
        <v>43716.208333333328</v>
      </c>
      <c r="O986" s="8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_xlfn.TEXTBEFORE(R986,"/",1,1,0)</f>
        <v>theater</v>
      </c>
      <c r="T986" t="str">
        <f>_xlfn.TEXTAFTER(R986,"/",1,1,0)</f>
        <v>plays</v>
      </c>
    </row>
    <row r="987" spans="1:20" x14ac:dyDescent="0.3">
      <c r="A987">
        <v>344</v>
      </c>
      <c r="B987" t="s">
        <v>740</v>
      </c>
      <c r="C987" s="3" t="s">
        <v>741</v>
      </c>
      <c r="D987">
        <v>197600</v>
      </c>
      <c r="E987">
        <v>82959</v>
      </c>
      <c r="F987" t="s">
        <v>14</v>
      </c>
      <c r="G987" s="5">
        <f>E987/D987*100</f>
        <v>41.983299595141702</v>
      </c>
      <c r="H987" s="5">
        <f>E987/I987</f>
        <v>99.950602409638549</v>
      </c>
      <c r="I987">
        <v>830</v>
      </c>
      <c r="J987" t="s">
        <v>21</v>
      </c>
      <c r="K987" t="s">
        <v>22</v>
      </c>
      <c r="L987">
        <v>1516600800</v>
      </c>
      <c r="M987">
        <v>1520056800</v>
      </c>
      <c r="N987" s="8">
        <f>(((L987/60)/60)/24)+DATE(1970,1,1)</f>
        <v>43122.25</v>
      </c>
      <c r="O987" s="8">
        <f>(((M987/60)/60)/24)+DATE(1970,1,1)</f>
        <v>43162.25</v>
      </c>
      <c r="P987" t="b">
        <v>0</v>
      </c>
      <c r="Q987" t="b">
        <v>0</v>
      </c>
      <c r="R987" t="s">
        <v>89</v>
      </c>
      <c r="S987" t="str">
        <f>_xlfn.TEXTBEFORE(R987,"/",1,1,0)</f>
        <v>games</v>
      </c>
      <c r="T987" t="str">
        <f>_xlfn.TEXTAFTER(R987,"/",1,1,0)</f>
        <v>video games</v>
      </c>
    </row>
    <row r="988" spans="1:20" x14ac:dyDescent="0.3">
      <c r="A988">
        <v>636</v>
      </c>
      <c r="B988" t="s">
        <v>1314</v>
      </c>
      <c r="C988" s="3" t="s">
        <v>1315</v>
      </c>
      <c r="D988">
        <v>197700</v>
      </c>
      <c r="E988">
        <v>127591</v>
      </c>
      <c r="F988" t="s">
        <v>14</v>
      </c>
      <c r="G988" s="5">
        <f>E988/D988*100</f>
        <v>64.537683358624179</v>
      </c>
      <c r="H988" s="5">
        <f>E988/I988</f>
        <v>48.998079877112133</v>
      </c>
      <c r="I988">
        <v>2604</v>
      </c>
      <c r="J988" t="s">
        <v>36</v>
      </c>
      <c r="K988" t="s">
        <v>37</v>
      </c>
      <c r="L988">
        <v>1326866400</v>
      </c>
      <c r="M988">
        <v>1330754400</v>
      </c>
      <c r="N988" s="8">
        <f>(((L988/60)/60)/24)+DATE(1970,1,1)</f>
        <v>40926.25</v>
      </c>
      <c r="O988" s="8">
        <f>(((M988/60)/60)/24)+DATE(1970,1,1)</f>
        <v>40971.25</v>
      </c>
      <c r="P988" t="b">
        <v>0</v>
      </c>
      <c r="Q988" t="b">
        <v>1</v>
      </c>
      <c r="R988" t="s">
        <v>71</v>
      </c>
      <c r="S988" t="str">
        <f>_xlfn.TEXTBEFORE(R988,"/",1,1,0)</f>
        <v>film &amp; video</v>
      </c>
      <c r="T988" t="str">
        <f>_xlfn.TEXTAFTER(R988,"/",1,1,0)</f>
        <v>animation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>E989/D989*100</f>
        <v>216.79032258064518</v>
      </c>
      <c r="H989" s="5">
        <f>E989/I989</f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8">
        <f>(((L989/60)/60)/24)+DATE(1970,1,1)</f>
        <v>42852.208333333328</v>
      </c>
      <c r="O989" s="8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_xlfn.TEXTBEFORE(R989,"/",1,1,0)</f>
        <v>film &amp; video</v>
      </c>
      <c r="T989" t="str">
        <f>_xlfn.TEXTAFTER(R989,"/",1,1,0)</f>
        <v>documentary</v>
      </c>
    </row>
    <row r="990" spans="1:20" x14ac:dyDescent="0.3">
      <c r="A990">
        <v>672</v>
      </c>
      <c r="B990" t="s">
        <v>1384</v>
      </c>
      <c r="C990" s="3" t="s">
        <v>1385</v>
      </c>
      <c r="D990">
        <v>197900</v>
      </c>
      <c r="E990">
        <v>110689</v>
      </c>
      <c r="F990" t="s">
        <v>14</v>
      </c>
      <c r="G990" s="5">
        <f>E990/D990*100</f>
        <v>55.931783729156137</v>
      </c>
      <c r="H990" s="5">
        <f>E990/I990</f>
        <v>24.997515808491418</v>
      </c>
      <c r="I990">
        <v>4428</v>
      </c>
      <c r="J990" t="s">
        <v>26</v>
      </c>
      <c r="K990" t="s">
        <v>27</v>
      </c>
      <c r="L990">
        <v>1521608400</v>
      </c>
      <c r="M990">
        <v>1522472400</v>
      </c>
      <c r="N990" s="8">
        <f>(((L990/60)/60)/24)+DATE(1970,1,1)</f>
        <v>43180.208333333328</v>
      </c>
      <c r="O990" s="8">
        <f>(((M990/60)/60)/24)+DATE(1970,1,1)</f>
        <v>43190.208333333328</v>
      </c>
      <c r="P990" t="b">
        <v>0</v>
      </c>
      <c r="Q990" t="b">
        <v>0</v>
      </c>
      <c r="R990" t="s">
        <v>33</v>
      </c>
      <c r="S990" t="str">
        <f>_xlfn.TEXTBEFORE(R990,"/",1,1,0)</f>
        <v>theater</v>
      </c>
      <c r="T990" t="str">
        <f>_xlfn.TEXTAFTER(R990,"/",1,1,0)</f>
        <v>plays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>E991/D991*100</f>
        <v>499.58333333333337</v>
      </c>
      <c r="H991" s="5">
        <f>E991/I991</f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8">
        <f>(((L991/60)/60)/24)+DATE(1970,1,1)</f>
        <v>43571.208333333328</v>
      </c>
      <c r="O991" s="8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_xlfn.TEXTBEFORE(R991,"/",1,1,0)</f>
        <v>publishing</v>
      </c>
      <c r="T991" t="str">
        <f>_xlfn.TEXTAFTER(R991,"/",1,1,0)</f>
        <v>translations</v>
      </c>
    </row>
    <row r="992" spans="1:20" ht="31.2" x14ac:dyDescent="0.3">
      <c r="A992">
        <v>87</v>
      </c>
      <c r="B992" t="s">
        <v>223</v>
      </c>
      <c r="C992" s="3" t="s">
        <v>224</v>
      </c>
      <c r="D992">
        <v>198500</v>
      </c>
      <c r="E992">
        <v>123040</v>
      </c>
      <c r="F992" t="s">
        <v>14</v>
      </c>
      <c r="G992" s="5">
        <f>E992/D992*100</f>
        <v>61.984886649874063</v>
      </c>
      <c r="H992" s="5">
        <f>E992/I992</f>
        <v>83.022941970310384</v>
      </c>
      <c r="I992">
        <v>1482</v>
      </c>
      <c r="J992" t="s">
        <v>26</v>
      </c>
      <c r="K992" t="s">
        <v>27</v>
      </c>
      <c r="L992">
        <v>1299564000</v>
      </c>
      <c r="M992">
        <v>1300510800</v>
      </c>
      <c r="N992" s="8">
        <f>(((L992/60)/60)/24)+DATE(1970,1,1)</f>
        <v>40610.25</v>
      </c>
      <c r="O992" s="8">
        <f>(((M992/60)/60)/24)+DATE(1970,1,1)</f>
        <v>40621.208333333336</v>
      </c>
      <c r="P992" t="b">
        <v>0</v>
      </c>
      <c r="Q992" t="b">
        <v>1</v>
      </c>
      <c r="R992" t="s">
        <v>23</v>
      </c>
      <c r="S992" t="str">
        <f>_xlfn.TEXTBEFORE(R992,"/",1,1,0)</f>
        <v>music</v>
      </c>
      <c r="T992" t="str">
        <f>_xlfn.TEXTAFTER(R992,"/",1,1,0)</f>
        <v>rock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>E993/D993*100</f>
        <v>113.17346938775511</v>
      </c>
      <c r="H993" s="5">
        <f>E993/I993</f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8">
        <f>(((L993/60)/60)/24)+DATE(1970,1,1)</f>
        <v>41907.208333333336</v>
      </c>
      <c r="O993" s="8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_xlfn.TEXTBEFORE(R993,"/",1,1,0)</f>
        <v>music</v>
      </c>
      <c r="T993" t="str">
        <f>_xlfn.TEXTAFTER(R993,"/",1,1,0)</f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>E994/D994*100</f>
        <v>426.54838709677421</v>
      </c>
      <c r="H994" s="5">
        <f>E994/I994</f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8">
        <f>(((L994/60)/60)/24)+DATE(1970,1,1)</f>
        <v>43227.208333333328</v>
      </c>
      <c r="O994" s="8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_xlfn.TEXTBEFORE(R994,"/",1,1,0)</f>
        <v>film &amp; video</v>
      </c>
      <c r="T994" t="str">
        <f>_xlfn.TEXTAFTER(R994,"/",1,1,0)</f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>E995/D995*100</f>
        <v>77.632653061224488</v>
      </c>
      <c r="H995" s="5">
        <f>E995/I995</f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8">
        <f>(((L995/60)/60)/24)+DATE(1970,1,1)</f>
        <v>42362.25</v>
      </c>
      <c r="O995" s="8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_xlfn.TEXTBEFORE(R995,"/",1,1,0)</f>
        <v>photography</v>
      </c>
      <c r="T995" t="str">
        <f>_xlfn.TEXTAFTER(R995,"/",1,1,0)</f>
        <v>photography books</v>
      </c>
    </row>
    <row r="996" spans="1:20" x14ac:dyDescent="0.3">
      <c r="A996">
        <v>618</v>
      </c>
      <c r="B996" t="s">
        <v>1278</v>
      </c>
      <c r="C996" s="3" t="s">
        <v>1279</v>
      </c>
      <c r="D996">
        <v>198600</v>
      </c>
      <c r="E996">
        <v>97037</v>
      </c>
      <c r="F996" t="s">
        <v>14</v>
      </c>
      <c r="G996" s="5">
        <f>E996/D996*100</f>
        <v>48.860523665659613</v>
      </c>
      <c r="H996" s="5">
        <f>E996/I996</f>
        <v>80.999165275459092</v>
      </c>
      <c r="I996">
        <v>1198</v>
      </c>
      <c r="J996" t="s">
        <v>21</v>
      </c>
      <c r="K996" t="s">
        <v>22</v>
      </c>
      <c r="L996">
        <v>1367470800</v>
      </c>
      <c r="M996">
        <v>1369285200</v>
      </c>
      <c r="N996" s="8">
        <f>(((L996/60)/60)/24)+DATE(1970,1,1)</f>
        <v>41396.208333333336</v>
      </c>
      <c r="O996" s="8">
        <f>(((M996/60)/60)/24)+DATE(1970,1,1)</f>
        <v>41417.208333333336</v>
      </c>
      <c r="P996" t="b">
        <v>0</v>
      </c>
      <c r="Q996" t="b">
        <v>0</v>
      </c>
      <c r="R996" t="s">
        <v>68</v>
      </c>
      <c r="S996" t="str">
        <f>_xlfn.TEXTBEFORE(R996,"/",1,1,0)</f>
        <v>publishing</v>
      </c>
      <c r="T996" t="str">
        <f>_xlfn.TEXTAFTER(R996,"/",1,1,0)</f>
        <v>nonfiction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>E997/D997*100</f>
        <v>157.46762589928059</v>
      </c>
      <c r="H997" s="5">
        <f>E997/I997</f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8">
        <f>(((L997/60)/60)/24)+DATE(1970,1,1)</f>
        <v>43408.208333333328</v>
      </c>
      <c r="O997" s="8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_xlfn.TEXTBEFORE(R997,"/",1,1,0)</f>
        <v>food</v>
      </c>
      <c r="T997" t="str">
        <f>_xlfn.TEXTAFTER(R997,"/",1,1,0)</f>
        <v>food trucks</v>
      </c>
    </row>
    <row r="998" spans="1:20" x14ac:dyDescent="0.3">
      <c r="A998">
        <v>348</v>
      </c>
      <c r="B998" t="s">
        <v>748</v>
      </c>
      <c r="C998" s="3" t="s">
        <v>749</v>
      </c>
      <c r="D998">
        <v>199000</v>
      </c>
      <c r="E998">
        <v>142823</v>
      </c>
      <c r="F998" t="s">
        <v>14</v>
      </c>
      <c r="G998" s="5">
        <f>E998/D998*100</f>
        <v>71.770351758793964</v>
      </c>
      <c r="H998" s="5">
        <f>E998/I998</f>
        <v>41.005742176284812</v>
      </c>
      <c r="I998">
        <v>3483</v>
      </c>
      <c r="J998" t="s">
        <v>21</v>
      </c>
      <c r="K998" t="s">
        <v>22</v>
      </c>
      <c r="L998">
        <v>1487224800</v>
      </c>
      <c r="M998">
        <v>1488348000</v>
      </c>
      <c r="N998" s="8">
        <f>(((L998/60)/60)/24)+DATE(1970,1,1)</f>
        <v>42782.25</v>
      </c>
      <c r="O998" s="8">
        <f>(((M998/60)/60)/24)+DATE(1970,1,1)</f>
        <v>42795.25</v>
      </c>
      <c r="P998" t="b">
        <v>0</v>
      </c>
      <c r="Q998" t="b">
        <v>0</v>
      </c>
      <c r="R998" t="s">
        <v>17</v>
      </c>
      <c r="S998" t="str">
        <f>_xlfn.TEXTBEFORE(R998,"/",1,1,0)</f>
        <v>food</v>
      </c>
      <c r="T998" t="str">
        <f>_xlfn.TEXTAFTER(R998,"/",1,1,0)</f>
        <v>food trucks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>E999/D999*100</f>
        <v>60.565789473684205</v>
      </c>
      <c r="H999" s="5">
        <f>E999/I999</f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8">
        <f>(((L999/60)/60)/24)+DATE(1970,1,1)</f>
        <v>41659.25</v>
      </c>
      <c r="O999" s="8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>_xlfn.TEXTBEFORE(R999,"/",1,1,0)</f>
        <v>theater</v>
      </c>
      <c r="T999" t="str">
        <f>_xlfn.TEXTAFTER(R999,"/",1,1,0)</f>
        <v>plays</v>
      </c>
    </row>
    <row r="1000" spans="1:20" ht="31.2" x14ac:dyDescent="0.3">
      <c r="A1000">
        <v>61</v>
      </c>
      <c r="B1000" t="s">
        <v>170</v>
      </c>
      <c r="C1000" s="3" t="s">
        <v>171</v>
      </c>
      <c r="D1000">
        <v>199200</v>
      </c>
      <c r="E1000">
        <v>184750</v>
      </c>
      <c r="F1000" t="s">
        <v>14</v>
      </c>
      <c r="G1000" s="5">
        <f>E1000/D1000*100</f>
        <v>92.74598393574297</v>
      </c>
      <c r="H1000" s="5">
        <f>E1000/I1000</f>
        <v>82.001775410563695</v>
      </c>
      <c r="I1000">
        <v>2253</v>
      </c>
      <c r="J1000" t="s">
        <v>15</v>
      </c>
      <c r="K1000" t="s">
        <v>16</v>
      </c>
      <c r="L1000">
        <v>1298268000</v>
      </c>
      <c r="M1000">
        <v>1301720400</v>
      </c>
      <c r="N1000" s="8">
        <f>(((L1000/60)/60)/24)+DATE(1970,1,1)</f>
        <v>40595.25</v>
      </c>
      <c r="O1000" s="8">
        <f>(((M1000/60)/60)/24)+DATE(1970,1,1)</f>
        <v>40635.208333333336</v>
      </c>
      <c r="P1000" t="b">
        <v>0</v>
      </c>
      <c r="Q1000" t="b">
        <v>0</v>
      </c>
      <c r="R1000" t="s">
        <v>33</v>
      </c>
      <c r="S1000" t="str">
        <f>_xlfn.TEXTBEFORE(R1000,"/",1,1,0)</f>
        <v>theater</v>
      </c>
      <c r="T1000" t="str">
        <f>_xlfn.TEXTAFTER(R1000,"/",1,1,0)</f>
        <v>plays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>E1001/D1001*100</f>
        <v>56.542754275427541</v>
      </c>
      <c r="H1001" s="5">
        <f>E1001/I1001</f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8">
        <f>(((L1001/60)/60)/24)+DATE(1970,1,1)</f>
        <v>42550.208333333328</v>
      </c>
      <c r="O1001" s="8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_xlfn.TEXTBEFORE(R1001,"/",1,1,0)</f>
        <v>food</v>
      </c>
      <c r="T1001" t="str">
        <f>_xlfn.TEXTAFTER(R1001,"/",1,1,0)</f>
        <v>food trucks</v>
      </c>
    </row>
  </sheetData>
  <autoFilter ref="A1:T1001" xr:uid="{00000000-0001-0000-0000-000000000000}">
    <sortState xmlns:xlrd2="http://schemas.microsoft.com/office/spreadsheetml/2017/richdata2" ref="A2:T1000">
      <sortCondition ref="D1:D1001"/>
    </sortState>
  </autoFilter>
  <conditionalFormatting sqref="F2:F1001">
    <cfRule type="containsText" dxfId="11" priority="8" operator="containsText" text="live">
      <formula>NOT(ISERROR(SEARCH("live",F2)))</formula>
    </cfRule>
    <cfRule type="containsText" dxfId="10" priority="9" operator="containsText" text="canceled">
      <formula>NOT(ISERROR(SEARCH("canceled",F2)))</formula>
    </cfRule>
    <cfRule type="containsText" dxfId="9" priority="10" operator="containsText" text="failed">
      <formula>NOT(ISERROR(SEARCH("failed",F2)))</formula>
    </cfRule>
    <cfRule type="containsText" dxfId="8" priority="11" operator="containsText" text="successful">
      <formula>NOT(ISERROR(SEARCH("successful",F2)))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8DF0-C21F-4EEE-A5CC-DA6397C40890}">
  <dimension ref="A1:F14"/>
  <sheetViews>
    <sheetView workbookViewId="0">
      <selection activeCell="G4" sqref="G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2.09765625" bestFit="1" customWidth="1"/>
    <col min="8" max="8" width="9.69921875" bestFit="1" customWidth="1"/>
    <col min="9" max="9" width="10.5" bestFit="1" customWidth="1"/>
    <col min="10" max="10" width="7.19921875" bestFit="1" customWidth="1"/>
    <col min="11" max="11" width="11" bestFit="1" customWidth="1"/>
    <col min="12" max="17" width="12.09765625" bestFit="1" customWidth="1"/>
    <col min="18" max="18" width="10.5" bestFit="1" customWidth="1"/>
    <col min="19" max="24" width="12.09765625" bestFit="1" customWidth="1"/>
    <col min="25" max="25" width="8.69921875" bestFit="1" customWidth="1"/>
    <col min="26" max="34" width="12.09765625" bestFit="1" customWidth="1"/>
    <col min="35" max="35" width="14.19921875" bestFit="1" customWidth="1"/>
    <col min="36" max="36" width="11" bestFit="1" customWidth="1"/>
  </cols>
  <sheetData>
    <row r="1" spans="1:6" x14ac:dyDescent="0.3">
      <c r="A1" s="6" t="s">
        <v>6</v>
      </c>
      <c r="B1" t="s">
        <v>2035</v>
      </c>
    </row>
    <row r="3" spans="1:6" x14ac:dyDescent="0.3">
      <c r="A3" s="6" t="s">
        <v>2034</v>
      </c>
      <c r="B3" s="6" t="s">
        <v>2036</v>
      </c>
    </row>
    <row r="4" spans="1:6" x14ac:dyDescent="0.3">
      <c r="A4" s="6" t="s">
        <v>2047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3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2040</v>
      </c>
      <c r="E8">
        <v>4</v>
      </c>
      <c r="F8">
        <v>4</v>
      </c>
    </row>
    <row r="9" spans="1:6" x14ac:dyDescent="0.3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5A1C-E34A-4EB8-9B45-E5B45B3AEF32}">
  <dimension ref="A1:F30"/>
  <sheetViews>
    <sheetView workbookViewId="0">
      <selection activeCell="G33" sqref="G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2035</v>
      </c>
    </row>
    <row r="2" spans="1:6" x14ac:dyDescent="0.3">
      <c r="A2" s="6" t="s">
        <v>2031</v>
      </c>
      <c r="B2" t="s">
        <v>2035</v>
      </c>
    </row>
    <row r="4" spans="1:6" x14ac:dyDescent="0.3">
      <c r="A4" s="6" t="s">
        <v>2033</v>
      </c>
      <c r="B4" s="6" t="s">
        <v>2036</v>
      </c>
    </row>
    <row r="5" spans="1:6" x14ac:dyDescent="0.3">
      <c r="A5" s="6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3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2070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2063</v>
      </c>
      <c r="C10">
        <v>8</v>
      </c>
      <c r="E10">
        <v>10</v>
      </c>
      <c r="F10">
        <v>18</v>
      </c>
    </row>
    <row r="11" spans="1:6" x14ac:dyDescent="0.3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2064</v>
      </c>
      <c r="C15">
        <v>3</v>
      </c>
      <c r="E15">
        <v>4</v>
      </c>
      <c r="F15">
        <v>7</v>
      </c>
    </row>
    <row r="16" spans="1:6" x14ac:dyDescent="0.3">
      <c r="A16" s="7" t="s">
        <v>2065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2057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2066</v>
      </c>
      <c r="C20">
        <v>4</v>
      </c>
      <c r="E20">
        <v>4</v>
      </c>
      <c r="F20">
        <v>8</v>
      </c>
    </row>
    <row r="21" spans="1:6" x14ac:dyDescent="0.3">
      <c r="A21" s="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2067</v>
      </c>
      <c r="C22">
        <v>9</v>
      </c>
      <c r="E22">
        <v>5</v>
      </c>
      <c r="F22">
        <v>14</v>
      </c>
    </row>
    <row r="23" spans="1:6" x14ac:dyDescent="0.3">
      <c r="A23" s="7" t="s">
        <v>2059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2068</v>
      </c>
      <c r="C25">
        <v>7</v>
      </c>
      <c r="E25">
        <v>14</v>
      </c>
      <c r="F25">
        <v>21</v>
      </c>
    </row>
    <row r="26" spans="1:6" x14ac:dyDescent="0.3">
      <c r="A26" s="7" t="s">
        <v>2061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2071</v>
      </c>
      <c r="E29">
        <v>3</v>
      </c>
      <c r="F29">
        <v>3</v>
      </c>
    </row>
    <row r="30" spans="1:6" x14ac:dyDescent="0.3">
      <c r="A30" s="7" t="s">
        <v>2046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A3AC-3CDA-470C-8D14-BFACC2D9AA1A}">
  <dimension ref="A2:F19"/>
  <sheetViews>
    <sheetView workbookViewId="0">
      <selection activeCell="A7" sqref="A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6" t="s">
        <v>2031</v>
      </c>
      <c r="B2" t="s" vm="1">
        <v>2086</v>
      </c>
    </row>
    <row r="3" spans="1:6" x14ac:dyDescent="0.3">
      <c r="A3" s="6" t="s">
        <v>2087</v>
      </c>
      <c r="B3" t="s" vm="2">
        <v>2086</v>
      </c>
    </row>
    <row r="5" spans="1:6" x14ac:dyDescent="0.3">
      <c r="A5" s="6" t="s">
        <v>2033</v>
      </c>
      <c r="B5" s="6" t="s">
        <v>2036</v>
      </c>
    </row>
    <row r="6" spans="1:6" x14ac:dyDescent="0.3">
      <c r="A6" s="6" t="s">
        <v>2047</v>
      </c>
      <c r="B6" t="s">
        <v>74</v>
      </c>
      <c r="C6" t="s">
        <v>14</v>
      </c>
      <c r="D6" t="s">
        <v>47</v>
      </c>
      <c r="E6" t="s">
        <v>20</v>
      </c>
      <c r="F6" t="s">
        <v>2046</v>
      </c>
    </row>
    <row r="7" spans="1:6" x14ac:dyDescent="0.3">
      <c r="A7" s="7" t="s">
        <v>2074</v>
      </c>
      <c r="B7" s="11">
        <v>8</v>
      </c>
      <c r="C7" s="11">
        <v>34</v>
      </c>
      <c r="D7" s="11">
        <v>2</v>
      </c>
      <c r="E7" s="11">
        <v>44</v>
      </c>
      <c r="F7" s="11">
        <v>88</v>
      </c>
    </row>
    <row r="8" spans="1:6" x14ac:dyDescent="0.3">
      <c r="A8" s="7" t="s">
        <v>2075</v>
      </c>
      <c r="B8" s="11">
        <v>4</v>
      </c>
      <c r="C8" s="11">
        <v>23</v>
      </c>
      <c r="D8" s="11"/>
      <c r="E8" s="11">
        <v>37</v>
      </c>
      <c r="F8" s="11">
        <v>64</v>
      </c>
    </row>
    <row r="9" spans="1:6" x14ac:dyDescent="0.3">
      <c r="A9" s="7" t="s">
        <v>2076</v>
      </c>
      <c r="B9" s="11">
        <v>6</v>
      </c>
      <c r="C9" s="11">
        <v>42</v>
      </c>
      <c r="D9" s="11">
        <v>1</v>
      </c>
      <c r="E9" s="11">
        <v>59</v>
      </c>
      <c r="F9" s="11">
        <v>108</v>
      </c>
    </row>
    <row r="10" spans="1:6" x14ac:dyDescent="0.3">
      <c r="A10" s="7" t="s">
        <v>2077</v>
      </c>
      <c r="B10" s="11">
        <v>3</v>
      </c>
      <c r="C10" s="11">
        <v>32</v>
      </c>
      <c r="D10" s="11">
        <v>1</v>
      </c>
      <c r="E10" s="11">
        <v>41</v>
      </c>
      <c r="F10" s="11">
        <v>77</v>
      </c>
    </row>
    <row r="11" spans="1:6" x14ac:dyDescent="0.3">
      <c r="A11" s="7" t="s">
        <v>2078</v>
      </c>
      <c r="B11" s="11">
        <v>2</v>
      </c>
      <c r="C11" s="11">
        <v>32</v>
      </c>
      <c r="D11" s="11">
        <v>2</v>
      </c>
      <c r="E11" s="11">
        <v>52</v>
      </c>
      <c r="F11" s="11">
        <v>88</v>
      </c>
    </row>
    <row r="12" spans="1:6" x14ac:dyDescent="0.3">
      <c r="A12" s="7" t="s">
        <v>2079</v>
      </c>
      <c r="B12" s="11">
        <v>1</v>
      </c>
      <c r="C12" s="11">
        <v>26</v>
      </c>
      <c r="D12" s="11"/>
      <c r="E12" s="11">
        <v>44</v>
      </c>
      <c r="F12" s="11">
        <v>71</v>
      </c>
    </row>
    <row r="13" spans="1:6" x14ac:dyDescent="0.3">
      <c r="A13" s="7" t="s">
        <v>2080</v>
      </c>
      <c r="B13" s="11">
        <v>5</v>
      </c>
      <c r="C13" s="11">
        <v>34</v>
      </c>
      <c r="D13" s="11">
        <v>2</v>
      </c>
      <c r="E13" s="11">
        <v>58</v>
      </c>
      <c r="F13" s="11">
        <v>99</v>
      </c>
    </row>
    <row r="14" spans="1:6" x14ac:dyDescent="0.3">
      <c r="A14" s="7" t="s">
        <v>2081</v>
      </c>
      <c r="B14" s="11">
        <v>5</v>
      </c>
      <c r="C14" s="11">
        <v>28</v>
      </c>
      <c r="D14" s="11">
        <v>1</v>
      </c>
      <c r="E14" s="11">
        <v>49</v>
      </c>
      <c r="F14" s="11">
        <v>83</v>
      </c>
    </row>
    <row r="15" spans="1:6" x14ac:dyDescent="0.3">
      <c r="A15" s="7" t="s">
        <v>2082</v>
      </c>
      <c r="B15" s="11">
        <v>6</v>
      </c>
      <c r="C15" s="11">
        <v>35</v>
      </c>
      <c r="D15" s="11"/>
      <c r="E15" s="11">
        <v>52</v>
      </c>
      <c r="F15" s="11">
        <v>93</v>
      </c>
    </row>
    <row r="16" spans="1:6" x14ac:dyDescent="0.3">
      <c r="A16" s="7" t="s">
        <v>2083</v>
      </c>
      <c r="B16" s="11">
        <v>9</v>
      </c>
      <c r="C16" s="11">
        <v>18</v>
      </c>
      <c r="D16" s="11"/>
      <c r="E16" s="11">
        <v>39</v>
      </c>
      <c r="F16" s="11">
        <v>66</v>
      </c>
    </row>
    <row r="17" spans="1:6" x14ac:dyDescent="0.3">
      <c r="A17" s="7" t="s">
        <v>2084</v>
      </c>
      <c r="B17" s="11">
        <v>2</v>
      </c>
      <c r="C17" s="11">
        <v>30</v>
      </c>
      <c r="D17" s="11">
        <v>2</v>
      </c>
      <c r="E17" s="11">
        <v>33</v>
      </c>
      <c r="F17" s="11">
        <v>67</v>
      </c>
    </row>
    <row r="18" spans="1:6" x14ac:dyDescent="0.3">
      <c r="A18" s="7" t="s">
        <v>2085</v>
      </c>
      <c r="B18" s="11">
        <v>6</v>
      </c>
      <c r="C18" s="11">
        <v>30</v>
      </c>
      <c r="D18" s="11">
        <v>3</v>
      </c>
      <c r="E18" s="11">
        <v>57</v>
      </c>
      <c r="F18" s="11">
        <v>96</v>
      </c>
    </row>
    <row r="19" spans="1:6" x14ac:dyDescent="0.3">
      <c r="A19" s="7" t="s">
        <v>2046</v>
      </c>
      <c r="B19" s="11">
        <v>57</v>
      </c>
      <c r="C19" s="11">
        <v>364</v>
      </c>
      <c r="D19" s="11">
        <v>14</v>
      </c>
      <c r="E19" s="11">
        <v>565</v>
      </c>
      <c r="F19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EEEF-7DD3-4B47-A6D8-AA75A6D963CA}">
  <dimension ref="A1:H13"/>
  <sheetViews>
    <sheetView topLeftCell="A7" workbookViewId="0">
      <selection activeCell="C19" sqref="C19"/>
    </sheetView>
  </sheetViews>
  <sheetFormatPr defaultRowHeight="15.6" x14ac:dyDescent="0.3"/>
  <cols>
    <col min="1" max="1" width="14.69921875" style="9" customWidth="1"/>
    <col min="2" max="2" width="16.69921875" bestFit="1" customWidth="1"/>
    <col min="3" max="3" width="13.19921875" bestFit="1" customWidth="1"/>
    <col min="4" max="4" width="15.8984375" bestFit="1" customWidth="1"/>
    <col min="5" max="5" width="12.19921875" bestFit="1" customWidth="1"/>
    <col min="6" max="6" width="19.19921875" bestFit="1" customWidth="1"/>
    <col min="7" max="7" width="15.59765625" bestFit="1" customWidth="1"/>
    <col min="8" max="8" width="22.8984375" bestFit="1" customWidth="1"/>
  </cols>
  <sheetData>
    <row r="1" spans="1:8" x14ac:dyDescent="0.3">
      <c r="A1" s="9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2095</v>
      </c>
      <c r="G1" t="s">
        <v>2093</v>
      </c>
      <c r="H1" t="s">
        <v>2094</v>
      </c>
    </row>
    <row r="2" spans="1:8" x14ac:dyDescent="0.3">
      <c r="A2" s="9" t="s">
        <v>2096</v>
      </c>
      <c r="B2">
        <f>COUNTIFS(Crowdfunding!$D:$D,"&lt;1000",Crowdfunding!$F:$F,"successful")</f>
        <v>30</v>
      </c>
      <c r="C2">
        <f>COUNTIFS(Crowdfunding!$D:$D,"&lt;1000",Crowdfunding!$F:$F,"failed")</f>
        <v>20</v>
      </c>
      <c r="D2">
        <f>COUNTIFS(Crowdfunding!$D:$D,"&lt;1000",Crowdfunding!$F:$F,"canceled")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4">
        <f>D2/E2</f>
        <v>1.9607843137254902E-2</v>
      </c>
    </row>
    <row r="3" spans="1:8" x14ac:dyDescent="0.3">
      <c r="A3" s="9" t="s">
        <v>2097</v>
      </c>
      <c r="B3">
        <f>COUNTIFS(Crowdfunding!$D:$D,"&gt;=1000",Crowdfunding!$D:$D,"&lt;=4999",Crowdfunding!$F:$F,"successful")</f>
        <v>191</v>
      </c>
      <c r="C3">
        <f>COUNTIFS(Crowdfunding!$D:$D,"&gt;=1000",Crowdfunding!$D:$D,"&lt;=4999",Crowdfunding!$F:$F,"failed")</f>
        <v>38</v>
      </c>
      <c r="D3">
        <f>COUNTIFS(Crowdfunding!$D:$D,"&gt;=1000",Crowdfunding!$D:$D,"&lt;=4999",Crowdfunding!$F:$F,"canceled")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s="9" t="s">
        <v>2098</v>
      </c>
      <c r="B4">
        <f>COUNTIFS(Crowdfunding!$D:$D,"&gt;=5000",Crowdfunding!$D:$D,"&lt;=9999",Crowdfunding!$F:$F,"successful")</f>
        <v>164</v>
      </c>
      <c r="C4">
        <f>COUNTIFS(Crowdfunding!$D:$D,"&gt;=5000",Crowdfunding!$D:$D,"&lt;=9999",Crowdfunding!$F:$F,"failed")</f>
        <v>126</v>
      </c>
      <c r="D4">
        <f>COUNTIFS(Crowdfunding!$D:$D,"&gt;=5000",Crowdfunding!$D:$D,"&lt;=9999",Crowdfunding!$F:$F,"canceled")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4">
        <f t="shared" si="3"/>
        <v>7.9365079365079361E-2</v>
      </c>
    </row>
    <row r="5" spans="1:8" ht="31.2" x14ac:dyDescent="0.3">
      <c r="A5" s="9" t="s">
        <v>2106</v>
      </c>
      <c r="B5">
        <f>COUNTIFS(Crowdfunding!$D:$D,"&gt;=10000",Crowdfunding!$D:$D,"&lt;=14999",Crowdfunding!$F:$F,"successful")</f>
        <v>4</v>
      </c>
      <c r="C5">
        <f>COUNTIFS(Crowdfunding!$D:$D,"&gt;=10000",Crowdfunding!$D:$D,"&lt;=14999",Crowdfunding!$F:$F,"failed")</f>
        <v>5</v>
      </c>
      <c r="D5">
        <f>COUNTIFS(Crowdfunding!$D:$D,"&gt;=10000",Crowdfunding!$D:$D,"&lt;=14999",Crowdfunding!$F:$F,"canceled")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4">
        <f t="shared" si="3"/>
        <v>0</v>
      </c>
    </row>
    <row r="6" spans="1:8" ht="31.2" x14ac:dyDescent="0.3">
      <c r="A6" s="9" t="s">
        <v>2099</v>
      </c>
      <c r="B6">
        <f>COUNTIFS(Crowdfunding!$D:$D,"&gt;=15000",Crowdfunding!$D:$D,"&lt;=19999",Crowdfunding!$F:$F,"successful")</f>
        <v>10</v>
      </c>
      <c r="C6">
        <f>COUNTIFS(Crowdfunding!$D:$D,"&gt;=15000",Crowdfunding!$D:$D,"&lt;=19999",Crowdfunding!$F:$F,"failed")</f>
        <v>0</v>
      </c>
      <c r="D6">
        <f>COUNTIFS(Crowdfunding!$D:$D,"&gt;=15000",Crowdfunding!$D:$D,"&lt;=19999",Crowdfunding!$F:$F,"canceled")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4">
        <f t="shared" si="3"/>
        <v>0</v>
      </c>
    </row>
    <row r="7" spans="1:8" ht="31.2" x14ac:dyDescent="0.3">
      <c r="A7" s="9" t="s">
        <v>2100</v>
      </c>
      <c r="B7">
        <f>COUNTIFS(Crowdfunding!$D:$D,"&gt;=20000",Crowdfunding!$D:$D,"&lt;=24999",Crowdfunding!$F:$F,"successful")</f>
        <v>7</v>
      </c>
      <c r="C7">
        <f>COUNTIFS(Crowdfunding!$D:$D,"&gt;=20000",Crowdfunding!$D:$D,"&lt;=24999",Crowdfunding!$F:$F,"failed")</f>
        <v>0</v>
      </c>
      <c r="D7">
        <f>COUNTIFS(Crowdfunding!$D:$D,"&gt;=20000",Crowdfunding!$D:$D,"&lt;=24999",Crowdfunding!$F:$F,"canceled")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4">
        <f t="shared" si="3"/>
        <v>0</v>
      </c>
    </row>
    <row r="8" spans="1:8" ht="31.2" x14ac:dyDescent="0.3">
      <c r="A8" s="9" t="s">
        <v>2101</v>
      </c>
      <c r="B8">
        <f>COUNTIFS(Crowdfunding!$D:$D,"&gt;=25000",Crowdfunding!$D:$D,"&lt;=29999",Crowdfunding!$F:$F,"successful")</f>
        <v>11</v>
      </c>
      <c r="C8">
        <f>COUNTIFS(Crowdfunding!$D:$D,"&gt;=25000",Crowdfunding!$D:$D,"&lt;=29999",Crowdfunding!$F:$F,"failed")</f>
        <v>3</v>
      </c>
      <c r="D8">
        <f>COUNTIFS(Crowdfunding!$D:$D,"&gt;=25000",Crowdfunding!$D:$D,"&lt;=29999",Crowdfunding!$F:$F,"canceled")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4">
        <f t="shared" si="3"/>
        <v>0</v>
      </c>
    </row>
    <row r="9" spans="1:8" ht="31.2" x14ac:dyDescent="0.3">
      <c r="A9" s="9" t="s">
        <v>2102</v>
      </c>
      <c r="B9">
        <f>COUNTIFS(Crowdfunding!$D:$D,"&gt;=30000",Crowdfunding!$D:$D,"&lt;=34999",Crowdfunding!$F:$F,"successful")</f>
        <v>7</v>
      </c>
      <c r="C9">
        <f>COUNTIFS(Crowdfunding!$D:$D,"&gt;=30000",Crowdfunding!$D:$D,"&lt;=34999",Crowdfunding!$F:$F,"failed")</f>
        <v>0</v>
      </c>
      <c r="D9">
        <f>COUNTIFS(Crowdfunding!$D:$D,"&gt;=30000",Crowdfunding!$D:$D,"&lt;=34999",Crowdfunding!$F:$F,"canceled")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4">
        <f t="shared" si="3"/>
        <v>0</v>
      </c>
    </row>
    <row r="10" spans="1:8" ht="31.2" x14ac:dyDescent="0.3">
      <c r="A10" s="9" t="s">
        <v>2103</v>
      </c>
      <c r="B10">
        <f>COUNTIFS(Crowdfunding!$D:$D,"&gt;=35000",Crowdfunding!$D:$D,"&lt;=39999",Crowdfunding!$F:$F,"successful")</f>
        <v>8</v>
      </c>
      <c r="C10">
        <f>COUNTIFS(Crowdfunding!$D:$D,"&gt;=35000",Crowdfunding!$D:$D,"&lt;=39999",Crowdfunding!$F:$F,"failed")</f>
        <v>3</v>
      </c>
      <c r="D10">
        <f>COUNTIFS(Crowdfunding!$D:$D,"&gt;=35000",Crowdfunding!$D:$D,"&lt;=39999",Crowdfunding!$F:$F,"canceled")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4">
        <f t="shared" si="3"/>
        <v>8.3333333333333329E-2</v>
      </c>
    </row>
    <row r="11" spans="1:8" ht="31.2" x14ac:dyDescent="0.3">
      <c r="A11" s="9" t="s">
        <v>2104</v>
      </c>
      <c r="B11">
        <f>COUNTIFS(Crowdfunding!$D:$D,"&gt;=40000",Crowdfunding!$D:$D,"&lt;=44999",Crowdfunding!$F:$F,"successful")</f>
        <v>11</v>
      </c>
      <c r="C11">
        <f>COUNTIFS(Crowdfunding!$D:$D,"&gt;=40000",Crowdfunding!$D:$D,"&lt;=44999",Crowdfunding!$F:$F,"failed")</f>
        <v>3</v>
      </c>
      <c r="D11">
        <f>COUNTIFS(Crowdfunding!$D:$D,"&gt;=40000",Crowdfunding!$D:$D,"&lt;=44999",Crowdfunding!$F:$F,"canceled")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4">
        <f t="shared" si="3"/>
        <v>0</v>
      </c>
    </row>
    <row r="12" spans="1:8" ht="31.2" x14ac:dyDescent="0.3">
      <c r="A12" s="9" t="s">
        <v>2107</v>
      </c>
      <c r="B12">
        <f>COUNTIFS(Crowdfunding!$D:$D,"&gt;=45000",Crowdfunding!$D:$D,"&lt;=49999",Crowdfunding!$F:$F,"successful")</f>
        <v>8</v>
      </c>
      <c r="C12">
        <f>COUNTIFS(Crowdfunding!$D:$D,"&gt;=45000",Crowdfunding!$D:$D,"&lt;=49999",Crowdfunding!$F:$F,"failed")</f>
        <v>3</v>
      </c>
      <c r="D12">
        <f>COUNTIFS(Crowdfunding!$D:$D,"&gt;=45000",Crowdfunding!$D:$D,"&lt;=49999",Crowdfunding!$F:$F,"canceled")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4">
        <f t="shared" si="3"/>
        <v>0</v>
      </c>
    </row>
    <row r="13" spans="1:8" ht="31.2" x14ac:dyDescent="0.3">
      <c r="A13" s="9" t="s">
        <v>2105</v>
      </c>
      <c r="B13">
        <f>COUNTIFS(Crowdfunding!$D:$D,"&gt;=50000",Crowdfunding!$F:$F,"successful")</f>
        <v>114</v>
      </c>
      <c r="C13">
        <f>COUNTIFS(Crowdfunding!$D:$D,"&gt;=50000",Crowdfunding!$F:$F,"failed")</f>
        <v>163</v>
      </c>
      <c r="D13">
        <f>COUNTIFS(Crowdfunding!$D:$D,"&gt;=50000",Crowdfunding!$F:$F,"canceled")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4">
        <f t="shared" si="3"/>
        <v>9.1803278688524587E-2</v>
      </c>
    </row>
  </sheetData>
  <autoFilter ref="A1:H1" xr:uid="{1A1CEEEF-7DD3-4B47-A6D8-AA75A6D963CA}"/>
  <pageMargins left="0.7" right="0.7" top="0.75" bottom="0.75" header="0.3" footer="0.3"/>
  <ignoredErrors>
    <ignoredError sqref="C4 C5:C7 C9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1DBC-CA6D-44FF-9A13-FB80AC18615B}">
  <dimension ref="A1:I566"/>
  <sheetViews>
    <sheetView workbookViewId="0">
      <selection activeCell="H10" sqref="H10"/>
    </sheetView>
  </sheetViews>
  <sheetFormatPr defaultRowHeight="15.6" x14ac:dyDescent="0.3"/>
  <cols>
    <col min="7" max="7" width="12.09765625" bestFit="1" customWidth="1"/>
    <col min="8" max="8" width="15.59765625" bestFit="1" customWidth="1"/>
    <col min="9" max="9" width="13.69921875" bestFit="1" customWidth="1"/>
  </cols>
  <sheetData>
    <row r="1" spans="1:9" x14ac:dyDescent="0.3">
      <c r="A1" t="s">
        <v>2108</v>
      </c>
      <c r="B1" t="s">
        <v>2109</v>
      </c>
      <c r="C1" t="s">
        <v>2108</v>
      </c>
      <c r="D1" t="s">
        <v>2109</v>
      </c>
      <c r="H1" t="s">
        <v>2110</v>
      </c>
      <c r="I1" t="s">
        <v>2113</v>
      </c>
    </row>
    <row r="2" spans="1:9" x14ac:dyDescent="0.3">
      <c r="A2" t="s">
        <v>20</v>
      </c>
      <c r="B2">
        <v>142</v>
      </c>
      <c r="C2" t="s">
        <v>14</v>
      </c>
      <c r="D2">
        <v>0</v>
      </c>
      <c r="G2" t="s">
        <v>2111</v>
      </c>
      <c r="H2" s="12">
        <f>AVERAGE(B2:B566)</f>
        <v>851.14690265486729</v>
      </c>
      <c r="I2" s="12">
        <f>AVERAGE(D2:D365)</f>
        <v>585.61538461538464</v>
      </c>
    </row>
    <row r="3" spans="1:9" x14ac:dyDescent="0.3">
      <c r="A3" t="s">
        <v>20</v>
      </c>
      <c r="B3">
        <v>158</v>
      </c>
      <c r="C3" t="s">
        <v>14</v>
      </c>
      <c r="D3">
        <v>0</v>
      </c>
      <c r="G3" t="s">
        <v>2117</v>
      </c>
      <c r="H3">
        <f>MEDIAN(B2:B566)</f>
        <v>201</v>
      </c>
      <c r="I3">
        <f>MEDIAN(D2:D365)</f>
        <v>114.5</v>
      </c>
    </row>
    <row r="4" spans="1:9" x14ac:dyDescent="0.3">
      <c r="A4" t="s">
        <v>20</v>
      </c>
      <c r="B4">
        <v>98</v>
      </c>
      <c r="C4" t="s">
        <v>14</v>
      </c>
      <c r="D4">
        <v>1</v>
      </c>
      <c r="G4" t="s">
        <v>2114</v>
      </c>
      <c r="H4">
        <v>16</v>
      </c>
      <c r="I4">
        <v>0</v>
      </c>
    </row>
    <row r="5" spans="1:9" x14ac:dyDescent="0.3">
      <c r="A5" t="s">
        <v>20</v>
      </c>
      <c r="B5">
        <v>100</v>
      </c>
      <c r="C5" t="s">
        <v>14</v>
      </c>
      <c r="D5">
        <v>1</v>
      </c>
      <c r="G5" t="s">
        <v>2112</v>
      </c>
      <c r="H5">
        <v>7295</v>
      </c>
      <c r="I5">
        <v>6080</v>
      </c>
    </row>
    <row r="6" spans="1:9" x14ac:dyDescent="0.3">
      <c r="A6" t="s">
        <v>20</v>
      </c>
      <c r="B6">
        <v>129</v>
      </c>
      <c r="C6" t="s">
        <v>14</v>
      </c>
      <c r="D6">
        <v>1</v>
      </c>
      <c r="G6" t="s">
        <v>2115</v>
      </c>
      <c r="H6" s="12">
        <f>_xlfn.VAR.P(B2:B566)</f>
        <v>1603373.7324019109</v>
      </c>
      <c r="I6" s="12">
        <f>_xlfn.VAR.P(D2:D365)</f>
        <v>921574.68174133555</v>
      </c>
    </row>
    <row r="7" spans="1:9" x14ac:dyDescent="0.3">
      <c r="A7" t="s">
        <v>20</v>
      </c>
      <c r="B7">
        <v>163</v>
      </c>
      <c r="C7" t="s">
        <v>14</v>
      </c>
      <c r="D7">
        <v>1</v>
      </c>
      <c r="G7" t="s">
        <v>2116</v>
      </c>
      <c r="H7" s="12">
        <f>_xlfn.STDEV.P(B2:B566)</f>
        <v>1266.2439466397898</v>
      </c>
      <c r="I7" s="12">
        <f>_xlfn.STDEV.P(D2:D365)</f>
        <v>959.98681331637863</v>
      </c>
    </row>
    <row r="8" spans="1:9" x14ac:dyDescent="0.3">
      <c r="A8" t="s">
        <v>20</v>
      </c>
      <c r="B8">
        <v>165</v>
      </c>
      <c r="C8" t="s">
        <v>14</v>
      </c>
      <c r="D8">
        <v>1</v>
      </c>
    </row>
    <row r="9" spans="1:9" x14ac:dyDescent="0.3">
      <c r="A9" t="s">
        <v>20</v>
      </c>
      <c r="B9">
        <v>174</v>
      </c>
      <c r="C9" t="s">
        <v>14</v>
      </c>
      <c r="D9">
        <v>1</v>
      </c>
    </row>
    <row r="10" spans="1:9" x14ac:dyDescent="0.3">
      <c r="A10" t="s">
        <v>20</v>
      </c>
      <c r="B10">
        <v>220</v>
      </c>
      <c r="C10" t="s">
        <v>14</v>
      </c>
      <c r="D10">
        <v>1</v>
      </c>
    </row>
    <row r="11" spans="1:9" x14ac:dyDescent="0.3">
      <c r="A11" t="s">
        <v>20</v>
      </c>
      <c r="B11">
        <v>226</v>
      </c>
      <c r="C11" t="s">
        <v>14</v>
      </c>
      <c r="D11">
        <v>1</v>
      </c>
    </row>
    <row r="12" spans="1:9" x14ac:dyDescent="0.3">
      <c r="A12" t="s">
        <v>20</v>
      </c>
      <c r="B12">
        <v>227</v>
      </c>
      <c r="C12" t="s">
        <v>14</v>
      </c>
      <c r="D12">
        <v>1</v>
      </c>
    </row>
    <row r="13" spans="1:9" x14ac:dyDescent="0.3">
      <c r="A13" t="s">
        <v>20</v>
      </c>
      <c r="B13">
        <v>890</v>
      </c>
      <c r="C13" t="s">
        <v>14</v>
      </c>
      <c r="D13">
        <v>1</v>
      </c>
    </row>
    <row r="14" spans="1:9" x14ac:dyDescent="0.3">
      <c r="A14" t="s">
        <v>20</v>
      </c>
      <c r="B14">
        <v>1249</v>
      </c>
      <c r="C14" t="s">
        <v>14</v>
      </c>
      <c r="D14">
        <v>1</v>
      </c>
    </row>
    <row r="15" spans="1:9" x14ac:dyDescent="0.3">
      <c r="A15" t="s">
        <v>20</v>
      </c>
      <c r="B15">
        <v>1396</v>
      </c>
      <c r="C15" t="s">
        <v>14</v>
      </c>
      <c r="D15">
        <v>1</v>
      </c>
    </row>
    <row r="16" spans="1:9" x14ac:dyDescent="0.3">
      <c r="A16" t="s">
        <v>20</v>
      </c>
      <c r="B16">
        <v>1425</v>
      </c>
      <c r="C16" t="s">
        <v>14</v>
      </c>
      <c r="D16">
        <v>1</v>
      </c>
    </row>
    <row r="17" spans="1:4" x14ac:dyDescent="0.3">
      <c r="A17" t="s">
        <v>20</v>
      </c>
      <c r="B17">
        <v>1606</v>
      </c>
      <c r="C17" t="s">
        <v>14</v>
      </c>
      <c r="D17">
        <v>1</v>
      </c>
    </row>
    <row r="18" spans="1:4" x14ac:dyDescent="0.3">
      <c r="A18" t="s">
        <v>20</v>
      </c>
      <c r="B18">
        <v>2220</v>
      </c>
      <c r="C18" t="s">
        <v>14</v>
      </c>
      <c r="D18">
        <v>1</v>
      </c>
    </row>
    <row r="19" spans="1:4" x14ac:dyDescent="0.3">
      <c r="A19" t="s">
        <v>20</v>
      </c>
      <c r="B19">
        <v>2673</v>
      </c>
      <c r="C19" t="s">
        <v>14</v>
      </c>
      <c r="D19">
        <v>1</v>
      </c>
    </row>
    <row r="20" spans="1:4" x14ac:dyDescent="0.3">
      <c r="A20" t="s">
        <v>20</v>
      </c>
      <c r="B20">
        <v>5419</v>
      </c>
      <c r="C20" t="s">
        <v>14</v>
      </c>
      <c r="D20">
        <v>1</v>
      </c>
    </row>
    <row r="21" spans="1:4" x14ac:dyDescent="0.3">
      <c r="A21" t="s">
        <v>20</v>
      </c>
      <c r="B21">
        <v>71</v>
      </c>
      <c r="C21" t="s">
        <v>14</v>
      </c>
      <c r="D21">
        <v>5</v>
      </c>
    </row>
    <row r="22" spans="1:4" x14ac:dyDescent="0.3">
      <c r="A22" t="s">
        <v>20</v>
      </c>
      <c r="B22">
        <v>113</v>
      </c>
      <c r="C22" t="s">
        <v>14</v>
      </c>
      <c r="D22">
        <v>5</v>
      </c>
    </row>
    <row r="23" spans="1:4" x14ac:dyDescent="0.3">
      <c r="A23" t="s">
        <v>20</v>
      </c>
      <c r="B23">
        <v>98</v>
      </c>
      <c r="C23" t="s">
        <v>14</v>
      </c>
      <c r="D23">
        <v>6</v>
      </c>
    </row>
    <row r="24" spans="1:4" x14ac:dyDescent="0.3">
      <c r="A24" t="s">
        <v>20</v>
      </c>
      <c r="B24">
        <v>50</v>
      </c>
      <c r="C24" t="s">
        <v>14</v>
      </c>
      <c r="D24">
        <v>7</v>
      </c>
    </row>
    <row r="25" spans="1:4" x14ac:dyDescent="0.3">
      <c r="A25" t="s">
        <v>20</v>
      </c>
      <c r="B25">
        <v>111</v>
      </c>
      <c r="C25" t="s">
        <v>14</v>
      </c>
      <c r="D25">
        <v>7</v>
      </c>
    </row>
    <row r="26" spans="1:4" x14ac:dyDescent="0.3">
      <c r="A26" t="s">
        <v>20</v>
      </c>
      <c r="B26">
        <v>411</v>
      </c>
      <c r="C26" t="s">
        <v>14</v>
      </c>
      <c r="D26">
        <v>9</v>
      </c>
    </row>
    <row r="27" spans="1:4" x14ac:dyDescent="0.3">
      <c r="A27" t="s">
        <v>20</v>
      </c>
      <c r="B27">
        <v>2331</v>
      </c>
      <c r="C27" t="s">
        <v>14</v>
      </c>
      <c r="D27">
        <v>9</v>
      </c>
    </row>
    <row r="28" spans="1:4" x14ac:dyDescent="0.3">
      <c r="A28" t="s">
        <v>20</v>
      </c>
      <c r="B28">
        <v>180</v>
      </c>
      <c r="C28" t="s">
        <v>14</v>
      </c>
      <c r="D28">
        <v>10</v>
      </c>
    </row>
    <row r="29" spans="1:4" x14ac:dyDescent="0.3">
      <c r="A29" t="s">
        <v>20</v>
      </c>
      <c r="B29">
        <v>214</v>
      </c>
      <c r="C29" t="s">
        <v>14</v>
      </c>
      <c r="D29">
        <v>10</v>
      </c>
    </row>
    <row r="30" spans="1:4" x14ac:dyDescent="0.3">
      <c r="A30" t="s">
        <v>20</v>
      </c>
      <c r="B30">
        <v>1894</v>
      </c>
      <c r="C30" t="s">
        <v>14</v>
      </c>
      <c r="D30">
        <v>10</v>
      </c>
    </row>
    <row r="31" spans="1:4" x14ac:dyDescent="0.3">
      <c r="A31" t="s">
        <v>20</v>
      </c>
      <c r="B31">
        <v>2739</v>
      </c>
      <c r="C31" t="s">
        <v>14</v>
      </c>
      <c r="D31">
        <v>10</v>
      </c>
    </row>
    <row r="32" spans="1:4" x14ac:dyDescent="0.3">
      <c r="A32" t="s">
        <v>20</v>
      </c>
      <c r="B32">
        <v>164</v>
      </c>
      <c r="C32" t="s">
        <v>14</v>
      </c>
      <c r="D32">
        <v>12</v>
      </c>
    </row>
    <row r="33" spans="1:4" x14ac:dyDescent="0.3">
      <c r="A33" t="s">
        <v>20</v>
      </c>
      <c r="B33">
        <v>303</v>
      </c>
      <c r="C33" t="s">
        <v>14</v>
      </c>
      <c r="D33">
        <v>12</v>
      </c>
    </row>
    <row r="34" spans="1:4" x14ac:dyDescent="0.3">
      <c r="A34" t="s">
        <v>20</v>
      </c>
      <c r="B34">
        <v>134</v>
      </c>
      <c r="C34" t="s">
        <v>14</v>
      </c>
      <c r="D34">
        <v>13</v>
      </c>
    </row>
    <row r="35" spans="1:4" x14ac:dyDescent="0.3">
      <c r="A35" t="s">
        <v>20</v>
      </c>
      <c r="B35">
        <v>236</v>
      </c>
      <c r="C35" t="s">
        <v>14</v>
      </c>
      <c r="D35">
        <v>13</v>
      </c>
    </row>
    <row r="36" spans="1:4" x14ac:dyDescent="0.3">
      <c r="A36" t="s">
        <v>20</v>
      </c>
      <c r="B36">
        <v>180</v>
      </c>
      <c r="C36" t="s">
        <v>14</v>
      </c>
      <c r="D36">
        <v>14</v>
      </c>
    </row>
    <row r="37" spans="1:4" x14ac:dyDescent="0.3">
      <c r="A37" t="s">
        <v>20</v>
      </c>
      <c r="B37">
        <v>3742</v>
      </c>
      <c r="C37" t="s">
        <v>14</v>
      </c>
      <c r="D37">
        <v>14</v>
      </c>
    </row>
    <row r="38" spans="1:4" x14ac:dyDescent="0.3">
      <c r="A38" t="s">
        <v>20</v>
      </c>
      <c r="B38">
        <v>53</v>
      </c>
      <c r="C38" t="s">
        <v>14</v>
      </c>
      <c r="D38">
        <v>15</v>
      </c>
    </row>
    <row r="39" spans="1:4" x14ac:dyDescent="0.3">
      <c r="A39" t="s">
        <v>20</v>
      </c>
      <c r="B39">
        <v>92</v>
      </c>
      <c r="C39" t="s">
        <v>14</v>
      </c>
      <c r="D39">
        <v>15</v>
      </c>
    </row>
    <row r="40" spans="1:4" x14ac:dyDescent="0.3">
      <c r="A40" t="s">
        <v>20</v>
      </c>
      <c r="B40">
        <v>107</v>
      </c>
      <c r="C40" t="s">
        <v>14</v>
      </c>
      <c r="D40">
        <v>15</v>
      </c>
    </row>
    <row r="41" spans="1:4" x14ac:dyDescent="0.3">
      <c r="A41" t="s">
        <v>20</v>
      </c>
      <c r="B41">
        <v>112</v>
      </c>
      <c r="C41" t="s">
        <v>14</v>
      </c>
      <c r="D41">
        <v>15</v>
      </c>
    </row>
    <row r="42" spans="1:4" x14ac:dyDescent="0.3">
      <c r="A42" t="s">
        <v>20</v>
      </c>
      <c r="B42">
        <v>170</v>
      </c>
      <c r="C42" t="s">
        <v>14</v>
      </c>
      <c r="D42">
        <v>15</v>
      </c>
    </row>
    <row r="43" spans="1:4" x14ac:dyDescent="0.3">
      <c r="A43" t="s">
        <v>20</v>
      </c>
      <c r="B43">
        <v>198</v>
      </c>
      <c r="C43" t="s">
        <v>14</v>
      </c>
      <c r="D43">
        <v>15</v>
      </c>
    </row>
    <row r="44" spans="1:4" x14ac:dyDescent="0.3">
      <c r="A44" t="s">
        <v>20</v>
      </c>
      <c r="B44">
        <v>80</v>
      </c>
      <c r="C44" t="s">
        <v>14</v>
      </c>
      <c r="D44">
        <v>16</v>
      </c>
    </row>
    <row r="45" spans="1:4" x14ac:dyDescent="0.3">
      <c r="A45" t="s">
        <v>20</v>
      </c>
      <c r="B45">
        <v>88</v>
      </c>
      <c r="C45" t="s">
        <v>14</v>
      </c>
      <c r="D45">
        <v>16</v>
      </c>
    </row>
    <row r="46" spans="1:4" x14ac:dyDescent="0.3">
      <c r="A46" t="s">
        <v>20</v>
      </c>
      <c r="B46">
        <v>147</v>
      </c>
      <c r="C46" t="s">
        <v>14</v>
      </c>
      <c r="D46">
        <v>16</v>
      </c>
    </row>
    <row r="47" spans="1:4" x14ac:dyDescent="0.3">
      <c r="A47" t="s">
        <v>20</v>
      </c>
      <c r="B47">
        <v>1071</v>
      </c>
      <c r="C47" t="s">
        <v>14</v>
      </c>
      <c r="D47">
        <v>16</v>
      </c>
    </row>
    <row r="48" spans="1:4" x14ac:dyDescent="0.3">
      <c r="A48" t="s">
        <v>20</v>
      </c>
      <c r="B48">
        <v>76</v>
      </c>
      <c r="C48" t="s">
        <v>14</v>
      </c>
      <c r="D48">
        <v>17</v>
      </c>
    </row>
    <row r="49" spans="1:4" x14ac:dyDescent="0.3">
      <c r="A49" t="s">
        <v>20</v>
      </c>
      <c r="B49">
        <v>126</v>
      </c>
      <c r="C49" t="s">
        <v>14</v>
      </c>
      <c r="D49">
        <v>17</v>
      </c>
    </row>
    <row r="50" spans="1:4" x14ac:dyDescent="0.3">
      <c r="A50" t="s">
        <v>20</v>
      </c>
      <c r="B50">
        <v>1815</v>
      </c>
      <c r="C50" t="s">
        <v>14</v>
      </c>
      <c r="D50">
        <v>17</v>
      </c>
    </row>
    <row r="51" spans="1:4" x14ac:dyDescent="0.3">
      <c r="A51" t="s">
        <v>20</v>
      </c>
      <c r="B51">
        <v>164</v>
      </c>
      <c r="C51" t="s">
        <v>14</v>
      </c>
      <c r="D51">
        <v>18</v>
      </c>
    </row>
    <row r="52" spans="1:4" x14ac:dyDescent="0.3">
      <c r="A52" t="s">
        <v>20</v>
      </c>
      <c r="B52">
        <v>374</v>
      </c>
      <c r="C52" t="s">
        <v>14</v>
      </c>
      <c r="D52">
        <v>18</v>
      </c>
    </row>
    <row r="53" spans="1:4" x14ac:dyDescent="0.3">
      <c r="A53" t="s">
        <v>20</v>
      </c>
      <c r="B53">
        <v>16</v>
      </c>
      <c r="C53" t="s">
        <v>14</v>
      </c>
      <c r="D53">
        <v>19</v>
      </c>
    </row>
    <row r="54" spans="1:4" x14ac:dyDescent="0.3">
      <c r="A54" t="s">
        <v>20</v>
      </c>
      <c r="B54">
        <v>222</v>
      </c>
      <c r="C54" t="s">
        <v>14</v>
      </c>
      <c r="D54">
        <v>19</v>
      </c>
    </row>
    <row r="55" spans="1:4" x14ac:dyDescent="0.3">
      <c r="A55" t="s">
        <v>20</v>
      </c>
      <c r="B55">
        <v>1917</v>
      </c>
      <c r="C55" t="s">
        <v>14</v>
      </c>
      <c r="D55">
        <v>19</v>
      </c>
    </row>
    <row r="56" spans="1:4" x14ac:dyDescent="0.3">
      <c r="A56" t="s">
        <v>20</v>
      </c>
      <c r="B56">
        <v>128</v>
      </c>
      <c r="C56" t="s">
        <v>14</v>
      </c>
      <c r="D56">
        <v>21</v>
      </c>
    </row>
    <row r="57" spans="1:4" x14ac:dyDescent="0.3">
      <c r="A57" t="s">
        <v>20</v>
      </c>
      <c r="B57">
        <v>247</v>
      </c>
      <c r="C57" t="s">
        <v>14</v>
      </c>
      <c r="D57">
        <v>21</v>
      </c>
    </row>
    <row r="58" spans="1:4" x14ac:dyDescent="0.3">
      <c r="A58" t="s">
        <v>20</v>
      </c>
      <c r="B58">
        <v>336</v>
      </c>
      <c r="C58" t="s">
        <v>14</v>
      </c>
      <c r="D58">
        <v>21</v>
      </c>
    </row>
    <row r="59" spans="1:4" x14ac:dyDescent="0.3">
      <c r="A59" t="s">
        <v>20</v>
      </c>
      <c r="B59">
        <v>142</v>
      </c>
      <c r="C59" t="s">
        <v>14</v>
      </c>
      <c r="D59">
        <v>22</v>
      </c>
    </row>
    <row r="60" spans="1:4" x14ac:dyDescent="0.3">
      <c r="A60" t="s">
        <v>20</v>
      </c>
      <c r="B60">
        <v>176</v>
      </c>
      <c r="C60" t="s">
        <v>14</v>
      </c>
      <c r="D60">
        <v>23</v>
      </c>
    </row>
    <row r="61" spans="1:4" x14ac:dyDescent="0.3">
      <c r="A61" t="s">
        <v>20</v>
      </c>
      <c r="B61">
        <v>113</v>
      </c>
      <c r="C61" t="s">
        <v>14</v>
      </c>
      <c r="D61">
        <v>24</v>
      </c>
    </row>
    <row r="62" spans="1:4" x14ac:dyDescent="0.3">
      <c r="A62" t="s">
        <v>20</v>
      </c>
      <c r="B62">
        <v>330</v>
      </c>
      <c r="C62" t="s">
        <v>14</v>
      </c>
      <c r="D62">
        <v>24</v>
      </c>
    </row>
    <row r="63" spans="1:4" x14ac:dyDescent="0.3">
      <c r="A63" t="s">
        <v>20</v>
      </c>
      <c r="B63">
        <v>4065</v>
      </c>
      <c r="C63" t="s">
        <v>14</v>
      </c>
      <c r="D63">
        <v>24</v>
      </c>
    </row>
    <row r="64" spans="1:4" x14ac:dyDescent="0.3">
      <c r="A64" t="s">
        <v>20</v>
      </c>
      <c r="B64">
        <v>2431</v>
      </c>
      <c r="C64" t="s">
        <v>14</v>
      </c>
      <c r="D64">
        <v>25</v>
      </c>
    </row>
    <row r="65" spans="1:4" x14ac:dyDescent="0.3">
      <c r="A65" t="s">
        <v>20</v>
      </c>
      <c r="B65">
        <v>5880</v>
      </c>
      <c r="C65" t="s">
        <v>14</v>
      </c>
      <c r="D65">
        <v>25</v>
      </c>
    </row>
    <row r="66" spans="1:4" x14ac:dyDescent="0.3">
      <c r="A66" t="s">
        <v>20</v>
      </c>
      <c r="B66">
        <v>218</v>
      </c>
      <c r="C66" t="s">
        <v>14</v>
      </c>
      <c r="D66">
        <v>26</v>
      </c>
    </row>
    <row r="67" spans="1:4" x14ac:dyDescent="0.3">
      <c r="A67" t="s">
        <v>20</v>
      </c>
      <c r="B67">
        <v>659</v>
      </c>
      <c r="C67" t="s">
        <v>14</v>
      </c>
      <c r="D67">
        <v>26</v>
      </c>
    </row>
    <row r="68" spans="1:4" x14ac:dyDescent="0.3">
      <c r="A68" t="s">
        <v>20</v>
      </c>
      <c r="B68">
        <v>1965</v>
      </c>
      <c r="C68" t="s">
        <v>14</v>
      </c>
      <c r="D68">
        <v>26</v>
      </c>
    </row>
    <row r="69" spans="1:4" x14ac:dyDescent="0.3">
      <c r="A69" t="s">
        <v>20</v>
      </c>
      <c r="B69">
        <v>533</v>
      </c>
      <c r="C69" t="s">
        <v>14</v>
      </c>
      <c r="D69">
        <v>27</v>
      </c>
    </row>
    <row r="70" spans="1:4" x14ac:dyDescent="0.3">
      <c r="A70" t="s">
        <v>20</v>
      </c>
      <c r="B70">
        <v>1884</v>
      </c>
      <c r="C70" t="s">
        <v>14</v>
      </c>
      <c r="D70">
        <v>27</v>
      </c>
    </row>
    <row r="71" spans="1:4" x14ac:dyDescent="0.3">
      <c r="A71" t="s">
        <v>20</v>
      </c>
      <c r="B71">
        <v>112</v>
      </c>
      <c r="C71" t="s">
        <v>14</v>
      </c>
      <c r="D71">
        <v>29</v>
      </c>
    </row>
    <row r="72" spans="1:4" x14ac:dyDescent="0.3">
      <c r="A72" t="s">
        <v>20</v>
      </c>
      <c r="B72">
        <v>70</v>
      </c>
      <c r="C72" t="s">
        <v>14</v>
      </c>
      <c r="D72">
        <v>30</v>
      </c>
    </row>
    <row r="73" spans="1:4" x14ac:dyDescent="0.3">
      <c r="A73" t="s">
        <v>20</v>
      </c>
      <c r="B73">
        <v>127</v>
      </c>
      <c r="C73" t="s">
        <v>14</v>
      </c>
      <c r="D73">
        <v>30</v>
      </c>
    </row>
    <row r="74" spans="1:4" x14ac:dyDescent="0.3">
      <c r="A74" t="s">
        <v>20</v>
      </c>
      <c r="B74">
        <v>91</v>
      </c>
      <c r="C74" t="s">
        <v>14</v>
      </c>
      <c r="D74">
        <v>31</v>
      </c>
    </row>
    <row r="75" spans="1:4" x14ac:dyDescent="0.3">
      <c r="A75" t="s">
        <v>20</v>
      </c>
      <c r="B75">
        <v>96</v>
      </c>
      <c r="C75" t="s">
        <v>14</v>
      </c>
      <c r="D75">
        <v>31</v>
      </c>
    </row>
    <row r="76" spans="1:4" x14ac:dyDescent="0.3">
      <c r="A76" t="s">
        <v>20</v>
      </c>
      <c r="B76">
        <v>164</v>
      </c>
      <c r="C76" t="s">
        <v>14</v>
      </c>
      <c r="D76">
        <v>31</v>
      </c>
    </row>
    <row r="77" spans="1:4" x14ac:dyDescent="0.3">
      <c r="A77" t="s">
        <v>20</v>
      </c>
      <c r="B77">
        <v>203</v>
      </c>
      <c r="C77" t="s">
        <v>14</v>
      </c>
      <c r="D77">
        <v>31</v>
      </c>
    </row>
    <row r="78" spans="1:4" x14ac:dyDescent="0.3">
      <c r="A78" t="s">
        <v>20</v>
      </c>
      <c r="B78">
        <v>2053</v>
      </c>
      <c r="C78" t="s">
        <v>14</v>
      </c>
      <c r="D78">
        <v>31</v>
      </c>
    </row>
    <row r="79" spans="1:4" x14ac:dyDescent="0.3">
      <c r="A79" t="s">
        <v>20</v>
      </c>
      <c r="B79">
        <v>195</v>
      </c>
      <c r="C79" t="s">
        <v>14</v>
      </c>
      <c r="D79">
        <v>32</v>
      </c>
    </row>
    <row r="80" spans="1:4" x14ac:dyDescent="0.3">
      <c r="A80" t="s">
        <v>20</v>
      </c>
      <c r="B80">
        <v>1600</v>
      </c>
      <c r="C80" t="s">
        <v>14</v>
      </c>
      <c r="D80">
        <v>32</v>
      </c>
    </row>
    <row r="81" spans="1:4" x14ac:dyDescent="0.3">
      <c r="A81" t="s">
        <v>20</v>
      </c>
      <c r="B81">
        <v>131</v>
      </c>
      <c r="C81" t="s">
        <v>14</v>
      </c>
      <c r="D81">
        <v>33</v>
      </c>
    </row>
    <row r="82" spans="1:4" x14ac:dyDescent="0.3">
      <c r="A82" t="s">
        <v>20</v>
      </c>
      <c r="B82">
        <v>149</v>
      </c>
      <c r="C82" t="s">
        <v>14</v>
      </c>
      <c r="D82">
        <v>33</v>
      </c>
    </row>
    <row r="83" spans="1:4" x14ac:dyDescent="0.3">
      <c r="A83" t="s">
        <v>20</v>
      </c>
      <c r="B83">
        <v>222</v>
      </c>
      <c r="C83" t="s">
        <v>14</v>
      </c>
      <c r="D83">
        <v>33</v>
      </c>
    </row>
    <row r="84" spans="1:4" x14ac:dyDescent="0.3">
      <c r="A84" t="s">
        <v>20</v>
      </c>
      <c r="B84">
        <v>107</v>
      </c>
      <c r="C84" t="s">
        <v>14</v>
      </c>
      <c r="D84">
        <v>34</v>
      </c>
    </row>
    <row r="85" spans="1:4" x14ac:dyDescent="0.3">
      <c r="A85" t="s">
        <v>20</v>
      </c>
      <c r="B85">
        <v>85</v>
      </c>
      <c r="C85" t="s">
        <v>14</v>
      </c>
      <c r="D85">
        <v>35</v>
      </c>
    </row>
    <row r="86" spans="1:4" x14ac:dyDescent="0.3">
      <c r="A86" t="s">
        <v>20</v>
      </c>
      <c r="B86">
        <v>249</v>
      </c>
      <c r="C86" t="s">
        <v>14</v>
      </c>
      <c r="D86">
        <v>35</v>
      </c>
    </row>
    <row r="87" spans="1:4" x14ac:dyDescent="0.3">
      <c r="A87" t="s">
        <v>20</v>
      </c>
      <c r="B87">
        <v>2551</v>
      </c>
      <c r="C87" t="s">
        <v>14</v>
      </c>
      <c r="D87">
        <v>35</v>
      </c>
    </row>
    <row r="88" spans="1:4" x14ac:dyDescent="0.3">
      <c r="A88" t="s">
        <v>20</v>
      </c>
      <c r="B88">
        <v>211</v>
      </c>
      <c r="C88" t="s">
        <v>14</v>
      </c>
      <c r="D88">
        <v>36</v>
      </c>
    </row>
    <row r="89" spans="1:4" x14ac:dyDescent="0.3">
      <c r="A89" t="s">
        <v>20</v>
      </c>
      <c r="B89">
        <v>86</v>
      </c>
      <c r="C89" t="s">
        <v>14</v>
      </c>
      <c r="D89">
        <v>37</v>
      </c>
    </row>
    <row r="90" spans="1:4" x14ac:dyDescent="0.3">
      <c r="A90" t="s">
        <v>20</v>
      </c>
      <c r="B90">
        <v>121</v>
      </c>
      <c r="C90" t="s">
        <v>14</v>
      </c>
      <c r="D90">
        <v>37</v>
      </c>
    </row>
    <row r="91" spans="1:4" x14ac:dyDescent="0.3">
      <c r="A91" t="s">
        <v>20</v>
      </c>
      <c r="B91">
        <v>1561</v>
      </c>
      <c r="C91" t="s">
        <v>14</v>
      </c>
      <c r="D91">
        <v>37</v>
      </c>
    </row>
    <row r="92" spans="1:4" x14ac:dyDescent="0.3">
      <c r="A92" t="s">
        <v>20</v>
      </c>
      <c r="B92">
        <v>209</v>
      </c>
      <c r="C92" t="s">
        <v>14</v>
      </c>
      <c r="D92">
        <v>38</v>
      </c>
    </row>
    <row r="93" spans="1:4" x14ac:dyDescent="0.3">
      <c r="A93" t="s">
        <v>20</v>
      </c>
      <c r="B93">
        <v>903</v>
      </c>
      <c r="C93" t="s">
        <v>14</v>
      </c>
      <c r="D93">
        <v>38</v>
      </c>
    </row>
    <row r="94" spans="1:4" x14ac:dyDescent="0.3">
      <c r="A94" t="s">
        <v>20</v>
      </c>
      <c r="B94">
        <v>2985</v>
      </c>
      <c r="C94" t="s">
        <v>14</v>
      </c>
      <c r="D94">
        <v>38</v>
      </c>
    </row>
    <row r="95" spans="1:4" x14ac:dyDescent="0.3">
      <c r="A95" t="s">
        <v>20</v>
      </c>
      <c r="B95">
        <v>54</v>
      </c>
      <c r="C95" t="s">
        <v>14</v>
      </c>
      <c r="D95">
        <v>39</v>
      </c>
    </row>
    <row r="96" spans="1:4" x14ac:dyDescent="0.3">
      <c r="A96" t="s">
        <v>20</v>
      </c>
      <c r="B96">
        <v>101</v>
      </c>
      <c r="C96" t="s">
        <v>14</v>
      </c>
      <c r="D96">
        <v>40</v>
      </c>
    </row>
    <row r="97" spans="1:4" x14ac:dyDescent="0.3">
      <c r="A97" t="s">
        <v>20</v>
      </c>
      <c r="B97">
        <v>3537</v>
      </c>
      <c r="C97" t="s">
        <v>14</v>
      </c>
      <c r="D97">
        <v>40</v>
      </c>
    </row>
    <row r="98" spans="1:4" x14ac:dyDescent="0.3">
      <c r="A98" t="s">
        <v>20</v>
      </c>
      <c r="B98">
        <v>5512</v>
      </c>
      <c r="C98" t="s">
        <v>14</v>
      </c>
      <c r="D98">
        <v>40</v>
      </c>
    </row>
    <row r="99" spans="1:4" x14ac:dyDescent="0.3">
      <c r="A99" t="s">
        <v>20</v>
      </c>
      <c r="B99">
        <v>199</v>
      </c>
      <c r="C99" t="s">
        <v>14</v>
      </c>
      <c r="D99">
        <v>41</v>
      </c>
    </row>
    <row r="100" spans="1:4" x14ac:dyDescent="0.3">
      <c r="A100" t="s">
        <v>20</v>
      </c>
      <c r="B100">
        <v>201</v>
      </c>
      <c r="C100" t="s">
        <v>14</v>
      </c>
      <c r="D100">
        <v>41</v>
      </c>
    </row>
    <row r="101" spans="1:4" x14ac:dyDescent="0.3">
      <c r="A101" t="s">
        <v>20</v>
      </c>
      <c r="B101">
        <v>250</v>
      </c>
      <c r="C101" t="s">
        <v>14</v>
      </c>
      <c r="D101">
        <v>42</v>
      </c>
    </row>
    <row r="102" spans="1:4" x14ac:dyDescent="0.3">
      <c r="A102" t="s">
        <v>20</v>
      </c>
      <c r="B102">
        <v>94</v>
      </c>
      <c r="C102" t="s">
        <v>14</v>
      </c>
      <c r="D102">
        <v>44</v>
      </c>
    </row>
    <row r="103" spans="1:4" x14ac:dyDescent="0.3">
      <c r="A103" t="s">
        <v>20</v>
      </c>
      <c r="B103">
        <v>1267</v>
      </c>
      <c r="C103" t="s">
        <v>14</v>
      </c>
      <c r="D103">
        <v>44</v>
      </c>
    </row>
    <row r="104" spans="1:4" x14ac:dyDescent="0.3">
      <c r="A104" t="s">
        <v>20</v>
      </c>
      <c r="B104">
        <v>92</v>
      </c>
      <c r="C104" t="s">
        <v>14</v>
      </c>
      <c r="D104">
        <v>45</v>
      </c>
    </row>
    <row r="105" spans="1:4" x14ac:dyDescent="0.3">
      <c r="A105" t="s">
        <v>20</v>
      </c>
      <c r="B105">
        <v>498</v>
      </c>
      <c r="C105" t="s">
        <v>14</v>
      </c>
      <c r="D105">
        <v>46</v>
      </c>
    </row>
    <row r="106" spans="1:4" x14ac:dyDescent="0.3">
      <c r="A106" t="s">
        <v>20</v>
      </c>
      <c r="B106">
        <v>6465</v>
      </c>
      <c r="C106" t="s">
        <v>14</v>
      </c>
      <c r="D106">
        <v>47</v>
      </c>
    </row>
    <row r="107" spans="1:4" x14ac:dyDescent="0.3">
      <c r="A107" t="s">
        <v>20</v>
      </c>
      <c r="B107">
        <v>116</v>
      </c>
      <c r="C107" t="s">
        <v>14</v>
      </c>
      <c r="D107">
        <v>48</v>
      </c>
    </row>
    <row r="108" spans="1:4" x14ac:dyDescent="0.3">
      <c r="A108" t="s">
        <v>20</v>
      </c>
      <c r="B108">
        <v>154</v>
      </c>
      <c r="C108" t="s">
        <v>14</v>
      </c>
      <c r="D108">
        <v>49</v>
      </c>
    </row>
    <row r="109" spans="1:4" x14ac:dyDescent="0.3">
      <c r="A109" t="s">
        <v>20</v>
      </c>
      <c r="B109">
        <v>2475</v>
      </c>
      <c r="C109" t="s">
        <v>14</v>
      </c>
      <c r="D109">
        <v>49</v>
      </c>
    </row>
    <row r="110" spans="1:4" x14ac:dyDescent="0.3">
      <c r="A110" t="s">
        <v>20</v>
      </c>
      <c r="B110">
        <v>246</v>
      </c>
      <c r="C110" t="s">
        <v>14</v>
      </c>
      <c r="D110">
        <v>52</v>
      </c>
    </row>
    <row r="111" spans="1:4" x14ac:dyDescent="0.3">
      <c r="A111" t="s">
        <v>20</v>
      </c>
      <c r="B111">
        <v>126</v>
      </c>
      <c r="C111" t="s">
        <v>14</v>
      </c>
      <c r="D111">
        <v>53</v>
      </c>
    </row>
    <row r="112" spans="1:4" x14ac:dyDescent="0.3">
      <c r="A112" t="s">
        <v>20</v>
      </c>
      <c r="B112">
        <v>102</v>
      </c>
      <c r="C112" t="s">
        <v>14</v>
      </c>
      <c r="D112">
        <v>54</v>
      </c>
    </row>
    <row r="113" spans="1:4" x14ac:dyDescent="0.3">
      <c r="A113" t="s">
        <v>20</v>
      </c>
      <c r="B113">
        <v>676</v>
      </c>
      <c r="C113" t="s">
        <v>14</v>
      </c>
      <c r="D113">
        <v>55</v>
      </c>
    </row>
    <row r="114" spans="1:4" x14ac:dyDescent="0.3">
      <c r="A114" t="s">
        <v>20</v>
      </c>
      <c r="B114">
        <v>2443</v>
      </c>
      <c r="C114" t="s">
        <v>14</v>
      </c>
      <c r="D114">
        <v>55</v>
      </c>
    </row>
    <row r="115" spans="1:4" x14ac:dyDescent="0.3">
      <c r="A115" t="s">
        <v>20</v>
      </c>
      <c r="B115">
        <v>83</v>
      </c>
      <c r="C115" t="s">
        <v>14</v>
      </c>
      <c r="D115">
        <v>56</v>
      </c>
    </row>
    <row r="116" spans="1:4" x14ac:dyDescent="0.3">
      <c r="A116" t="s">
        <v>20</v>
      </c>
      <c r="B116">
        <v>3318</v>
      </c>
      <c r="C116" t="s">
        <v>14</v>
      </c>
      <c r="D116">
        <v>56</v>
      </c>
    </row>
    <row r="117" spans="1:4" x14ac:dyDescent="0.3">
      <c r="A117" t="s">
        <v>20</v>
      </c>
      <c r="B117">
        <v>92</v>
      </c>
      <c r="C117" t="s">
        <v>14</v>
      </c>
      <c r="D117">
        <v>57</v>
      </c>
    </row>
    <row r="118" spans="1:4" x14ac:dyDescent="0.3">
      <c r="A118" t="s">
        <v>20</v>
      </c>
      <c r="B118">
        <v>253</v>
      </c>
      <c r="C118" t="s">
        <v>14</v>
      </c>
      <c r="D118">
        <v>57</v>
      </c>
    </row>
    <row r="119" spans="1:4" x14ac:dyDescent="0.3">
      <c r="A119" t="s">
        <v>20</v>
      </c>
      <c r="B119">
        <v>131</v>
      </c>
      <c r="C119" t="s">
        <v>14</v>
      </c>
      <c r="D119">
        <v>58</v>
      </c>
    </row>
    <row r="120" spans="1:4" x14ac:dyDescent="0.3">
      <c r="A120" t="s">
        <v>20</v>
      </c>
      <c r="B120">
        <v>164</v>
      </c>
      <c r="C120" t="s">
        <v>14</v>
      </c>
      <c r="D120">
        <v>60</v>
      </c>
    </row>
    <row r="121" spans="1:4" x14ac:dyDescent="0.3">
      <c r="A121" t="s">
        <v>20</v>
      </c>
      <c r="B121">
        <v>340</v>
      </c>
      <c r="C121" t="s">
        <v>14</v>
      </c>
      <c r="D121">
        <v>62</v>
      </c>
    </row>
    <row r="122" spans="1:4" x14ac:dyDescent="0.3">
      <c r="A122" t="s">
        <v>20</v>
      </c>
      <c r="B122">
        <v>1442</v>
      </c>
      <c r="C122" t="s">
        <v>14</v>
      </c>
      <c r="D122">
        <v>62</v>
      </c>
    </row>
    <row r="123" spans="1:4" x14ac:dyDescent="0.3">
      <c r="A123" t="s">
        <v>20</v>
      </c>
      <c r="B123">
        <v>2107</v>
      </c>
      <c r="C123" t="s">
        <v>14</v>
      </c>
      <c r="D123">
        <v>63</v>
      </c>
    </row>
    <row r="124" spans="1:4" x14ac:dyDescent="0.3">
      <c r="A124" t="s">
        <v>20</v>
      </c>
      <c r="B124">
        <v>6212</v>
      </c>
      <c r="C124" t="s">
        <v>14</v>
      </c>
      <c r="D124">
        <v>63</v>
      </c>
    </row>
    <row r="125" spans="1:4" x14ac:dyDescent="0.3">
      <c r="A125" t="s">
        <v>20</v>
      </c>
      <c r="B125">
        <v>165</v>
      </c>
      <c r="C125" t="s">
        <v>14</v>
      </c>
      <c r="D125">
        <v>64</v>
      </c>
    </row>
    <row r="126" spans="1:4" x14ac:dyDescent="0.3">
      <c r="A126" t="s">
        <v>20</v>
      </c>
      <c r="B126">
        <v>282</v>
      </c>
      <c r="C126" t="s">
        <v>14</v>
      </c>
      <c r="D126">
        <v>64</v>
      </c>
    </row>
    <row r="127" spans="1:4" x14ac:dyDescent="0.3">
      <c r="A127" t="s">
        <v>20</v>
      </c>
      <c r="B127">
        <v>337</v>
      </c>
      <c r="C127" t="s">
        <v>14</v>
      </c>
      <c r="D127">
        <v>64</v>
      </c>
    </row>
    <row r="128" spans="1:4" x14ac:dyDescent="0.3">
      <c r="A128" t="s">
        <v>20</v>
      </c>
      <c r="B128">
        <v>6406</v>
      </c>
      <c r="C128" t="s">
        <v>14</v>
      </c>
      <c r="D128">
        <v>64</v>
      </c>
    </row>
    <row r="129" spans="1:4" x14ac:dyDescent="0.3">
      <c r="A129" t="s">
        <v>20</v>
      </c>
      <c r="B129">
        <v>117</v>
      </c>
      <c r="C129" t="s">
        <v>14</v>
      </c>
      <c r="D129">
        <v>65</v>
      </c>
    </row>
    <row r="130" spans="1:4" x14ac:dyDescent="0.3">
      <c r="A130" t="s">
        <v>20</v>
      </c>
      <c r="B130">
        <v>329</v>
      </c>
      <c r="C130" t="s">
        <v>14</v>
      </c>
      <c r="D130">
        <v>65</v>
      </c>
    </row>
    <row r="131" spans="1:4" x14ac:dyDescent="0.3">
      <c r="A131" t="s">
        <v>20</v>
      </c>
      <c r="B131">
        <v>107</v>
      </c>
      <c r="C131" t="s">
        <v>14</v>
      </c>
      <c r="D131">
        <v>67</v>
      </c>
    </row>
    <row r="132" spans="1:4" x14ac:dyDescent="0.3">
      <c r="A132" t="s">
        <v>20</v>
      </c>
      <c r="B132">
        <v>138</v>
      </c>
      <c r="C132" t="s">
        <v>14</v>
      </c>
      <c r="D132">
        <v>67</v>
      </c>
    </row>
    <row r="133" spans="1:4" x14ac:dyDescent="0.3">
      <c r="A133" t="s">
        <v>20</v>
      </c>
      <c r="B133">
        <v>168</v>
      </c>
      <c r="C133" t="s">
        <v>14</v>
      </c>
      <c r="D133">
        <v>67</v>
      </c>
    </row>
    <row r="134" spans="1:4" x14ac:dyDescent="0.3">
      <c r="A134" t="s">
        <v>20</v>
      </c>
      <c r="B134">
        <v>186</v>
      </c>
      <c r="C134" t="s">
        <v>14</v>
      </c>
      <c r="D134">
        <v>67</v>
      </c>
    </row>
    <row r="135" spans="1:4" x14ac:dyDescent="0.3">
      <c r="A135" t="s">
        <v>20</v>
      </c>
      <c r="B135">
        <v>254</v>
      </c>
      <c r="C135" t="s">
        <v>14</v>
      </c>
      <c r="D135">
        <v>67</v>
      </c>
    </row>
    <row r="136" spans="1:4" x14ac:dyDescent="0.3">
      <c r="A136" t="s">
        <v>20</v>
      </c>
      <c r="B136">
        <v>2230</v>
      </c>
      <c r="C136" t="s">
        <v>14</v>
      </c>
      <c r="D136">
        <v>67</v>
      </c>
    </row>
    <row r="137" spans="1:4" x14ac:dyDescent="0.3">
      <c r="A137" t="s">
        <v>20</v>
      </c>
      <c r="B137">
        <v>3376</v>
      </c>
      <c r="C137" t="s">
        <v>14</v>
      </c>
      <c r="D137">
        <v>67</v>
      </c>
    </row>
    <row r="138" spans="1:4" x14ac:dyDescent="0.3">
      <c r="A138" t="s">
        <v>20</v>
      </c>
      <c r="B138">
        <v>157</v>
      </c>
      <c r="C138" t="s">
        <v>14</v>
      </c>
      <c r="D138">
        <v>70</v>
      </c>
    </row>
    <row r="139" spans="1:4" x14ac:dyDescent="0.3">
      <c r="A139" t="s">
        <v>20</v>
      </c>
      <c r="B139">
        <v>154</v>
      </c>
      <c r="C139" t="s">
        <v>14</v>
      </c>
      <c r="D139">
        <v>71</v>
      </c>
    </row>
    <row r="140" spans="1:4" x14ac:dyDescent="0.3">
      <c r="A140" t="s">
        <v>20</v>
      </c>
      <c r="B140">
        <v>186</v>
      </c>
      <c r="C140" t="s">
        <v>14</v>
      </c>
      <c r="D140">
        <v>73</v>
      </c>
    </row>
    <row r="141" spans="1:4" x14ac:dyDescent="0.3">
      <c r="A141" t="s">
        <v>20</v>
      </c>
      <c r="B141">
        <v>1396</v>
      </c>
      <c r="C141" t="s">
        <v>14</v>
      </c>
      <c r="D141">
        <v>73</v>
      </c>
    </row>
    <row r="142" spans="1:4" x14ac:dyDescent="0.3">
      <c r="A142" t="s">
        <v>20</v>
      </c>
      <c r="B142">
        <v>48</v>
      </c>
      <c r="C142" t="s">
        <v>14</v>
      </c>
      <c r="D142">
        <v>75</v>
      </c>
    </row>
    <row r="143" spans="1:4" x14ac:dyDescent="0.3">
      <c r="A143" t="s">
        <v>20</v>
      </c>
      <c r="B143">
        <v>85</v>
      </c>
      <c r="C143" t="s">
        <v>14</v>
      </c>
      <c r="D143">
        <v>75</v>
      </c>
    </row>
    <row r="144" spans="1:4" x14ac:dyDescent="0.3">
      <c r="A144" t="s">
        <v>20</v>
      </c>
      <c r="B144">
        <v>86</v>
      </c>
      <c r="C144" t="s">
        <v>14</v>
      </c>
      <c r="D144">
        <v>75</v>
      </c>
    </row>
    <row r="145" spans="1:4" x14ac:dyDescent="0.3">
      <c r="A145" t="s">
        <v>20</v>
      </c>
      <c r="B145">
        <v>246</v>
      </c>
      <c r="C145" t="s">
        <v>14</v>
      </c>
      <c r="D145">
        <v>75</v>
      </c>
    </row>
    <row r="146" spans="1:4" x14ac:dyDescent="0.3">
      <c r="A146" t="s">
        <v>20</v>
      </c>
      <c r="B146">
        <v>307</v>
      </c>
      <c r="C146" t="s">
        <v>14</v>
      </c>
      <c r="D146">
        <v>76</v>
      </c>
    </row>
    <row r="147" spans="1:4" x14ac:dyDescent="0.3">
      <c r="A147" t="s">
        <v>20</v>
      </c>
      <c r="B147">
        <v>138</v>
      </c>
      <c r="C147" t="s">
        <v>14</v>
      </c>
      <c r="D147">
        <v>77</v>
      </c>
    </row>
    <row r="148" spans="1:4" x14ac:dyDescent="0.3">
      <c r="A148" t="s">
        <v>20</v>
      </c>
      <c r="B148">
        <v>295</v>
      </c>
      <c r="C148" t="s">
        <v>14</v>
      </c>
      <c r="D148">
        <v>77</v>
      </c>
    </row>
    <row r="149" spans="1:4" x14ac:dyDescent="0.3">
      <c r="A149" t="s">
        <v>20</v>
      </c>
      <c r="B149">
        <v>1782</v>
      </c>
      <c r="C149" t="s">
        <v>14</v>
      </c>
      <c r="D149">
        <v>77</v>
      </c>
    </row>
    <row r="150" spans="1:4" x14ac:dyDescent="0.3">
      <c r="A150" t="s">
        <v>20</v>
      </c>
      <c r="B150">
        <v>43</v>
      </c>
      <c r="C150" t="s">
        <v>14</v>
      </c>
      <c r="D150">
        <v>78</v>
      </c>
    </row>
    <row r="151" spans="1:4" x14ac:dyDescent="0.3">
      <c r="A151" t="s">
        <v>20</v>
      </c>
      <c r="B151">
        <v>2283</v>
      </c>
      <c r="C151" t="s">
        <v>14</v>
      </c>
      <c r="D151">
        <v>78</v>
      </c>
    </row>
    <row r="152" spans="1:4" x14ac:dyDescent="0.3">
      <c r="A152" t="s">
        <v>20</v>
      </c>
      <c r="B152">
        <v>107</v>
      </c>
      <c r="C152" t="s">
        <v>14</v>
      </c>
      <c r="D152">
        <v>79</v>
      </c>
    </row>
    <row r="153" spans="1:4" x14ac:dyDescent="0.3">
      <c r="A153" t="s">
        <v>20</v>
      </c>
      <c r="B153">
        <v>88</v>
      </c>
      <c r="C153" t="s">
        <v>14</v>
      </c>
      <c r="D153">
        <v>80</v>
      </c>
    </row>
    <row r="154" spans="1:4" x14ac:dyDescent="0.3">
      <c r="A154" t="s">
        <v>20</v>
      </c>
      <c r="B154">
        <v>189</v>
      </c>
      <c r="C154" t="s">
        <v>14</v>
      </c>
      <c r="D154">
        <v>80</v>
      </c>
    </row>
    <row r="155" spans="1:4" x14ac:dyDescent="0.3">
      <c r="A155" t="s">
        <v>20</v>
      </c>
      <c r="B155">
        <v>186</v>
      </c>
      <c r="C155" t="s">
        <v>14</v>
      </c>
      <c r="D155">
        <v>82</v>
      </c>
    </row>
    <row r="156" spans="1:4" x14ac:dyDescent="0.3">
      <c r="A156" t="s">
        <v>20</v>
      </c>
      <c r="B156">
        <v>27</v>
      </c>
      <c r="C156" t="s">
        <v>14</v>
      </c>
      <c r="D156">
        <v>83</v>
      </c>
    </row>
    <row r="157" spans="1:4" x14ac:dyDescent="0.3">
      <c r="A157" t="s">
        <v>20</v>
      </c>
      <c r="B157">
        <v>238</v>
      </c>
      <c r="C157" t="s">
        <v>14</v>
      </c>
      <c r="D157">
        <v>83</v>
      </c>
    </row>
    <row r="158" spans="1:4" x14ac:dyDescent="0.3">
      <c r="A158" t="s">
        <v>20</v>
      </c>
      <c r="B158">
        <v>943</v>
      </c>
      <c r="C158" t="s">
        <v>14</v>
      </c>
      <c r="D158">
        <v>84</v>
      </c>
    </row>
    <row r="159" spans="1:4" x14ac:dyDescent="0.3">
      <c r="A159" t="s">
        <v>20</v>
      </c>
      <c r="B159">
        <v>62</v>
      </c>
      <c r="C159" t="s">
        <v>14</v>
      </c>
      <c r="D159">
        <v>86</v>
      </c>
    </row>
    <row r="160" spans="1:4" x14ac:dyDescent="0.3">
      <c r="A160" t="s">
        <v>20</v>
      </c>
      <c r="B160">
        <v>180</v>
      </c>
      <c r="C160" t="s">
        <v>14</v>
      </c>
      <c r="D160">
        <v>86</v>
      </c>
    </row>
    <row r="161" spans="1:4" x14ac:dyDescent="0.3">
      <c r="A161" t="s">
        <v>20</v>
      </c>
      <c r="B161">
        <v>1821</v>
      </c>
      <c r="C161" t="s">
        <v>14</v>
      </c>
      <c r="D161">
        <v>86</v>
      </c>
    </row>
    <row r="162" spans="1:4" x14ac:dyDescent="0.3">
      <c r="A162" t="s">
        <v>20</v>
      </c>
      <c r="B162">
        <v>223</v>
      </c>
      <c r="C162" t="s">
        <v>14</v>
      </c>
      <c r="D162">
        <v>87</v>
      </c>
    </row>
    <row r="163" spans="1:4" x14ac:dyDescent="0.3">
      <c r="A163" t="s">
        <v>20</v>
      </c>
      <c r="B163">
        <v>142</v>
      </c>
      <c r="C163" t="s">
        <v>14</v>
      </c>
      <c r="D163">
        <v>88</v>
      </c>
    </row>
    <row r="164" spans="1:4" x14ac:dyDescent="0.3">
      <c r="A164" t="s">
        <v>20</v>
      </c>
      <c r="B164">
        <v>1989</v>
      </c>
      <c r="C164" t="s">
        <v>14</v>
      </c>
      <c r="D164">
        <v>91</v>
      </c>
    </row>
    <row r="165" spans="1:4" x14ac:dyDescent="0.3">
      <c r="A165" t="s">
        <v>20</v>
      </c>
      <c r="B165">
        <v>1697</v>
      </c>
      <c r="C165" t="s">
        <v>14</v>
      </c>
      <c r="D165">
        <v>92</v>
      </c>
    </row>
    <row r="166" spans="1:4" x14ac:dyDescent="0.3">
      <c r="A166" t="s">
        <v>20</v>
      </c>
      <c r="B166">
        <v>1784</v>
      </c>
      <c r="C166" t="s">
        <v>14</v>
      </c>
      <c r="D166">
        <v>92</v>
      </c>
    </row>
    <row r="167" spans="1:4" x14ac:dyDescent="0.3">
      <c r="A167" t="s">
        <v>20</v>
      </c>
      <c r="B167">
        <v>4289</v>
      </c>
      <c r="C167" t="s">
        <v>14</v>
      </c>
      <c r="D167">
        <v>92</v>
      </c>
    </row>
    <row r="168" spans="1:4" x14ac:dyDescent="0.3">
      <c r="A168" t="s">
        <v>20</v>
      </c>
      <c r="B168">
        <v>131</v>
      </c>
      <c r="C168" t="s">
        <v>14</v>
      </c>
      <c r="D168">
        <v>94</v>
      </c>
    </row>
    <row r="169" spans="1:4" x14ac:dyDescent="0.3">
      <c r="A169" t="s">
        <v>20</v>
      </c>
      <c r="B169">
        <v>2468</v>
      </c>
      <c r="C169" t="s">
        <v>14</v>
      </c>
      <c r="D169">
        <v>94</v>
      </c>
    </row>
    <row r="170" spans="1:4" x14ac:dyDescent="0.3">
      <c r="A170" t="s">
        <v>20</v>
      </c>
      <c r="B170">
        <v>101</v>
      </c>
      <c r="C170" t="s">
        <v>14</v>
      </c>
      <c r="D170">
        <v>100</v>
      </c>
    </row>
    <row r="171" spans="1:4" x14ac:dyDescent="0.3">
      <c r="A171" t="s">
        <v>20</v>
      </c>
      <c r="B171">
        <v>41</v>
      </c>
      <c r="C171" t="s">
        <v>14</v>
      </c>
      <c r="D171">
        <v>101</v>
      </c>
    </row>
    <row r="172" spans="1:4" x14ac:dyDescent="0.3">
      <c r="A172" t="s">
        <v>20</v>
      </c>
      <c r="B172">
        <v>397</v>
      </c>
      <c r="C172" t="s">
        <v>14</v>
      </c>
      <c r="D172">
        <v>102</v>
      </c>
    </row>
    <row r="173" spans="1:4" x14ac:dyDescent="0.3">
      <c r="A173" t="s">
        <v>20</v>
      </c>
      <c r="B173">
        <v>244</v>
      </c>
      <c r="C173" t="s">
        <v>14</v>
      </c>
      <c r="D173">
        <v>104</v>
      </c>
    </row>
    <row r="174" spans="1:4" x14ac:dyDescent="0.3">
      <c r="A174" t="s">
        <v>20</v>
      </c>
      <c r="B174">
        <v>89</v>
      </c>
      <c r="C174" t="s">
        <v>14</v>
      </c>
      <c r="D174">
        <v>105</v>
      </c>
    </row>
    <row r="175" spans="1:4" x14ac:dyDescent="0.3">
      <c r="A175" t="s">
        <v>20</v>
      </c>
      <c r="B175">
        <v>768</v>
      </c>
      <c r="C175" t="s">
        <v>14</v>
      </c>
      <c r="D175">
        <v>105</v>
      </c>
    </row>
    <row r="176" spans="1:4" x14ac:dyDescent="0.3">
      <c r="A176" t="s">
        <v>20</v>
      </c>
      <c r="B176">
        <v>4498</v>
      </c>
      <c r="C176" t="s">
        <v>14</v>
      </c>
      <c r="D176">
        <v>106</v>
      </c>
    </row>
    <row r="177" spans="1:4" x14ac:dyDescent="0.3">
      <c r="A177" t="s">
        <v>20</v>
      </c>
      <c r="B177">
        <v>156</v>
      </c>
      <c r="C177" t="s">
        <v>14</v>
      </c>
      <c r="D177">
        <v>107</v>
      </c>
    </row>
    <row r="178" spans="1:4" x14ac:dyDescent="0.3">
      <c r="A178" t="s">
        <v>20</v>
      </c>
      <c r="B178">
        <v>393</v>
      </c>
      <c r="C178" t="s">
        <v>14</v>
      </c>
      <c r="D178">
        <v>108</v>
      </c>
    </row>
    <row r="179" spans="1:4" x14ac:dyDescent="0.3">
      <c r="A179" t="s">
        <v>20</v>
      </c>
      <c r="B179">
        <v>95</v>
      </c>
      <c r="C179" t="s">
        <v>14</v>
      </c>
      <c r="D179">
        <v>111</v>
      </c>
    </row>
    <row r="180" spans="1:4" x14ac:dyDescent="0.3">
      <c r="A180" t="s">
        <v>20</v>
      </c>
      <c r="B180">
        <v>135</v>
      </c>
      <c r="C180" t="s">
        <v>14</v>
      </c>
      <c r="D180">
        <v>112</v>
      </c>
    </row>
    <row r="181" spans="1:4" x14ac:dyDescent="0.3">
      <c r="A181" t="s">
        <v>20</v>
      </c>
      <c r="B181">
        <v>3594</v>
      </c>
      <c r="C181" t="s">
        <v>14</v>
      </c>
      <c r="D181">
        <v>112</v>
      </c>
    </row>
    <row r="182" spans="1:4" x14ac:dyDescent="0.3">
      <c r="A182" t="s">
        <v>20</v>
      </c>
      <c r="B182">
        <v>149</v>
      </c>
      <c r="C182" t="s">
        <v>14</v>
      </c>
      <c r="D182">
        <v>113</v>
      </c>
    </row>
    <row r="183" spans="1:4" x14ac:dyDescent="0.3">
      <c r="A183" t="s">
        <v>20</v>
      </c>
      <c r="B183">
        <v>275</v>
      </c>
      <c r="C183" t="s">
        <v>14</v>
      </c>
      <c r="D183">
        <v>114</v>
      </c>
    </row>
    <row r="184" spans="1:4" x14ac:dyDescent="0.3">
      <c r="A184" t="s">
        <v>20</v>
      </c>
      <c r="B184">
        <v>546</v>
      </c>
      <c r="C184" t="s">
        <v>14</v>
      </c>
      <c r="D184">
        <v>115</v>
      </c>
    </row>
    <row r="185" spans="1:4" x14ac:dyDescent="0.3">
      <c r="A185" t="s">
        <v>20</v>
      </c>
      <c r="B185">
        <v>524</v>
      </c>
      <c r="C185" t="s">
        <v>14</v>
      </c>
      <c r="D185">
        <v>117</v>
      </c>
    </row>
    <row r="186" spans="1:4" x14ac:dyDescent="0.3">
      <c r="A186" t="s">
        <v>20</v>
      </c>
      <c r="B186">
        <v>48</v>
      </c>
      <c r="C186" t="s">
        <v>14</v>
      </c>
      <c r="D186">
        <v>118</v>
      </c>
    </row>
    <row r="187" spans="1:4" x14ac:dyDescent="0.3">
      <c r="A187" t="s">
        <v>20</v>
      </c>
      <c r="B187">
        <v>67</v>
      </c>
      <c r="C187" t="s">
        <v>14</v>
      </c>
      <c r="D187">
        <v>120</v>
      </c>
    </row>
    <row r="188" spans="1:4" x14ac:dyDescent="0.3">
      <c r="A188" t="s">
        <v>20</v>
      </c>
      <c r="B188">
        <v>72</v>
      </c>
      <c r="C188" t="s">
        <v>14</v>
      </c>
      <c r="D188">
        <v>120</v>
      </c>
    </row>
    <row r="189" spans="1:4" x14ac:dyDescent="0.3">
      <c r="A189" t="s">
        <v>20</v>
      </c>
      <c r="B189">
        <v>157</v>
      </c>
      <c r="C189" t="s">
        <v>14</v>
      </c>
      <c r="D189">
        <v>121</v>
      </c>
    </row>
    <row r="190" spans="1:4" x14ac:dyDescent="0.3">
      <c r="A190" t="s">
        <v>20</v>
      </c>
      <c r="B190">
        <v>2013</v>
      </c>
      <c r="C190" t="s">
        <v>14</v>
      </c>
      <c r="D190">
        <v>127</v>
      </c>
    </row>
    <row r="191" spans="1:4" x14ac:dyDescent="0.3">
      <c r="A191" t="s">
        <v>20</v>
      </c>
      <c r="B191">
        <v>146</v>
      </c>
      <c r="C191" t="s">
        <v>14</v>
      </c>
      <c r="D191">
        <v>128</v>
      </c>
    </row>
    <row r="192" spans="1:4" x14ac:dyDescent="0.3">
      <c r="A192" t="s">
        <v>20</v>
      </c>
      <c r="B192">
        <v>131</v>
      </c>
      <c r="C192" t="s">
        <v>14</v>
      </c>
      <c r="D192">
        <v>130</v>
      </c>
    </row>
    <row r="193" spans="1:4" x14ac:dyDescent="0.3">
      <c r="A193" t="s">
        <v>20</v>
      </c>
      <c r="B193">
        <v>261</v>
      </c>
      <c r="C193" t="s">
        <v>14</v>
      </c>
      <c r="D193">
        <v>131</v>
      </c>
    </row>
    <row r="194" spans="1:4" x14ac:dyDescent="0.3">
      <c r="A194" t="s">
        <v>20</v>
      </c>
      <c r="B194">
        <v>183</v>
      </c>
      <c r="C194" t="s">
        <v>14</v>
      </c>
      <c r="D194">
        <v>132</v>
      </c>
    </row>
    <row r="195" spans="1:4" x14ac:dyDescent="0.3">
      <c r="A195" t="s">
        <v>20</v>
      </c>
      <c r="B195">
        <v>83</v>
      </c>
      <c r="C195" t="s">
        <v>14</v>
      </c>
      <c r="D195">
        <v>133</v>
      </c>
    </row>
    <row r="196" spans="1:4" x14ac:dyDescent="0.3">
      <c r="A196" t="s">
        <v>20</v>
      </c>
      <c r="B196">
        <v>1684</v>
      </c>
      <c r="C196" t="s">
        <v>14</v>
      </c>
      <c r="D196">
        <v>133</v>
      </c>
    </row>
    <row r="197" spans="1:4" x14ac:dyDescent="0.3">
      <c r="A197" t="s">
        <v>20</v>
      </c>
      <c r="B197">
        <v>97</v>
      </c>
      <c r="C197" t="s">
        <v>14</v>
      </c>
      <c r="D197">
        <v>136</v>
      </c>
    </row>
    <row r="198" spans="1:4" x14ac:dyDescent="0.3">
      <c r="A198" t="s">
        <v>20</v>
      </c>
      <c r="B198">
        <v>361</v>
      </c>
      <c r="C198" t="s">
        <v>14</v>
      </c>
      <c r="D198">
        <v>137</v>
      </c>
    </row>
    <row r="199" spans="1:4" x14ac:dyDescent="0.3">
      <c r="A199" t="s">
        <v>20</v>
      </c>
      <c r="B199">
        <v>159</v>
      </c>
      <c r="C199" t="s">
        <v>14</v>
      </c>
      <c r="D199">
        <v>141</v>
      </c>
    </row>
    <row r="200" spans="1:4" x14ac:dyDescent="0.3">
      <c r="A200" t="s">
        <v>20</v>
      </c>
      <c r="B200">
        <v>202</v>
      </c>
      <c r="C200" t="s">
        <v>14</v>
      </c>
      <c r="D200">
        <v>143</v>
      </c>
    </row>
    <row r="201" spans="1:4" x14ac:dyDescent="0.3">
      <c r="A201" t="s">
        <v>20</v>
      </c>
      <c r="B201">
        <v>59</v>
      </c>
      <c r="C201" t="s">
        <v>14</v>
      </c>
      <c r="D201">
        <v>147</v>
      </c>
    </row>
    <row r="202" spans="1:4" x14ac:dyDescent="0.3">
      <c r="A202" t="s">
        <v>20</v>
      </c>
      <c r="B202">
        <v>41</v>
      </c>
      <c r="C202" t="s">
        <v>14</v>
      </c>
      <c r="D202">
        <v>151</v>
      </c>
    </row>
    <row r="203" spans="1:4" x14ac:dyDescent="0.3">
      <c r="A203" t="s">
        <v>20</v>
      </c>
      <c r="B203">
        <v>133</v>
      </c>
      <c r="C203" t="s">
        <v>14</v>
      </c>
      <c r="D203">
        <v>154</v>
      </c>
    </row>
    <row r="204" spans="1:4" x14ac:dyDescent="0.3">
      <c r="A204" t="s">
        <v>20</v>
      </c>
      <c r="B204">
        <v>87</v>
      </c>
      <c r="C204" t="s">
        <v>14</v>
      </c>
      <c r="D204">
        <v>156</v>
      </c>
    </row>
    <row r="205" spans="1:4" x14ac:dyDescent="0.3">
      <c r="A205" t="s">
        <v>20</v>
      </c>
      <c r="B205">
        <v>1052</v>
      </c>
      <c r="C205" t="s">
        <v>14</v>
      </c>
      <c r="D205">
        <v>157</v>
      </c>
    </row>
    <row r="206" spans="1:4" x14ac:dyDescent="0.3">
      <c r="A206" t="s">
        <v>20</v>
      </c>
      <c r="B206">
        <v>78</v>
      </c>
      <c r="C206" t="s">
        <v>14</v>
      </c>
      <c r="D206">
        <v>162</v>
      </c>
    </row>
    <row r="207" spans="1:4" x14ac:dyDescent="0.3">
      <c r="A207" t="s">
        <v>20</v>
      </c>
      <c r="B207">
        <v>88</v>
      </c>
      <c r="C207" t="s">
        <v>14</v>
      </c>
      <c r="D207">
        <v>168</v>
      </c>
    </row>
    <row r="208" spans="1:4" x14ac:dyDescent="0.3">
      <c r="A208" t="s">
        <v>20</v>
      </c>
      <c r="B208">
        <v>1137</v>
      </c>
      <c r="C208" t="s">
        <v>14</v>
      </c>
      <c r="D208">
        <v>180</v>
      </c>
    </row>
    <row r="209" spans="1:4" x14ac:dyDescent="0.3">
      <c r="A209" t="s">
        <v>20</v>
      </c>
      <c r="B209">
        <v>147</v>
      </c>
      <c r="C209" t="s">
        <v>14</v>
      </c>
      <c r="D209">
        <v>181</v>
      </c>
    </row>
    <row r="210" spans="1:4" x14ac:dyDescent="0.3">
      <c r="A210" t="s">
        <v>20</v>
      </c>
      <c r="B210">
        <v>1539</v>
      </c>
      <c r="C210" t="s">
        <v>14</v>
      </c>
      <c r="D210">
        <v>183</v>
      </c>
    </row>
    <row r="211" spans="1:4" x14ac:dyDescent="0.3">
      <c r="A211" t="s">
        <v>20</v>
      </c>
      <c r="B211">
        <v>199</v>
      </c>
      <c r="C211" t="s">
        <v>14</v>
      </c>
      <c r="D211">
        <v>186</v>
      </c>
    </row>
    <row r="212" spans="1:4" x14ac:dyDescent="0.3">
      <c r="A212" t="s">
        <v>20</v>
      </c>
      <c r="B212">
        <v>133</v>
      </c>
      <c r="C212" t="s">
        <v>14</v>
      </c>
      <c r="D212">
        <v>191</v>
      </c>
    </row>
    <row r="213" spans="1:4" x14ac:dyDescent="0.3">
      <c r="A213" t="s">
        <v>20</v>
      </c>
      <c r="B213">
        <v>1703</v>
      </c>
      <c r="C213" t="s">
        <v>14</v>
      </c>
      <c r="D213">
        <v>191</v>
      </c>
    </row>
    <row r="214" spans="1:4" x14ac:dyDescent="0.3">
      <c r="A214" t="s">
        <v>20</v>
      </c>
      <c r="B214">
        <v>2441</v>
      </c>
      <c r="C214" t="s">
        <v>14</v>
      </c>
      <c r="D214">
        <v>200</v>
      </c>
    </row>
    <row r="215" spans="1:4" x14ac:dyDescent="0.3">
      <c r="A215" t="s">
        <v>20</v>
      </c>
      <c r="B215">
        <v>191</v>
      </c>
      <c r="C215" t="s">
        <v>14</v>
      </c>
      <c r="D215">
        <v>210</v>
      </c>
    </row>
    <row r="216" spans="1:4" x14ac:dyDescent="0.3">
      <c r="A216" t="s">
        <v>20</v>
      </c>
      <c r="B216">
        <v>2506</v>
      </c>
      <c r="C216" t="s">
        <v>14</v>
      </c>
      <c r="D216">
        <v>210</v>
      </c>
    </row>
    <row r="217" spans="1:4" x14ac:dyDescent="0.3">
      <c r="A217" t="s">
        <v>20</v>
      </c>
      <c r="B217">
        <v>190</v>
      </c>
      <c r="C217" t="s">
        <v>14</v>
      </c>
      <c r="D217">
        <v>225</v>
      </c>
    </row>
    <row r="218" spans="1:4" x14ac:dyDescent="0.3">
      <c r="A218" t="s">
        <v>20</v>
      </c>
      <c r="B218">
        <v>2768</v>
      </c>
      <c r="C218" t="s">
        <v>14</v>
      </c>
      <c r="D218">
        <v>226</v>
      </c>
    </row>
    <row r="219" spans="1:4" x14ac:dyDescent="0.3">
      <c r="A219" t="s">
        <v>20</v>
      </c>
      <c r="B219">
        <v>220</v>
      </c>
      <c r="C219" t="s">
        <v>14</v>
      </c>
      <c r="D219">
        <v>243</v>
      </c>
    </row>
    <row r="220" spans="1:4" x14ac:dyDescent="0.3">
      <c r="A220" t="s">
        <v>20</v>
      </c>
      <c r="B220">
        <v>1113</v>
      </c>
      <c r="C220" t="s">
        <v>14</v>
      </c>
      <c r="D220">
        <v>243</v>
      </c>
    </row>
    <row r="221" spans="1:4" x14ac:dyDescent="0.3">
      <c r="A221" t="s">
        <v>20</v>
      </c>
      <c r="B221">
        <v>134</v>
      </c>
      <c r="C221" t="s">
        <v>14</v>
      </c>
      <c r="D221">
        <v>245</v>
      </c>
    </row>
    <row r="222" spans="1:4" x14ac:dyDescent="0.3">
      <c r="A222" t="s">
        <v>20</v>
      </c>
      <c r="B222">
        <v>206</v>
      </c>
      <c r="C222" t="s">
        <v>14</v>
      </c>
      <c r="D222">
        <v>245</v>
      </c>
    </row>
    <row r="223" spans="1:4" x14ac:dyDescent="0.3">
      <c r="A223" t="s">
        <v>20</v>
      </c>
      <c r="B223">
        <v>1095</v>
      </c>
      <c r="C223" t="s">
        <v>14</v>
      </c>
      <c r="D223">
        <v>248</v>
      </c>
    </row>
    <row r="224" spans="1:4" x14ac:dyDescent="0.3">
      <c r="A224" t="s">
        <v>20</v>
      </c>
      <c r="B224">
        <v>159</v>
      </c>
      <c r="C224" t="s">
        <v>14</v>
      </c>
      <c r="D224">
        <v>252</v>
      </c>
    </row>
    <row r="225" spans="1:4" x14ac:dyDescent="0.3">
      <c r="A225" t="s">
        <v>20</v>
      </c>
      <c r="B225">
        <v>140</v>
      </c>
      <c r="C225" t="s">
        <v>14</v>
      </c>
      <c r="D225">
        <v>253</v>
      </c>
    </row>
    <row r="226" spans="1:4" x14ac:dyDescent="0.3">
      <c r="A226" t="s">
        <v>20</v>
      </c>
      <c r="B226">
        <v>42</v>
      </c>
      <c r="C226" t="s">
        <v>14</v>
      </c>
      <c r="D226">
        <v>257</v>
      </c>
    </row>
    <row r="227" spans="1:4" x14ac:dyDescent="0.3">
      <c r="A227" t="s">
        <v>20</v>
      </c>
      <c r="B227">
        <v>5168</v>
      </c>
      <c r="C227" t="s">
        <v>14</v>
      </c>
      <c r="D227">
        <v>263</v>
      </c>
    </row>
    <row r="228" spans="1:4" x14ac:dyDescent="0.3">
      <c r="A228" t="s">
        <v>20</v>
      </c>
      <c r="B228">
        <v>3657</v>
      </c>
      <c r="C228" t="s">
        <v>14</v>
      </c>
      <c r="D228">
        <v>296</v>
      </c>
    </row>
    <row r="229" spans="1:4" x14ac:dyDescent="0.3">
      <c r="A229" t="s">
        <v>20</v>
      </c>
      <c r="B229">
        <v>2237</v>
      </c>
      <c r="C229" t="s">
        <v>14</v>
      </c>
      <c r="D229">
        <v>326</v>
      </c>
    </row>
    <row r="230" spans="1:4" x14ac:dyDescent="0.3">
      <c r="A230" t="s">
        <v>20</v>
      </c>
      <c r="B230">
        <v>1690</v>
      </c>
      <c r="C230" t="s">
        <v>14</v>
      </c>
      <c r="D230">
        <v>328</v>
      </c>
    </row>
    <row r="231" spans="1:4" x14ac:dyDescent="0.3">
      <c r="A231" t="s">
        <v>20</v>
      </c>
      <c r="B231">
        <v>247</v>
      </c>
      <c r="C231" t="s">
        <v>14</v>
      </c>
      <c r="D231">
        <v>331</v>
      </c>
    </row>
    <row r="232" spans="1:4" x14ac:dyDescent="0.3">
      <c r="A232" t="s">
        <v>20</v>
      </c>
      <c r="B232">
        <v>454</v>
      </c>
      <c r="C232" t="s">
        <v>14</v>
      </c>
      <c r="D232">
        <v>347</v>
      </c>
    </row>
    <row r="233" spans="1:4" x14ac:dyDescent="0.3">
      <c r="A233" t="s">
        <v>20</v>
      </c>
      <c r="B233">
        <v>130</v>
      </c>
      <c r="C233" t="s">
        <v>14</v>
      </c>
      <c r="D233">
        <v>355</v>
      </c>
    </row>
    <row r="234" spans="1:4" x14ac:dyDescent="0.3">
      <c r="A234" t="s">
        <v>20</v>
      </c>
      <c r="B234">
        <v>1773</v>
      </c>
      <c r="C234" t="s">
        <v>14</v>
      </c>
      <c r="D234">
        <v>362</v>
      </c>
    </row>
    <row r="235" spans="1:4" x14ac:dyDescent="0.3">
      <c r="A235" t="s">
        <v>20</v>
      </c>
      <c r="B235">
        <v>191</v>
      </c>
      <c r="C235" t="s">
        <v>14</v>
      </c>
      <c r="D235">
        <v>374</v>
      </c>
    </row>
    <row r="236" spans="1:4" x14ac:dyDescent="0.3">
      <c r="A236" t="s">
        <v>20</v>
      </c>
      <c r="B236">
        <v>470</v>
      </c>
      <c r="C236" t="s">
        <v>14</v>
      </c>
      <c r="D236">
        <v>393</v>
      </c>
    </row>
    <row r="237" spans="1:4" x14ac:dyDescent="0.3">
      <c r="A237" t="s">
        <v>20</v>
      </c>
      <c r="B237">
        <v>136</v>
      </c>
      <c r="C237" t="s">
        <v>14</v>
      </c>
      <c r="D237">
        <v>395</v>
      </c>
    </row>
    <row r="238" spans="1:4" x14ac:dyDescent="0.3">
      <c r="A238" t="s">
        <v>20</v>
      </c>
      <c r="B238">
        <v>1605</v>
      </c>
      <c r="C238" t="s">
        <v>14</v>
      </c>
      <c r="D238">
        <v>418</v>
      </c>
    </row>
    <row r="239" spans="1:4" x14ac:dyDescent="0.3">
      <c r="A239" t="s">
        <v>20</v>
      </c>
      <c r="B239">
        <v>86</v>
      </c>
      <c r="C239" t="s">
        <v>14</v>
      </c>
      <c r="D239">
        <v>424</v>
      </c>
    </row>
    <row r="240" spans="1:4" x14ac:dyDescent="0.3">
      <c r="A240" t="s">
        <v>20</v>
      </c>
      <c r="B240">
        <v>1385</v>
      </c>
      <c r="C240" t="s">
        <v>14</v>
      </c>
      <c r="D240">
        <v>435</v>
      </c>
    </row>
    <row r="241" spans="1:4" x14ac:dyDescent="0.3">
      <c r="A241" t="s">
        <v>20</v>
      </c>
      <c r="B241">
        <v>3177</v>
      </c>
      <c r="C241" t="s">
        <v>14</v>
      </c>
      <c r="D241">
        <v>441</v>
      </c>
    </row>
    <row r="242" spans="1:4" x14ac:dyDescent="0.3">
      <c r="A242" t="s">
        <v>20</v>
      </c>
      <c r="B242">
        <v>169</v>
      </c>
      <c r="C242" t="s">
        <v>14</v>
      </c>
      <c r="D242">
        <v>452</v>
      </c>
    </row>
    <row r="243" spans="1:4" x14ac:dyDescent="0.3">
      <c r="A243" t="s">
        <v>20</v>
      </c>
      <c r="B243">
        <v>2106</v>
      </c>
      <c r="C243" t="s">
        <v>14</v>
      </c>
      <c r="D243">
        <v>452</v>
      </c>
    </row>
    <row r="244" spans="1:4" x14ac:dyDescent="0.3">
      <c r="A244" t="s">
        <v>20</v>
      </c>
      <c r="B244">
        <v>155</v>
      </c>
      <c r="C244" t="s">
        <v>14</v>
      </c>
      <c r="D244">
        <v>454</v>
      </c>
    </row>
    <row r="245" spans="1:4" x14ac:dyDescent="0.3">
      <c r="A245" t="s">
        <v>20</v>
      </c>
      <c r="B245">
        <v>80</v>
      </c>
      <c r="C245" t="s">
        <v>14</v>
      </c>
      <c r="D245">
        <v>504</v>
      </c>
    </row>
    <row r="246" spans="1:4" x14ac:dyDescent="0.3">
      <c r="A246" t="s">
        <v>20</v>
      </c>
      <c r="B246">
        <v>94</v>
      </c>
      <c r="C246" t="s">
        <v>14</v>
      </c>
      <c r="D246">
        <v>513</v>
      </c>
    </row>
    <row r="247" spans="1:4" x14ac:dyDescent="0.3">
      <c r="A247" t="s">
        <v>20</v>
      </c>
      <c r="B247">
        <v>139</v>
      </c>
      <c r="C247" t="s">
        <v>14</v>
      </c>
      <c r="D247">
        <v>523</v>
      </c>
    </row>
    <row r="248" spans="1:4" x14ac:dyDescent="0.3">
      <c r="A248" t="s">
        <v>20</v>
      </c>
      <c r="B248">
        <v>762</v>
      </c>
      <c r="C248" t="s">
        <v>14</v>
      </c>
      <c r="D248">
        <v>526</v>
      </c>
    </row>
    <row r="249" spans="1:4" x14ac:dyDescent="0.3">
      <c r="A249" t="s">
        <v>20</v>
      </c>
      <c r="B249">
        <v>117</v>
      </c>
      <c r="C249" t="s">
        <v>14</v>
      </c>
      <c r="D249">
        <v>535</v>
      </c>
    </row>
    <row r="250" spans="1:4" x14ac:dyDescent="0.3">
      <c r="A250" t="s">
        <v>20</v>
      </c>
      <c r="B250">
        <v>299</v>
      </c>
      <c r="C250" t="s">
        <v>14</v>
      </c>
      <c r="D250">
        <v>554</v>
      </c>
    </row>
    <row r="251" spans="1:4" x14ac:dyDescent="0.3">
      <c r="A251" t="s">
        <v>20</v>
      </c>
      <c r="B251">
        <v>84</v>
      </c>
      <c r="C251" t="s">
        <v>14</v>
      </c>
      <c r="D251">
        <v>558</v>
      </c>
    </row>
    <row r="252" spans="1:4" x14ac:dyDescent="0.3">
      <c r="A252" t="s">
        <v>20</v>
      </c>
      <c r="B252">
        <v>154</v>
      </c>
      <c r="C252" t="s">
        <v>14</v>
      </c>
      <c r="D252">
        <v>558</v>
      </c>
    </row>
    <row r="253" spans="1:4" x14ac:dyDescent="0.3">
      <c r="A253" t="s">
        <v>20</v>
      </c>
      <c r="B253">
        <v>126</v>
      </c>
      <c r="C253" t="s">
        <v>14</v>
      </c>
      <c r="D253">
        <v>575</v>
      </c>
    </row>
    <row r="254" spans="1:4" x14ac:dyDescent="0.3">
      <c r="A254" t="s">
        <v>20</v>
      </c>
      <c r="B254">
        <v>2144</v>
      </c>
      <c r="C254" t="s">
        <v>14</v>
      </c>
      <c r="D254">
        <v>579</v>
      </c>
    </row>
    <row r="255" spans="1:4" x14ac:dyDescent="0.3">
      <c r="A255" t="s">
        <v>20</v>
      </c>
      <c r="B255">
        <v>82</v>
      </c>
      <c r="C255" t="s">
        <v>14</v>
      </c>
      <c r="D255">
        <v>594</v>
      </c>
    </row>
    <row r="256" spans="1:4" x14ac:dyDescent="0.3">
      <c r="A256" t="s">
        <v>20</v>
      </c>
      <c r="B256">
        <v>211</v>
      </c>
      <c r="C256" t="s">
        <v>14</v>
      </c>
      <c r="D256">
        <v>602</v>
      </c>
    </row>
    <row r="257" spans="1:4" x14ac:dyDescent="0.3">
      <c r="A257" t="s">
        <v>20</v>
      </c>
      <c r="B257">
        <v>1604</v>
      </c>
      <c r="C257" t="s">
        <v>14</v>
      </c>
      <c r="D257">
        <v>605</v>
      </c>
    </row>
    <row r="258" spans="1:4" x14ac:dyDescent="0.3">
      <c r="A258" t="s">
        <v>20</v>
      </c>
      <c r="B258">
        <v>123</v>
      </c>
      <c r="C258" t="s">
        <v>14</v>
      </c>
      <c r="D258">
        <v>648</v>
      </c>
    </row>
    <row r="259" spans="1:4" x14ac:dyDescent="0.3">
      <c r="A259" t="s">
        <v>20</v>
      </c>
      <c r="B259">
        <v>189</v>
      </c>
      <c r="C259" t="s">
        <v>14</v>
      </c>
      <c r="D259">
        <v>648</v>
      </c>
    </row>
    <row r="260" spans="1:4" x14ac:dyDescent="0.3">
      <c r="A260" t="s">
        <v>20</v>
      </c>
      <c r="B260">
        <v>2105</v>
      </c>
      <c r="C260" t="s">
        <v>14</v>
      </c>
      <c r="D260">
        <v>656</v>
      </c>
    </row>
    <row r="261" spans="1:4" x14ac:dyDescent="0.3">
      <c r="A261" t="s">
        <v>20</v>
      </c>
      <c r="B261">
        <v>1613</v>
      </c>
      <c r="C261" t="s">
        <v>14</v>
      </c>
      <c r="D261">
        <v>662</v>
      </c>
    </row>
    <row r="262" spans="1:4" x14ac:dyDescent="0.3">
      <c r="A262" t="s">
        <v>20</v>
      </c>
      <c r="B262">
        <v>192</v>
      </c>
      <c r="C262" t="s">
        <v>14</v>
      </c>
      <c r="D262">
        <v>672</v>
      </c>
    </row>
    <row r="263" spans="1:4" x14ac:dyDescent="0.3">
      <c r="A263" t="s">
        <v>20</v>
      </c>
      <c r="B263">
        <v>2875</v>
      </c>
      <c r="C263" t="s">
        <v>14</v>
      </c>
      <c r="D263">
        <v>674</v>
      </c>
    </row>
    <row r="264" spans="1:4" x14ac:dyDescent="0.3">
      <c r="A264" t="s">
        <v>20</v>
      </c>
      <c r="B264">
        <v>484</v>
      </c>
      <c r="C264" t="s">
        <v>14</v>
      </c>
      <c r="D264">
        <v>676</v>
      </c>
    </row>
    <row r="265" spans="1:4" x14ac:dyDescent="0.3">
      <c r="A265" t="s">
        <v>20</v>
      </c>
      <c r="B265">
        <v>645</v>
      </c>
      <c r="C265" t="s">
        <v>14</v>
      </c>
      <c r="D265">
        <v>679</v>
      </c>
    </row>
    <row r="266" spans="1:4" x14ac:dyDescent="0.3">
      <c r="A266" t="s">
        <v>20</v>
      </c>
      <c r="B266">
        <v>2218</v>
      </c>
      <c r="C266" t="s">
        <v>14</v>
      </c>
      <c r="D266">
        <v>679</v>
      </c>
    </row>
    <row r="267" spans="1:4" x14ac:dyDescent="0.3">
      <c r="A267" t="s">
        <v>20</v>
      </c>
      <c r="B267">
        <v>144</v>
      </c>
      <c r="C267" t="s">
        <v>14</v>
      </c>
      <c r="D267">
        <v>714</v>
      </c>
    </row>
    <row r="268" spans="1:4" x14ac:dyDescent="0.3">
      <c r="A268" t="s">
        <v>20</v>
      </c>
      <c r="B268">
        <v>2693</v>
      </c>
      <c r="C268" t="s">
        <v>14</v>
      </c>
      <c r="D268">
        <v>742</v>
      </c>
    </row>
    <row r="269" spans="1:4" x14ac:dyDescent="0.3">
      <c r="A269" t="s">
        <v>20</v>
      </c>
      <c r="B269">
        <v>1713</v>
      </c>
      <c r="C269" t="s">
        <v>14</v>
      </c>
      <c r="D269">
        <v>747</v>
      </c>
    </row>
    <row r="270" spans="1:4" x14ac:dyDescent="0.3">
      <c r="A270" t="s">
        <v>20</v>
      </c>
      <c r="B270">
        <v>139</v>
      </c>
      <c r="C270" t="s">
        <v>14</v>
      </c>
      <c r="D270">
        <v>750</v>
      </c>
    </row>
    <row r="271" spans="1:4" x14ac:dyDescent="0.3">
      <c r="A271" t="s">
        <v>20</v>
      </c>
      <c r="B271">
        <v>1152</v>
      </c>
      <c r="C271" t="s">
        <v>14</v>
      </c>
      <c r="D271">
        <v>750</v>
      </c>
    </row>
    <row r="272" spans="1:4" x14ac:dyDescent="0.3">
      <c r="A272" t="s">
        <v>20</v>
      </c>
      <c r="B272">
        <v>296</v>
      </c>
      <c r="C272" t="s">
        <v>14</v>
      </c>
      <c r="D272">
        <v>752</v>
      </c>
    </row>
    <row r="273" spans="1:4" x14ac:dyDescent="0.3">
      <c r="A273" t="s">
        <v>20</v>
      </c>
      <c r="B273">
        <v>1629</v>
      </c>
      <c r="C273" t="s">
        <v>14</v>
      </c>
      <c r="D273">
        <v>774</v>
      </c>
    </row>
    <row r="274" spans="1:4" x14ac:dyDescent="0.3">
      <c r="A274" t="s">
        <v>20</v>
      </c>
      <c r="B274">
        <v>50</v>
      </c>
      <c r="C274" t="s">
        <v>14</v>
      </c>
      <c r="D274">
        <v>782</v>
      </c>
    </row>
    <row r="275" spans="1:4" x14ac:dyDescent="0.3">
      <c r="A275" t="s">
        <v>20</v>
      </c>
      <c r="B275">
        <v>381</v>
      </c>
      <c r="C275" t="s">
        <v>14</v>
      </c>
      <c r="D275">
        <v>792</v>
      </c>
    </row>
    <row r="276" spans="1:4" x14ac:dyDescent="0.3">
      <c r="A276" t="s">
        <v>20</v>
      </c>
      <c r="B276">
        <v>2436</v>
      </c>
      <c r="C276" t="s">
        <v>14</v>
      </c>
      <c r="D276">
        <v>803</v>
      </c>
    </row>
    <row r="277" spans="1:4" x14ac:dyDescent="0.3">
      <c r="A277" t="s">
        <v>20</v>
      </c>
      <c r="B277">
        <v>160</v>
      </c>
      <c r="C277" t="s">
        <v>14</v>
      </c>
      <c r="D277">
        <v>830</v>
      </c>
    </row>
    <row r="278" spans="1:4" x14ac:dyDescent="0.3">
      <c r="A278" t="s">
        <v>20</v>
      </c>
      <c r="B278">
        <v>3063</v>
      </c>
      <c r="C278" t="s">
        <v>14</v>
      </c>
      <c r="D278">
        <v>830</v>
      </c>
    </row>
    <row r="279" spans="1:4" x14ac:dyDescent="0.3">
      <c r="A279" t="s">
        <v>20</v>
      </c>
      <c r="B279">
        <v>170</v>
      </c>
      <c r="C279" t="s">
        <v>14</v>
      </c>
      <c r="D279">
        <v>831</v>
      </c>
    </row>
    <row r="280" spans="1:4" x14ac:dyDescent="0.3">
      <c r="A280" t="s">
        <v>20</v>
      </c>
      <c r="B280">
        <v>80</v>
      </c>
      <c r="C280" t="s">
        <v>14</v>
      </c>
      <c r="D280">
        <v>838</v>
      </c>
    </row>
    <row r="281" spans="1:4" x14ac:dyDescent="0.3">
      <c r="A281" t="s">
        <v>20</v>
      </c>
      <c r="B281">
        <v>2528</v>
      </c>
      <c r="C281" t="s">
        <v>14</v>
      </c>
      <c r="D281">
        <v>842</v>
      </c>
    </row>
    <row r="282" spans="1:4" x14ac:dyDescent="0.3">
      <c r="A282" t="s">
        <v>20</v>
      </c>
      <c r="B282">
        <v>173</v>
      </c>
      <c r="C282" t="s">
        <v>14</v>
      </c>
      <c r="D282">
        <v>846</v>
      </c>
    </row>
    <row r="283" spans="1:4" x14ac:dyDescent="0.3">
      <c r="A283" t="s">
        <v>20</v>
      </c>
      <c r="B283">
        <v>187</v>
      </c>
      <c r="C283" t="s">
        <v>14</v>
      </c>
      <c r="D283">
        <v>859</v>
      </c>
    </row>
    <row r="284" spans="1:4" x14ac:dyDescent="0.3">
      <c r="A284" t="s">
        <v>20</v>
      </c>
      <c r="B284">
        <v>34</v>
      </c>
      <c r="C284" t="s">
        <v>14</v>
      </c>
      <c r="D284">
        <v>886</v>
      </c>
    </row>
    <row r="285" spans="1:4" x14ac:dyDescent="0.3">
      <c r="A285" t="s">
        <v>20</v>
      </c>
      <c r="B285">
        <v>221</v>
      </c>
      <c r="C285" t="s">
        <v>14</v>
      </c>
      <c r="D285">
        <v>889</v>
      </c>
    </row>
    <row r="286" spans="1:4" x14ac:dyDescent="0.3">
      <c r="A286" t="s">
        <v>20</v>
      </c>
      <c r="B286">
        <v>3596</v>
      </c>
      <c r="C286" t="s">
        <v>14</v>
      </c>
      <c r="D286">
        <v>908</v>
      </c>
    </row>
    <row r="287" spans="1:4" x14ac:dyDescent="0.3">
      <c r="A287" t="s">
        <v>20</v>
      </c>
      <c r="B287">
        <v>2409</v>
      </c>
      <c r="C287" t="s">
        <v>14</v>
      </c>
      <c r="D287">
        <v>923</v>
      </c>
    </row>
    <row r="288" spans="1:4" x14ac:dyDescent="0.3">
      <c r="A288" t="s">
        <v>20</v>
      </c>
      <c r="B288">
        <v>195</v>
      </c>
      <c r="C288" t="s">
        <v>14</v>
      </c>
      <c r="D288">
        <v>926</v>
      </c>
    </row>
    <row r="289" spans="1:4" x14ac:dyDescent="0.3">
      <c r="A289" t="s">
        <v>20</v>
      </c>
      <c r="B289">
        <v>3059</v>
      </c>
      <c r="C289" t="s">
        <v>14</v>
      </c>
      <c r="D289">
        <v>931</v>
      </c>
    </row>
    <row r="290" spans="1:4" x14ac:dyDescent="0.3">
      <c r="A290" t="s">
        <v>20</v>
      </c>
      <c r="B290">
        <v>2346</v>
      </c>
      <c r="C290" t="s">
        <v>14</v>
      </c>
      <c r="D290">
        <v>934</v>
      </c>
    </row>
    <row r="291" spans="1:4" x14ac:dyDescent="0.3">
      <c r="A291" t="s">
        <v>20</v>
      </c>
      <c r="B291">
        <v>2526</v>
      </c>
      <c r="C291" t="s">
        <v>14</v>
      </c>
      <c r="D291">
        <v>940</v>
      </c>
    </row>
    <row r="292" spans="1:4" x14ac:dyDescent="0.3">
      <c r="A292" t="s">
        <v>20</v>
      </c>
      <c r="B292">
        <v>205</v>
      </c>
      <c r="C292" t="s">
        <v>14</v>
      </c>
      <c r="D292">
        <v>941</v>
      </c>
    </row>
    <row r="293" spans="1:4" x14ac:dyDescent="0.3">
      <c r="A293" t="s">
        <v>20</v>
      </c>
      <c r="B293">
        <v>1572</v>
      </c>
      <c r="C293" t="s">
        <v>14</v>
      </c>
      <c r="D293">
        <v>955</v>
      </c>
    </row>
    <row r="294" spans="1:4" x14ac:dyDescent="0.3">
      <c r="A294" t="s">
        <v>20</v>
      </c>
      <c r="B294">
        <v>143</v>
      </c>
      <c r="C294" t="s">
        <v>14</v>
      </c>
      <c r="D294">
        <v>1000</v>
      </c>
    </row>
    <row r="295" spans="1:4" x14ac:dyDescent="0.3">
      <c r="A295" t="s">
        <v>20</v>
      </c>
      <c r="B295">
        <v>300</v>
      </c>
      <c r="C295" t="s">
        <v>14</v>
      </c>
      <c r="D295">
        <v>1028</v>
      </c>
    </row>
    <row r="296" spans="1:4" x14ac:dyDescent="0.3">
      <c r="A296" t="s">
        <v>20</v>
      </c>
      <c r="B296">
        <v>3116</v>
      </c>
      <c r="C296" t="s">
        <v>14</v>
      </c>
      <c r="D296">
        <v>1059</v>
      </c>
    </row>
    <row r="297" spans="1:4" x14ac:dyDescent="0.3">
      <c r="A297" t="s">
        <v>20</v>
      </c>
      <c r="B297">
        <v>5966</v>
      </c>
      <c r="C297" t="s">
        <v>14</v>
      </c>
      <c r="D297">
        <v>1063</v>
      </c>
    </row>
    <row r="298" spans="1:4" x14ac:dyDescent="0.3">
      <c r="A298" t="s">
        <v>20</v>
      </c>
      <c r="B298">
        <v>85</v>
      </c>
      <c r="C298" t="s">
        <v>14</v>
      </c>
      <c r="D298">
        <v>1068</v>
      </c>
    </row>
    <row r="299" spans="1:4" x14ac:dyDescent="0.3">
      <c r="A299" t="s">
        <v>20</v>
      </c>
      <c r="B299">
        <v>186</v>
      </c>
      <c r="C299" t="s">
        <v>14</v>
      </c>
      <c r="D299">
        <v>1072</v>
      </c>
    </row>
    <row r="300" spans="1:4" x14ac:dyDescent="0.3">
      <c r="A300" t="s">
        <v>20</v>
      </c>
      <c r="B300">
        <v>170</v>
      </c>
      <c r="C300" t="s">
        <v>14</v>
      </c>
      <c r="D300">
        <v>1120</v>
      </c>
    </row>
    <row r="301" spans="1:4" x14ac:dyDescent="0.3">
      <c r="A301" t="s">
        <v>20</v>
      </c>
      <c r="B301">
        <v>2080</v>
      </c>
      <c r="C301" t="s">
        <v>14</v>
      </c>
      <c r="D301">
        <v>1121</v>
      </c>
    </row>
    <row r="302" spans="1:4" x14ac:dyDescent="0.3">
      <c r="A302" t="s">
        <v>20</v>
      </c>
      <c r="B302">
        <v>194</v>
      </c>
      <c r="C302" t="s">
        <v>14</v>
      </c>
      <c r="D302">
        <v>1130</v>
      </c>
    </row>
    <row r="303" spans="1:4" x14ac:dyDescent="0.3">
      <c r="A303" t="s">
        <v>20</v>
      </c>
      <c r="B303">
        <v>1140</v>
      </c>
      <c r="C303" t="s">
        <v>14</v>
      </c>
      <c r="D303">
        <v>1181</v>
      </c>
    </row>
    <row r="304" spans="1:4" x14ac:dyDescent="0.3">
      <c r="A304" t="s">
        <v>20</v>
      </c>
      <c r="B304">
        <v>268</v>
      </c>
      <c r="C304" t="s">
        <v>14</v>
      </c>
      <c r="D304">
        <v>1194</v>
      </c>
    </row>
    <row r="305" spans="1:4" x14ac:dyDescent="0.3">
      <c r="A305" t="s">
        <v>20</v>
      </c>
      <c r="B305">
        <v>375</v>
      </c>
      <c r="C305" t="s">
        <v>14</v>
      </c>
      <c r="D305">
        <v>1198</v>
      </c>
    </row>
    <row r="306" spans="1:4" x14ac:dyDescent="0.3">
      <c r="A306" t="s">
        <v>20</v>
      </c>
      <c r="B306">
        <v>92</v>
      </c>
      <c r="C306" t="s">
        <v>14</v>
      </c>
      <c r="D306">
        <v>1220</v>
      </c>
    </row>
    <row r="307" spans="1:4" x14ac:dyDescent="0.3">
      <c r="A307" t="s">
        <v>20</v>
      </c>
      <c r="B307">
        <v>102</v>
      </c>
      <c r="C307" t="s">
        <v>14</v>
      </c>
      <c r="D307">
        <v>1221</v>
      </c>
    </row>
    <row r="308" spans="1:4" x14ac:dyDescent="0.3">
      <c r="A308" t="s">
        <v>20</v>
      </c>
      <c r="B308">
        <v>4799</v>
      </c>
      <c r="C308" t="s">
        <v>14</v>
      </c>
      <c r="D308">
        <v>1225</v>
      </c>
    </row>
    <row r="309" spans="1:4" x14ac:dyDescent="0.3">
      <c r="A309" t="s">
        <v>20</v>
      </c>
      <c r="B309">
        <v>554</v>
      </c>
      <c r="C309" t="s">
        <v>14</v>
      </c>
      <c r="D309">
        <v>1229</v>
      </c>
    </row>
    <row r="310" spans="1:4" x14ac:dyDescent="0.3">
      <c r="A310" t="s">
        <v>20</v>
      </c>
      <c r="B310">
        <v>2120</v>
      </c>
      <c r="C310" t="s">
        <v>14</v>
      </c>
      <c r="D310">
        <v>1257</v>
      </c>
    </row>
    <row r="311" spans="1:4" x14ac:dyDescent="0.3">
      <c r="A311" t="s">
        <v>20</v>
      </c>
      <c r="B311">
        <v>85</v>
      </c>
      <c r="C311" t="s">
        <v>14</v>
      </c>
      <c r="D311">
        <v>1258</v>
      </c>
    </row>
    <row r="312" spans="1:4" x14ac:dyDescent="0.3">
      <c r="A312" t="s">
        <v>20</v>
      </c>
      <c r="B312">
        <v>198</v>
      </c>
      <c r="C312" t="s">
        <v>14</v>
      </c>
      <c r="D312">
        <v>1274</v>
      </c>
    </row>
    <row r="313" spans="1:4" x14ac:dyDescent="0.3">
      <c r="A313" t="s">
        <v>20</v>
      </c>
      <c r="B313">
        <v>369</v>
      </c>
      <c r="C313" t="s">
        <v>14</v>
      </c>
      <c r="D313">
        <v>1296</v>
      </c>
    </row>
    <row r="314" spans="1:4" x14ac:dyDescent="0.3">
      <c r="A314" t="s">
        <v>20</v>
      </c>
      <c r="B314">
        <v>106</v>
      </c>
      <c r="C314" t="s">
        <v>14</v>
      </c>
      <c r="D314">
        <v>1335</v>
      </c>
    </row>
    <row r="315" spans="1:4" x14ac:dyDescent="0.3">
      <c r="A315" t="s">
        <v>20</v>
      </c>
      <c r="B315">
        <v>84</v>
      </c>
      <c r="C315" t="s">
        <v>14</v>
      </c>
      <c r="D315">
        <v>1368</v>
      </c>
    </row>
    <row r="316" spans="1:4" x14ac:dyDescent="0.3">
      <c r="A316" t="s">
        <v>20</v>
      </c>
      <c r="B316">
        <v>115</v>
      </c>
      <c r="C316" t="s">
        <v>14</v>
      </c>
      <c r="D316">
        <v>1439</v>
      </c>
    </row>
    <row r="317" spans="1:4" x14ac:dyDescent="0.3">
      <c r="A317" t="s">
        <v>20</v>
      </c>
      <c r="B317">
        <v>64</v>
      </c>
      <c r="C317" t="s">
        <v>14</v>
      </c>
      <c r="D317">
        <v>1467</v>
      </c>
    </row>
    <row r="318" spans="1:4" x14ac:dyDescent="0.3">
      <c r="A318" t="s">
        <v>20</v>
      </c>
      <c r="B318">
        <v>88</v>
      </c>
      <c r="C318" t="s">
        <v>14</v>
      </c>
      <c r="D318">
        <v>1467</v>
      </c>
    </row>
    <row r="319" spans="1:4" x14ac:dyDescent="0.3">
      <c r="A319" t="s">
        <v>20</v>
      </c>
      <c r="B319">
        <v>129</v>
      </c>
      <c r="C319" t="s">
        <v>14</v>
      </c>
      <c r="D319">
        <v>1482</v>
      </c>
    </row>
    <row r="320" spans="1:4" x14ac:dyDescent="0.3">
      <c r="A320" t="s">
        <v>20</v>
      </c>
      <c r="B320">
        <v>154</v>
      </c>
      <c r="C320" t="s">
        <v>14</v>
      </c>
      <c r="D320">
        <v>1538</v>
      </c>
    </row>
    <row r="321" spans="1:4" x14ac:dyDescent="0.3">
      <c r="A321" t="s">
        <v>20</v>
      </c>
      <c r="B321">
        <v>128</v>
      </c>
      <c r="C321" t="s">
        <v>14</v>
      </c>
      <c r="D321">
        <v>1596</v>
      </c>
    </row>
    <row r="322" spans="1:4" x14ac:dyDescent="0.3">
      <c r="A322" t="s">
        <v>20</v>
      </c>
      <c r="B322">
        <v>249</v>
      </c>
      <c r="C322" t="s">
        <v>14</v>
      </c>
      <c r="D322">
        <v>1608</v>
      </c>
    </row>
    <row r="323" spans="1:4" x14ac:dyDescent="0.3">
      <c r="A323" t="s">
        <v>20</v>
      </c>
      <c r="B323">
        <v>2293</v>
      </c>
      <c r="C323" t="s">
        <v>14</v>
      </c>
      <c r="D323">
        <v>1625</v>
      </c>
    </row>
    <row r="324" spans="1:4" x14ac:dyDescent="0.3">
      <c r="A324" t="s">
        <v>20</v>
      </c>
      <c r="B324">
        <v>2857</v>
      </c>
      <c r="C324" t="s">
        <v>14</v>
      </c>
      <c r="D324">
        <v>1657</v>
      </c>
    </row>
    <row r="325" spans="1:4" x14ac:dyDescent="0.3">
      <c r="A325" t="s">
        <v>20</v>
      </c>
      <c r="B325">
        <v>2756</v>
      </c>
      <c r="C325" t="s">
        <v>14</v>
      </c>
      <c r="D325">
        <v>1684</v>
      </c>
    </row>
    <row r="326" spans="1:4" x14ac:dyDescent="0.3">
      <c r="A326" t="s">
        <v>20</v>
      </c>
      <c r="B326">
        <v>909</v>
      </c>
      <c r="C326" t="s">
        <v>14</v>
      </c>
      <c r="D326">
        <v>1691</v>
      </c>
    </row>
    <row r="327" spans="1:4" x14ac:dyDescent="0.3">
      <c r="A327" t="s">
        <v>20</v>
      </c>
      <c r="B327">
        <v>2188</v>
      </c>
      <c r="C327" t="s">
        <v>14</v>
      </c>
      <c r="D327">
        <v>1748</v>
      </c>
    </row>
    <row r="328" spans="1:4" x14ac:dyDescent="0.3">
      <c r="A328" t="s">
        <v>20</v>
      </c>
      <c r="B328">
        <v>50</v>
      </c>
      <c r="C328" t="s">
        <v>14</v>
      </c>
      <c r="D328">
        <v>1758</v>
      </c>
    </row>
    <row r="329" spans="1:4" x14ac:dyDescent="0.3">
      <c r="A329" t="s">
        <v>20</v>
      </c>
      <c r="B329">
        <v>3131</v>
      </c>
      <c r="C329" t="s">
        <v>14</v>
      </c>
      <c r="D329">
        <v>1784</v>
      </c>
    </row>
    <row r="330" spans="1:4" x14ac:dyDescent="0.3">
      <c r="A330" t="s">
        <v>20</v>
      </c>
      <c r="B330">
        <v>244</v>
      </c>
      <c r="C330" t="s">
        <v>14</v>
      </c>
      <c r="D330">
        <v>1790</v>
      </c>
    </row>
    <row r="331" spans="1:4" x14ac:dyDescent="0.3">
      <c r="A331" t="s">
        <v>20</v>
      </c>
      <c r="B331">
        <v>89</v>
      </c>
      <c r="C331" t="s">
        <v>14</v>
      </c>
      <c r="D331">
        <v>1796</v>
      </c>
    </row>
    <row r="332" spans="1:4" x14ac:dyDescent="0.3">
      <c r="A332" t="s">
        <v>20</v>
      </c>
      <c r="B332">
        <v>32</v>
      </c>
      <c r="C332" t="s">
        <v>14</v>
      </c>
      <c r="D332">
        <v>1825</v>
      </c>
    </row>
    <row r="333" spans="1:4" x14ac:dyDescent="0.3">
      <c r="A333" t="s">
        <v>20</v>
      </c>
      <c r="B333">
        <v>87</v>
      </c>
      <c r="C333" t="s">
        <v>14</v>
      </c>
      <c r="D333">
        <v>1886</v>
      </c>
    </row>
    <row r="334" spans="1:4" x14ac:dyDescent="0.3">
      <c r="A334" t="s">
        <v>20</v>
      </c>
      <c r="B334">
        <v>55</v>
      </c>
      <c r="C334" t="s">
        <v>14</v>
      </c>
      <c r="D334">
        <v>1910</v>
      </c>
    </row>
    <row r="335" spans="1:4" x14ac:dyDescent="0.3">
      <c r="A335" t="s">
        <v>20</v>
      </c>
      <c r="B335">
        <v>5203</v>
      </c>
      <c r="C335" t="s">
        <v>14</v>
      </c>
      <c r="D335">
        <v>1979</v>
      </c>
    </row>
    <row r="336" spans="1:4" x14ac:dyDescent="0.3">
      <c r="A336" t="s">
        <v>20</v>
      </c>
      <c r="B336">
        <v>135</v>
      </c>
      <c r="C336" t="s">
        <v>14</v>
      </c>
      <c r="D336">
        <v>1999</v>
      </c>
    </row>
    <row r="337" spans="1:4" x14ac:dyDescent="0.3">
      <c r="A337" t="s">
        <v>20</v>
      </c>
      <c r="B337">
        <v>589</v>
      </c>
      <c r="C337" t="s">
        <v>14</v>
      </c>
      <c r="D337">
        <v>2025</v>
      </c>
    </row>
    <row r="338" spans="1:4" x14ac:dyDescent="0.3">
      <c r="A338" t="s">
        <v>20</v>
      </c>
      <c r="B338">
        <v>126</v>
      </c>
      <c r="C338" t="s">
        <v>14</v>
      </c>
      <c r="D338">
        <v>2062</v>
      </c>
    </row>
    <row r="339" spans="1:4" x14ac:dyDescent="0.3">
      <c r="A339" t="s">
        <v>20</v>
      </c>
      <c r="B339">
        <v>122</v>
      </c>
      <c r="C339" t="s">
        <v>14</v>
      </c>
      <c r="D339">
        <v>2072</v>
      </c>
    </row>
    <row r="340" spans="1:4" x14ac:dyDescent="0.3">
      <c r="A340" t="s">
        <v>20</v>
      </c>
      <c r="B340">
        <v>460</v>
      </c>
      <c r="C340" t="s">
        <v>14</v>
      </c>
      <c r="D340">
        <v>2108</v>
      </c>
    </row>
    <row r="341" spans="1:4" x14ac:dyDescent="0.3">
      <c r="A341" t="s">
        <v>20</v>
      </c>
      <c r="B341">
        <v>192</v>
      </c>
      <c r="C341" t="s">
        <v>14</v>
      </c>
      <c r="D341">
        <v>2176</v>
      </c>
    </row>
    <row r="342" spans="1:4" x14ac:dyDescent="0.3">
      <c r="A342" t="s">
        <v>20</v>
      </c>
      <c r="B342">
        <v>194</v>
      </c>
      <c r="C342" t="s">
        <v>14</v>
      </c>
      <c r="D342">
        <v>2179</v>
      </c>
    </row>
    <row r="343" spans="1:4" x14ac:dyDescent="0.3">
      <c r="A343" t="s">
        <v>20</v>
      </c>
      <c r="B343">
        <v>6286</v>
      </c>
      <c r="C343" t="s">
        <v>14</v>
      </c>
      <c r="D343">
        <v>2201</v>
      </c>
    </row>
    <row r="344" spans="1:4" x14ac:dyDescent="0.3">
      <c r="A344" t="s">
        <v>20</v>
      </c>
      <c r="B344">
        <v>234</v>
      </c>
      <c r="C344" t="s">
        <v>14</v>
      </c>
      <c r="D344">
        <v>2253</v>
      </c>
    </row>
    <row r="345" spans="1:4" x14ac:dyDescent="0.3">
      <c r="A345" t="s">
        <v>20</v>
      </c>
      <c r="B345">
        <v>94</v>
      </c>
      <c r="C345" t="s">
        <v>14</v>
      </c>
      <c r="D345">
        <v>2307</v>
      </c>
    </row>
    <row r="346" spans="1:4" x14ac:dyDescent="0.3">
      <c r="A346" t="s">
        <v>20</v>
      </c>
      <c r="B346">
        <v>2725</v>
      </c>
      <c r="C346" t="s">
        <v>14</v>
      </c>
      <c r="D346">
        <v>2468</v>
      </c>
    </row>
    <row r="347" spans="1:4" x14ac:dyDescent="0.3">
      <c r="A347" t="s">
        <v>20</v>
      </c>
      <c r="B347">
        <v>2266</v>
      </c>
      <c r="C347" t="s">
        <v>14</v>
      </c>
      <c r="D347">
        <v>2604</v>
      </c>
    </row>
    <row r="348" spans="1:4" x14ac:dyDescent="0.3">
      <c r="A348" t="s">
        <v>20</v>
      </c>
      <c r="B348">
        <v>107</v>
      </c>
      <c r="C348" t="s">
        <v>14</v>
      </c>
      <c r="D348">
        <v>2690</v>
      </c>
    </row>
    <row r="349" spans="1:4" x14ac:dyDescent="0.3">
      <c r="A349" t="s">
        <v>20</v>
      </c>
      <c r="B349">
        <v>4006</v>
      </c>
      <c r="C349" t="s">
        <v>14</v>
      </c>
      <c r="D349">
        <v>2779</v>
      </c>
    </row>
    <row r="350" spans="1:4" x14ac:dyDescent="0.3">
      <c r="A350" t="s">
        <v>20</v>
      </c>
      <c r="B350">
        <v>219</v>
      </c>
      <c r="C350" t="s">
        <v>14</v>
      </c>
      <c r="D350">
        <v>2915</v>
      </c>
    </row>
    <row r="351" spans="1:4" x14ac:dyDescent="0.3">
      <c r="A351" t="s">
        <v>20</v>
      </c>
      <c r="B351">
        <v>5180</v>
      </c>
      <c r="C351" t="s">
        <v>14</v>
      </c>
      <c r="D351">
        <v>2928</v>
      </c>
    </row>
    <row r="352" spans="1:4" x14ac:dyDescent="0.3">
      <c r="A352" t="s">
        <v>20</v>
      </c>
      <c r="B352">
        <v>239</v>
      </c>
      <c r="C352" t="s">
        <v>14</v>
      </c>
      <c r="D352">
        <v>2955</v>
      </c>
    </row>
    <row r="353" spans="1:4" x14ac:dyDescent="0.3">
      <c r="A353" t="s">
        <v>20</v>
      </c>
      <c r="B353">
        <v>432</v>
      </c>
      <c r="C353" t="s">
        <v>14</v>
      </c>
      <c r="D353">
        <v>3015</v>
      </c>
    </row>
    <row r="354" spans="1:4" x14ac:dyDescent="0.3">
      <c r="A354" t="s">
        <v>20</v>
      </c>
      <c r="B354">
        <v>3727</v>
      </c>
      <c r="C354" t="s">
        <v>14</v>
      </c>
      <c r="D354">
        <v>3182</v>
      </c>
    </row>
    <row r="355" spans="1:4" x14ac:dyDescent="0.3">
      <c r="A355" t="s">
        <v>20</v>
      </c>
      <c r="B355">
        <v>1022</v>
      </c>
      <c r="C355" t="s">
        <v>14</v>
      </c>
      <c r="D355">
        <v>3304</v>
      </c>
    </row>
    <row r="356" spans="1:4" x14ac:dyDescent="0.3">
      <c r="A356" t="s">
        <v>20</v>
      </c>
      <c r="B356">
        <v>2443</v>
      </c>
      <c r="C356" t="s">
        <v>14</v>
      </c>
      <c r="D356">
        <v>3387</v>
      </c>
    </row>
    <row r="357" spans="1:4" x14ac:dyDescent="0.3">
      <c r="A357" t="s">
        <v>20</v>
      </c>
      <c r="B357">
        <v>87</v>
      </c>
      <c r="C357" t="s">
        <v>14</v>
      </c>
      <c r="D357">
        <v>3410</v>
      </c>
    </row>
    <row r="358" spans="1:4" x14ac:dyDescent="0.3">
      <c r="A358" t="s">
        <v>20</v>
      </c>
      <c r="B358">
        <v>409</v>
      </c>
      <c r="C358" t="s">
        <v>14</v>
      </c>
      <c r="D358">
        <v>3483</v>
      </c>
    </row>
    <row r="359" spans="1:4" x14ac:dyDescent="0.3">
      <c r="A359" t="s">
        <v>20</v>
      </c>
      <c r="B359">
        <v>96</v>
      </c>
      <c r="C359" t="s">
        <v>14</v>
      </c>
      <c r="D359">
        <v>3868</v>
      </c>
    </row>
    <row r="360" spans="1:4" x14ac:dyDescent="0.3">
      <c r="A360" t="s">
        <v>20</v>
      </c>
      <c r="B360">
        <v>144</v>
      </c>
      <c r="C360" t="s">
        <v>14</v>
      </c>
      <c r="D360">
        <v>4405</v>
      </c>
    </row>
    <row r="361" spans="1:4" x14ac:dyDescent="0.3">
      <c r="A361" t="s">
        <v>20</v>
      </c>
      <c r="B361">
        <v>194</v>
      </c>
      <c r="C361" t="s">
        <v>14</v>
      </c>
      <c r="D361">
        <v>4428</v>
      </c>
    </row>
    <row r="362" spans="1:4" x14ac:dyDescent="0.3">
      <c r="A362" t="s">
        <v>20</v>
      </c>
      <c r="B362">
        <v>238</v>
      </c>
      <c r="C362" t="s">
        <v>14</v>
      </c>
      <c r="D362">
        <v>4697</v>
      </c>
    </row>
    <row r="363" spans="1:4" x14ac:dyDescent="0.3">
      <c r="A363" t="s">
        <v>20</v>
      </c>
      <c r="B363">
        <v>316</v>
      </c>
      <c r="C363" t="s">
        <v>14</v>
      </c>
      <c r="D363">
        <v>5497</v>
      </c>
    </row>
    <row r="364" spans="1:4" x14ac:dyDescent="0.3">
      <c r="A364" t="s">
        <v>20</v>
      </c>
      <c r="B364">
        <v>723</v>
      </c>
      <c r="C364" t="s">
        <v>14</v>
      </c>
      <c r="D364">
        <v>5681</v>
      </c>
    </row>
    <row r="365" spans="1:4" x14ac:dyDescent="0.3">
      <c r="A365" t="s">
        <v>20</v>
      </c>
      <c r="B365">
        <v>26</v>
      </c>
      <c r="C365" t="s">
        <v>14</v>
      </c>
      <c r="D365">
        <v>6080</v>
      </c>
    </row>
    <row r="366" spans="1:4" x14ac:dyDescent="0.3">
      <c r="A366" t="s">
        <v>20</v>
      </c>
      <c r="B366">
        <v>32</v>
      </c>
    </row>
    <row r="367" spans="1:4" x14ac:dyDescent="0.3">
      <c r="A367" t="s">
        <v>20</v>
      </c>
      <c r="B367">
        <v>40</v>
      </c>
    </row>
    <row r="368" spans="1:4" x14ac:dyDescent="0.3">
      <c r="A368" t="s">
        <v>20</v>
      </c>
      <c r="B368">
        <v>43</v>
      </c>
    </row>
    <row r="369" spans="1:2" x14ac:dyDescent="0.3">
      <c r="A369" t="s">
        <v>20</v>
      </c>
      <c r="B369">
        <v>48</v>
      </c>
    </row>
    <row r="370" spans="1:2" x14ac:dyDescent="0.3">
      <c r="A370" t="s">
        <v>20</v>
      </c>
      <c r="B370">
        <v>52</v>
      </c>
    </row>
    <row r="371" spans="1:2" x14ac:dyDescent="0.3">
      <c r="A371" t="s">
        <v>20</v>
      </c>
      <c r="B371">
        <v>53</v>
      </c>
    </row>
    <row r="372" spans="1:2" x14ac:dyDescent="0.3">
      <c r="A372" t="s">
        <v>20</v>
      </c>
      <c r="B372">
        <v>56</v>
      </c>
    </row>
    <row r="373" spans="1:2" x14ac:dyDescent="0.3">
      <c r="A373" t="s">
        <v>20</v>
      </c>
      <c r="B373">
        <v>65</v>
      </c>
    </row>
    <row r="374" spans="1:2" x14ac:dyDescent="0.3">
      <c r="A374" t="s">
        <v>20</v>
      </c>
      <c r="B374">
        <v>65</v>
      </c>
    </row>
    <row r="375" spans="1:2" x14ac:dyDescent="0.3">
      <c r="A375" t="s">
        <v>20</v>
      </c>
      <c r="B375">
        <v>68</v>
      </c>
    </row>
    <row r="376" spans="1:2" x14ac:dyDescent="0.3">
      <c r="A376" t="s">
        <v>20</v>
      </c>
      <c r="B376">
        <v>69</v>
      </c>
    </row>
    <row r="377" spans="1:2" x14ac:dyDescent="0.3">
      <c r="A377" t="s">
        <v>20</v>
      </c>
      <c r="B377">
        <v>69</v>
      </c>
    </row>
    <row r="378" spans="1:2" x14ac:dyDescent="0.3">
      <c r="A378" t="s">
        <v>20</v>
      </c>
      <c r="B378">
        <v>76</v>
      </c>
    </row>
    <row r="379" spans="1:2" x14ac:dyDescent="0.3">
      <c r="A379" t="s">
        <v>20</v>
      </c>
      <c r="B379">
        <v>78</v>
      </c>
    </row>
    <row r="380" spans="1:2" x14ac:dyDescent="0.3">
      <c r="A380" t="s">
        <v>20</v>
      </c>
      <c r="B380">
        <v>80</v>
      </c>
    </row>
    <row r="381" spans="1:2" x14ac:dyDescent="0.3">
      <c r="A381" t="s">
        <v>20</v>
      </c>
      <c r="B381">
        <v>80</v>
      </c>
    </row>
    <row r="382" spans="1:2" x14ac:dyDescent="0.3">
      <c r="A382" t="s">
        <v>20</v>
      </c>
      <c r="B382">
        <v>80</v>
      </c>
    </row>
    <row r="383" spans="1:2" x14ac:dyDescent="0.3">
      <c r="A383" t="s">
        <v>20</v>
      </c>
      <c r="B383">
        <v>81</v>
      </c>
    </row>
    <row r="384" spans="1:2" x14ac:dyDescent="0.3">
      <c r="A384" t="s">
        <v>20</v>
      </c>
      <c r="B384">
        <v>82</v>
      </c>
    </row>
    <row r="385" spans="1:2" x14ac:dyDescent="0.3">
      <c r="A385" t="s">
        <v>20</v>
      </c>
      <c r="B385">
        <v>85</v>
      </c>
    </row>
    <row r="386" spans="1:2" x14ac:dyDescent="0.3">
      <c r="A386" t="s">
        <v>20</v>
      </c>
      <c r="B386">
        <v>85</v>
      </c>
    </row>
    <row r="387" spans="1:2" x14ac:dyDescent="0.3">
      <c r="A387" t="s">
        <v>20</v>
      </c>
      <c r="B387">
        <v>92</v>
      </c>
    </row>
    <row r="388" spans="1:2" x14ac:dyDescent="0.3">
      <c r="A388" t="s">
        <v>20</v>
      </c>
      <c r="B388">
        <v>93</v>
      </c>
    </row>
    <row r="389" spans="1:2" x14ac:dyDescent="0.3">
      <c r="A389" t="s">
        <v>20</v>
      </c>
      <c r="B389">
        <v>96</v>
      </c>
    </row>
    <row r="390" spans="1:2" x14ac:dyDescent="0.3">
      <c r="A390" t="s">
        <v>20</v>
      </c>
      <c r="B390">
        <v>100</v>
      </c>
    </row>
    <row r="391" spans="1:2" x14ac:dyDescent="0.3">
      <c r="A391" t="s">
        <v>20</v>
      </c>
      <c r="B391">
        <v>103</v>
      </c>
    </row>
    <row r="392" spans="1:2" x14ac:dyDescent="0.3">
      <c r="A392" t="s">
        <v>20</v>
      </c>
      <c r="B392">
        <v>103</v>
      </c>
    </row>
    <row r="393" spans="1:2" x14ac:dyDescent="0.3">
      <c r="A393" t="s">
        <v>20</v>
      </c>
      <c r="B393">
        <v>105</v>
      </c>
    </row>
    <row r="394" spans="1:2" x14ac:dyDescent="0.3">
      <c r="A394" t="s">
        <v>20</v>
      </c>
      <c r="B394">
        <v>106</v>
      </c>
    </row>
    <row r="395" spans="1:2" x14ac:dyDescent="0.3">
      <c r="A395" t="s">
        <v>20</v>
      </c>
      <c r="B395">
        <v>110</v>
      </c>
    </row>
    <row r="396" spans="1:2" x14ac:dyDescent="0.3">
      <c r="A396" t="s">
        <v>20</v>
      </c>
      <c r="B396">
        <v>110</v>
      </c>
    </row>
    <row r="397" spans="1:2" x14ac:dyDescent="0.3">
      <c r="A397" t="s">
        <v>20</v>
      </c>
      <c r="B397">
        <v>110</v>
      </c>
    </row>
    <row r="398" spans="1:2" x14ac:dyDescent="0.3">
      <c r="A398" t="s">
        <v>20</v>
      </c>
      <c r="B398">
        <v>110</v>
      </c>
    </row>
    <row r="399" spans="1:2" x14ac:dyDescent="0.3">
      <c r="A399" t="s">
        <v>20</v>
      </c>
      <c r="B399">
        <v>112</v>
      </c>
    </row>
    <row r="400" spans="1:2" x14ac:dyDescent="0.3">
      <c r="A400" t="s">
        <v>20</v>
      </c>
      <c r="B400">
        <v>114</v>
      </c>
    </row>
    <row r="401" spans="1:2" x14ac:dyDescent="0.3">
      <c r="A401" t="s">
        <v>20</v>
      </c>
      <c r="B401">
        <v>114</v>
      </c>
    </row>
    <row r="402" spans="1:2" x14ac:dyDescent="0.3">
      <c r="A402" t="s">
        <v>20</v>
      </c>
      <c r="B402">
        <v>114</v>
      </c>
    </row>
    <row r="403" spans="1:2" x14ac:dyDescent="0.3">
      <c r="A403" t="s">
        <v>20</v>
      </c>
      <c r="B403">
        <v>116</v>
      </c>
    </row>
    <row r="404" spans="1:2" x14ac:dyDescent="0.3">
      <c r="A404" t="s">
        <v>20</v>
      </c>
      <c r="B404">
        <v>119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121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122</v>
      </c>
    </row>
    <row r="409" spans="1:2" x14ac:dyDescent="0.3">
      <c r="A409" t="s">
        <v>20</v>
      </c>
      <c r="B409">
        <v>122</v>
      </c>
    </row>
    <row r="410" spans="1:2" x14ac:dyDescent="0.3">
      <c r="A410" t="s">
        <v>20</v>
      </c>
      <c r="B410">
        <v>123</v>
      </c>
    </row>
    <row r="411" spans="1:2" x14ac:dyDescent="0.3">
      <c r="A411" t="s">
        <v>20</v>
      </c>
      <c r="B411">
        <v>123</v>
      </c>
    </row>
    <row r="412" spans="1:2" x14ac:dyDescent="0.3">
      <c r="A412" t="s">
        <v>20</v>
      </c>
      <c r="B412">
        <v>125</v>
      </c>
    </row>
    <row r="413" spans="1:2" x14ac:dyDescent="0.3">
      <c r="A413" t="s">
        <v>20</v>
      </c>
      <c r="B413">
        <v>126</v>
      </c>
    </row>
    <row r="414" spans="1:2" x14ac:dyDescent="0.3">
      <c r="A414" t="s">
        <v>20</v>
      </c>
      <c r="B414">
        <v>127</v>
      </c>
    </row>
    <row r="415" spans="1:2" x14ac:dyDescent="0.3">
      <c r="A415" t="s">
        <v>20</v>
      </c>
      <c r="B415">
        <v>130</v>
      </c>
    </row>
    <row r="416" spans="1:2" x14ac:dyDescent="0.3">
      <c r="A416" t="s">
        <v>20</v>
      </c>
      <c r="B416">
        <v>131</v>
      </c>
    </row>
    <row r="417" spans="1:2" x14ac:dyDescent="0.3">
      <c r="A417" t="s">
        <v>20</v>
      </c>
      <c r="B417">
        <v>132</v>
      </c>
    </row>
    <row r="418" spans="1:2" x14ac:dyDescent="0.3">
      <c r="A418" t="s">
        <v>20</v>
      </c>
      <c r="B418">
        <v>132</v>
      </c>
    </row>
    <row r="419" spans="1:2" x14ac:dyDescent="0.3">
      <c r="A419" t="s">
        <v>20</v>
      </c>
      <c r="B419">
        <v>132</v>
      </c>
    </row>
    <row r="420" spans="1:2" x14ac:dyDescent="0.3">
      <c r="A420" t="s">
        <v>20</v>
      </c>
      <c r="B420">
        <v>133</v>
      </c>
    </row>
    <row r="421" spans="1:2" x14ac:dyDescent="0.3">
      <c r="A421" t="s">
        <v>20</v>
      </c>
      <c r="B421">
        <v>134</v>
      </c>
    </row>
    <row r="422" spans="1:2" x14ac:dyDescent="0.3">
      <c r="A422" t="s">
        <v>20</v>
      </c>
      <c r="B422">
        <v>135</v>
      </c>
    </row>
    <row r="423" spans="1:2" x14ac:dyDescent="0.3">
      <c r="A423" t="s">
        <v>20</v>
      </c>
      <c r="B423">
        <v>137</v>
      </c>
    </row>
    <row r="424" spans="1:2" x14ac:dyDescent="0.3">
      <c r="A424" t="s">
        <v>20</v>
      </c>
      <c r="B424">
        <v>137</v>
      </c>
    </row>
    <row r="425" spans="1:2" x14ac:dyDescent="0.3">
      <c r="A425" t="s">
        <v>20</v>
      </c>
      <c r="B425">
        <v>138</v>
      </c>
    </row>
    <row r="426" spans="1:2" x14ac:dyDescent="0.3">
      <c r="A426" t="s">
        <v>20</v>
      </c>
      <c r="B426">
        <v>140</v>
      </c>
    </row>
    <row r="427" spans="1:2" x14ac:dyDescent="0.3">
      <c r="A427" t="s">
        <v>20</v>
      </c>
      <c r="B427">
        <v>140</v>
      </c>
    </row>
    <row r="428" spans="1:2" x14ac:dyDescent="0.3">
      <c r="A428" t="s">
        <v>20</v>
      </c>
      <c r="B428">
        <v>142</v>
      </c>
    </row>
    <row r="429" spans="1:2" x14ac:dyDescent="0.3">
      <c r="A429" t="s">
        <v>20</v>
      </c>
      <c r="B429">
        <v>144</v>
      </c>
    </row>
    <row r="430" spans="1:2" x14ac:dyDescent="0.3">
      <c r="A430" t="s">
        <v>20</v>
      </c>
      <c r="B430">
        <v>144</v>
      </c>
    </row>
    <row r="431" spans="1:2" x14ac:dyDescent="0.3">
      <c r="A431" t="s">
        <v>20</v>
      </c>
      <c r="B431">
        <v>147</v>
      </c>
    </row>
    <row r="432" spans="1:2" x14ac:dyDescent="0.3">
      <c r="A432" t="s">
        <v>20</v>
      </c>
      <c r="B432">
        <v>148</v>
      </c>
    </row>
    <row r="433" spans="1:2" x14ac:dyDescent="0.3">
      <c r="A433" t="s">
        <v>20</v>
      </c>
      <c r="B433">
        <v>148</v>
      </c>
    </row>
    <row r="434" spans="1:2" x14ac:dyDescent="0.3">
      <c r="A434" t="s">
        <v>20</v>
      </c>
      <c r="B434">
        <v>150</v>
      </c>
    </row>
    <row r="435" spans="1:2" x14ac:dyDescent="0.3">
      <c r="A435" t="s">
        <v>20</v>
      </c>
      <c r="B435">
        <v>150</v>
      </c>
    </row>
    <row r="436" spans="1:2" x14ac:dyDescent="0.3">
      <c r="A436" t="s">
        <v>20</v>
      </c>
      <c r="B436">
        <v>155</v>
      </c>
    </row>
    <row r="437" spans="1:2" x14ac:dyDescent="0.3">
      <c r="A437" t="s">
        <v>20</v>
      </c>
      <c r="B437">
        <v>155</v>
      </c>
    </row>
    <row r="438" spans="1:2" x14ac:dyDescent="0.3">
      <c r="A438" t="s">
        <v>20</v>
      </c>
      <c r="B438">
        <v>155</v>
      </c>
    </row>
    <row r="439" spans="1:2" x14ac:dyDescent="0.3">
      <c r="A439" t="s">
        <v>20</v>
      </c>
      <c r="B439">
        <v>156</v>
      </c>
    </row>
    <row r="440" spans="1:2" x14ac:dyDescent="0.3">
      <c r="A440" t="s">
        <v>20</v>
      </c>
      <c r="B440">
        <v>157</v>
      </c>
    </row>
    <row r="441" spans="1:2" x14ac:dyDescent="0.3">
      <c r="A441" t="s">
        <v>20</v>
      </c>
      <c r="B441">
        <v>157</v>
      </c>
    </row>
    <row r="442" spans="1:2" x14ac:dyDescent="0.3">
      <c r="A442" t="s">
        <v>20</v>
      </c>
      <c r="B442">
        <v>157</v>
      </c>
    </row>
    <row r="443" spans="1:2" x14ac:dyDescent="0.3">
      <c r="A443" t="s">
        <v>20</v>
      </c>
      <c r="B443">
        <v>158</v>
      </c>
    </row>
    <row r="444" spans="1:2" x14ac:dyDescent="0.3">
      <c r="A444" t="s">
        <v>20</v>
      </c>
      <c r="B444">
        <v>159</v>
      </c>
    </row>
    <row r="445" spans="1:2" x14ac:dyDescent="0.3">
      <c r="A445" t="s">
        <v>20</v>
      </c>
      <c r="B445">
        <v>160</v>
      </c>
    </row>
    <row r="446" spans="1:2" x14ac:dyDescent="0.3">
      <c r="A446" t="s">
        <v>20</v>
      </c>
      <c r="B446">
        <v>161</v>
      </c>
    </row>
    <row r="447" spans="1:2" x14ac:dyDescent="0.3">
      <c r="A447" t="s">
        <v>20</v>
      </c>
      <c r="B447">
        <v>163</v>
      </c>
    </row>
    <row r="448" spans="1:2" x14ac:dyDescent="0.3">
      <c r="A448" t="s">
        <v>20</v>
      </c>
      <c r="B448">
        <v>164</v>
      </c>
    </row>
    <row r="449" spans="1:2" x14ac:dyDescent="0.3">
      <c r="A449" t="s">
        <v>20</v>
      </c>
      <c r="B449">
        <v>165</v>
      </c>
    </row>
    <row r="450" spans="1:2" x14ac:dyDescent="0.3">
      <c r="A450" t="s">
        <v>20</v>
      </c>
      <c r="B450">
        <v>165</v>
      </c>
    </row>
    <row r="451" spans="1:2" x14ac:dyDescent="0.3">
      <c r="A451" t="s">
        <v>20</v>
      </c>
      <c r="B451">
        <v>166</v>
      </c>
    </row>
    <row r="452" spans="1:2" x14ac:dyDescent="0.3">
      <c r="A452" t="s">
        <v>20</v>
      </c>
      <c r="B452">
        <v>168</v>
      </c>
    </row>
    <row r="453" spans="1:2" x14ac:dyDescent="0.3">
      <c r="A453" t="s">
        <v>20</v>
      </c>
      <c r="B453">
        <v>172</v>
      </c>
    </row>
    <row r="454" spans="1:2" x14ac:dyDescent="0.3">
      <c r="A454" t="s">
        <v>20</v>
      </c>
      <c r="B454">
        <v>174</v>
      </c>
    </row>
    <row r="455" spans="1:2" x14ac:dyDescent="0.3">
      <c r="A455" t="s">
        <v>20</v>
      </c>
      <c r="B455">
        <v>175</v>
      </c>
    </row>
    <row r="456" spans="1:2" x14ac:dyDescent="0.3">
      <c r="A456" t="s">
        <v>20</v>
      </c>
      <c r="B456">
        <v>179</v>
      </c>
    </row>
    <row r="457" spans="1:2" x14ac:dyDescent="0.3">
      <c r="A457" t="s">
        <v>20</v>
      </c>
      <c r="B457">
        <v>180</v>
      </c>
    </row>
    <row r="458" spans="1:2" x14ac:dyDescent="0.3">
      <c r="A458" t="s">
        <v>20</v>
      </c>
      <c r="B458">
        <v>181</v>
      </c>
    </row>
    <row r="459" spans="1:2" x14ac:dyDescent="0.3">
      <c r="A459" t="s">
        <v>20</v>
      </c>
      <c r="B459">
        <v>181</v>
      </c>
    </row>
    <row r="460" spans="1:2" x14ac:dyDescent="0.3">
      <c r="A460" t="s">
        <v>20</v>
      </c>
      <c r="B460">
        <v>182</v>
      </c>
    </row>
    <row r="461" spans="1:2" x14ac:dyDescent="0.3">
      <c r="A461" t="s">
        <v>20</v>
      </c>
      <c r="B461">
        <v>183</v>
      </c>
    </row>
    <row r="462" spans="1:2" x14ac:dyDescent="0.3">
      <c r="A462" t="s">
        <v>20</v>
      </c>
      <c r="B462">
        <v>184</v>
      </c>
    </row>
    <row r="463" spans="1:2" x14ac:dyDescent="0.3">
      <c r="A463" t="s">
        <v>20</v>
      </c>
      <c r="B463">
        <v>185</v>
      </c>
    </row>
    <row r="464" spans="1:2" x14ac:dyDescent="0.3">
      <c r="A464" t="s">
        <v>20</v>
      </c>
      <c r="B464">
        <v>186</v>
      </c>
    </row>
    <row r="465" spans="1:2" x14ac:dyDescent="0.3">
      <c r="A465" t="s">
        <v>20</v>
      </c>
      <c r="B465">
        <v>190</v>
      </c>
    </row>
    <row r="466" spans="1:2" x14ac:dyDescent="0.3">
      <c r="A466" t="s">
        <v>20</v>
      </c>
      <c r="B466">
        <v>191</v>
      </c>
    </row>
    <row r="467" spans="1:2" x14ac:dyDescent="0.3">
      <c r="A467" t="s">
        <v>20</v>
      </c>
      <c r="B467">
        <v>193</v>
      </c>
    </row>
    <row r="468" spans="1:2" x14ac:dyDescent="0.3">
      <c r="A468" t="s">
        <v>20</v>
      </c>
      <c r="B468">
        <v>194</v>
      </c>
    </row>
    <row r="469" spans="1:2" x14ac:dyDescent="0.3">
      <c r="A469" t="s">
        <v>20</v>
      </c>
      <c r="B469">
        <v>196</v>
      </c>
    </row>
    <row r="470" spans="1:2" x14ac:dyDescent="0.3">
      <c r="A470" t="s">
        <v>20</v>
      </c>
      <c r="B470">
        <v>198</v>
      </c>
    </row>
    <row r="471" spans="1:2" x14ac:dyDescent="0.3">
      <c r="A471" t="s">
        <v>20</v>
      </c>
      <c r="B471">
        <v>199</v>
      </c>
    </row>
    <row r="472" spans="1:2" x14ac:dyDescent="0.3">
      <c r="A472" t="s">
        <v>20</v>
      </c>
      <c r="B472">
        <v>202</v>
      </c>
    </row>
    <row r="473" spans="1:2" x14ac:dyDescent="0.3">
      <c r="A473" t="s">
        <v>20</v>
      </c>
      <c r="B473">
        <v>203</v>
      </c>
    </row>
    <row r="474" spans="1:2" x14ac:dyDescent="0.3">
      <c r="A474" t="s">
        <v>20</v>
      </c>
      <c r="B474">
        <v>207</v>
      </c>
    </row>
    <row r="475" spans="1:2" x14ac:dyDescent="0.3">
      <c r="A475" t="s">
        <v>20</v>
      </c>
      <c r="B475">
        <v>207</v>
      </c>
    </row>
    <row r="476" spans="1:2" x14ac:dyDescent="0.3">
      <c r="A476" t="s">
        <v>20</v>
      </c>
      <c r="B476">
        <v>210</v>
      </c>
    </row>
    <row r="477" spans="1:2" x14ac:dyDescent="0.3">
      <c r="A477" t="s">
        <v>20</v>
      </c>
      <c r="B477">
        <v>216</v>
      </c>
    </row>
    <row r="478" spans="1:2" x14ac:dyDescent="0.3">
      <c r="A478" t="s">
        <v>20</v>
      </c>
      <c r="B478">
        <v>217</v>
      </c>
    </row>
    <row r="479" spans="1:2" x14ac:dyDescent="0.3">
      <c r="A479" t="s">
        <v>20</v>
      </c>
      <c r="B479">
        <v>218</v>
      </c>
    </row>
    <row r="480" spans="1:2" x14ac:dyDescent="0.3">
      <c r="A480" t="s">
        <v>20</v>
      </c>
      <c r="B480">
        <v>221</v>
      </c>
    </row>
    <row r="481" spans="1:2" x14ac:dyDescent="0.3">
      <c r="A481" t="s">
        <v>20</v>
      </c>
      <c r="B481">
        <v>225</v>
      </c>
    </row>
    <row r="482" spans="1:2" x14ac:dyDescent="0.3">
      <c r="A482" t="s">
        <v>20</v>
      </c>
      <c r="B482">
        <v>226</v>
      </c>
    </row>
    <row r="483" spans="1:2" x14ac:dyDescent="0.3">
      <c r="A483" t="s">
        <v>20</v>
      </c>
      <c r="B483">
        <v>233</v>
      </c>
    </row>
    <row r="484" spans="1:2" x14ac:dyDescent="0.3">
      <c r="A484" t="s">
        <v>20</v>
      </c>
      <c r="B484">
        <v>235</v>
      </c>
    </row>
    <row r="485" spans="1:2" x14ac:dyDescent="0.3">
      <c r="A485" t="s">
        <v>20</v>
      </c>
      <c r="B485">
        <v>236</v>
      </c>
    </row>
    <row r="486" spans="1:2" x14ac:dyDescent="0.3">
      <c r="A486" t="s">
        <v>20</v>
      </c>
      <c r="B486">
        <v>237</v>
      </c>
    </row>
    <row r="487" spans="1:2" x14ac:dyDescent="0.3">
      <c r="A487" t="s">
        <v>20</v>
      </c>
      <c r="B487">
        <v>241</v>
      </c>
    </row>
    <row r="488" spans="1:2" x14ac:dyDescent="0.3">
      <c r="A488" t="s">
        <v>20</v>
      </c>
      <c r="B488">
        <v>245</v>
      </c>
    </row>
    <row r="489" spans="1:2" x14ac:dyDescent="0.3">
      <c r="A489" t="s">
        <v>20</v>
      </c>
      <c r="B489">
        <v>252</v>
      </c>
    </row>
    <row r="490" spans="1:2" x14ac:dyDescent="0.3">
      <c r="A490" t="s">
        <v>20</v>
      </c>
      <c r="B490">
        <v>255</v>
      </c>
    </row>
    <row r="491" spans="1:2" x14ac:dyDescent="0.3">
      <c r="A491" t="s">
        <v>20</v>
      </c>
      <c r="B491">
        <v>261</v>
      </c>
    </row>
    <row r="492" spans="1:2" x14ac:dyDescent="0.3">
      <c r="A492" t="s">
        <v>20</v>
      </c>
      <c r="B492">
        <v>264</v>
      </c>
    </row>
    <row r="493" spans="1:2" x14ac:dyDescent="0.3">
      <c r="A493" t="s">
        <v>20</v>
      </c>
      <c r="B493">
        <v>266</v>
      </c>
    </row>
    <row r="494" spans="1:2" x14ac:dyDescent="0.3">
      <c r="A494" t="s">
        <v>20</v>
      </c>
      <c r="B494">
        <v>269</v>
      </c>
    </row>
    <row r="495" spans="1:2" x14ac:dyDescent="0.3">
      <c r="A495" t="s">
        <v>20</v>
      </c>
      <c r="B495">
        <v>270</v>
      </c>
    </row>
    <row r="496" spans="1:2" x14ac:dyDescent="0.3">
      <c r="A496" t="s">
        <v>20</v>
      </c>
      <c r="B496">
        <v>272</v>
      </c>
    </row>
    <row r="497" spans="1:2" x14ac:dyDescent="0.3">
      <c r="A497" t="s">
        <v>20</v>
      </c>
      <c r="B497">
        <v>279</v>
      </c>
    </row>
    <row r="498" spans="1:2" x14ac:dyDescent="0.3">
      <c r="A498" t="s">
        <v>20</v>
      </c>
      <c r="B498">
        <v>280</v>
      </c>
    </row>
    <row r="499" spans="1:2" x14ac:dyDescent="0.3">
      <c r="A499" t="s">
        <v>20</v>
      </c>
      <c r="B499">
        <v>288</v>
      </c>
    </row>
    <row r="500" spans="1:2" x14ac:dyDescent="0.3">
      <c r="A500" t="s">
        <v>20</v>
      </c>
      <c r="B500">
        <v>290</v>
      </c>
    </row>
    <row r="501" spans="1:2" x14ac:dyDescent="0.3">
      <c r="A501" t="s">
        <v>20</v>
      </c>
      <c r="B501">
        <v>297</v>
      </c>
    </row>
    <row r="502" spans="1:2" x14ac:dyDescent="0.3">
      <c r="A502" t="s">
        <v>20</v>
      </c>
      <c r="B502">
        <v>300</v>
      </c>
    </row>
    <row r="503" spans="1:2" x14ac:dyDescent="0.3">
      <c r="A503" t="s">
        <v>20</v>
      </c>
      <c r="B503">
        <v>307</v>
      </c>
    </row>
    <row r="504" spans="1:2" x14ac:dyDescent="0.3">
      <c r="A504" t="s">
        <v>20</v>
      </c>
      <c r="B504">
        <v>323</v>
      </c>
    </row>
    <row r="505" spans="1:2" x14ac:dyDescent="0.3">
      <c r="A505" t="s">
        <v>20</v>
      </c>
      <c r="B505">
        <v>331</v>
      </c>
    </row>
    <row r="506" spans="1:2" x14ac:dyDescent="0.3">
      <c r="A506" t="s">
        <v>20</v>
      </c>
      <c r="B506">
        <v>363</v>
      </c>
    </row>
    <row r="507" spans="1:2" x14ac:dyDescent="0.3">
      <c r="A507" t="s">
        <v>20</v>
      </c>
      <c r="B507">
        <v>366</v>
      </c>
    </row>
    <row r="508" spans="1:2" x14ac:dyDescent="0.3">
      <c r="A508" t="s">
        <v>20</v>
      </c>
      <c r="B508">
        <v>381</v>
      </c>
    </row>
    <row r="509" spans="1:2" x14ac:dyDescent="0.3">
      <c r="A509" t="s">
        <v>20</v>
      </c>
      <c r="B509">
        <v>419</v>
      </c>
    </row>
    <row r="510" spans="1:2" x14ac:dyDescent="0.3">
      <c r="A510" t="s">
        <v>20</v>
      </c>
      <c r="B510">
        <v>452</v>
      </c>
    </row>
    <row r="511" spans="1:2" x14ac:dyDescent="0.3">
      <c r="A511" t="s">
        <v>20</v>
      </c>
      <c r="B511">
        <v>462</v>
      </c>
    </row>
    <row r="512" spans="1:2" x14ac:dyDescent="0.3">
      <c r="A512" t="s">
        <v>20</v>
      </c>
      <c r="B512">
        <v>480</v>
      </c>
    </row>
    <row r="513" spans="1:2" x14ac:dyDescent="0.3">
      <c r="A513" t="s">
        <v>20</v>
      </c>
      <c r="B513">
        <v>536</v>
      </c>
    </row>
    <row r="514" spans="1:2" x14ac:dyDescent="0.3">
      <c r="A514" t="s">
        <v>20</v>
      </c>
      <c r="B514">
        <v>555</v>
      </c>
    </row>
    <row r="515" spans="1:2" x14ac:dyDescent="0.3">
      <c r="A515" t="s">
        <v>20</v>
      </c>
      <c r="B515">
        <v>820</v>
      </c>
    </row>
    <row r="516" spans="1:2" x14ac:dyDescent="0.3">
      <c r="A516" t="s">
        <v>20</v>
      </c>
      <c r="B516">
        <v>980</v>
      </c>
    </row>
    <row r="517" spans="1:2" x14ac:dyDescent="0.3">
      <c r="A517" t="s">
        <v>20</v>
      </c>
      <c r="B517">
        <v>1015</v>
      </c>
    </row>
    <row r="518" spans="1:2" x14ac:dyDescent="0.3">
      <c r="A518" t="s">
        <v>20</v>
      </c>
      <c r="B518">
        <v>1071</v>
      </c>
    </row>
    <row r="519" spans="1:2" x14ac:dyDescent="0.3">
      <c r="A519" t="s">
        <v>20</v>
      </c>
      <c r="B519">
        <v>1073</v>
      </c>
    </row>
    <row r="520" spans="1:2" x14ac:dyDescent="0.3">
      <c r="A520" t="s">
        <v>20</v>
      </c>
      <c r="B520">
        <v>1101</v>
      </c>
    </row>
    <row r="521" spans="1:2" x14ac:dyDescent="0.3">
      <c r="A521" t="s">
        <v>20</v>
      </c>
      <c r="B521">
        <v>1170</v>
      </c>
    </row>
    <row r="522" spans="1:2" x14ac:dyDescent="0.3">
      <c r="A522" t="s">
        <v>20</v>
      </c>
      <c r="B522">
        <v>1280</v>
      </c>
    </row>
    <row r="523" spans="1:2" x14ac:dyDescent="0.3">
      <c r="A523" t="s">
        <v>20</v>
      </c>
      <c r="B523">
        <v>1297</v>
      </c>
    </row>
    <row r="524" spans="1:2" x14ac:dyDescent="0.3">
      <c r="A524" t="s">
        <v>20</v>
      </c>
      <c r="B524">
        <v>1345</v>
      </c>
    </row>
    <row r="525" spans="1:2" x14ac:dyDescent="0.3">
      <c r="A525" t="s">
        <v>20</v>
      </c>
      <c r="B525">
        <v>1354</v>
      </c>
    </row>
    <row r="526" spans="1:2" x14ac:dyDescent="0.3">
      <c r="A526" t="s">
        <v>20</v>
      </c>
      <c r="B526">
        <v>1460</v>
      </c>
    </row>
    <row r="527" spans="1:2" x14ac:dyDescent="0.3">
      <c r="A527" t="s">
        <v>20</v>
      </c>
      <c r="B527">
        <v>1467</v>
      </c>
    </row>
    <row r="528" spans="1:2" x14ac:dyDescent="0.3">
      <c r="A528" t="s">
        <v>20</v>
      </c>
      <c r="B528">
        <v>1470</v>
      </c>
    </row>
    <row r="529" spans="1:2" x14ac:dyDescent="0.3">
      <c r="A529" t="s">
        <v>20</v>
      </c>
      <c r="B529">
        <v>1518</v>
      </c>
    </row>
    <row r="530" spans="1:2" x14ac:dyDescent="0.3">
      <c r="A530" t="s">
        <v>20</v>
      </c>
      <c r="B530">
        <v>1548</v>
      </c>
    </row>
    <row r="531" spans="1:2" x14ac:dyDescent="0.3">
      <c r="A531" t="s">
        <v>20</v>
      </c>
      <c r="B531">
        <v>1559</v>
      </c>
    </row>
    <row r="532" spans="1:2" x14ac:dyDescent="0.3">
      <c r="A532" t="s">
        <v>20</v>
      </c>
      <c r="B532">
        <v>1573</v>
      </c>
    </row>
    <row r="533" spans="1:2" x14ac:dyDescent="0.3">
      <c r="A533" t="s">
        <v>20</v>
      </c>
      <c r="B533">
        <v>1621</v>
      </c>
    </row>
    <row r="534" spans="1:2" x14ac:dyDescent="0.3">
      <c r="A534" t="s">
        <v>20</v>
      </c>
      <c r="B534">
        <v>1681</v>
      </c>
    </row>
    <row r="535" spans="1:2" x14ac:dyDescent="0.3">
      <c r="A535" t="s">
        <v>20</v>
      </c>
      <c r="B535">
        <v>1785</v>
      </c>
    </row>
    <row r="536" spans="1:2" x14ac:dyDescent="0.3">
      <c r="A536" t="s">
        <v>20</v>
      </c>
      <c r="B536">
        <v>1797</v>
      </c>
    </row>
    <row r="537" spans="1:2" x14ac:dyDescent="0.3">
      <c r="A537" t="s">
        <v>20</v>
      </c>
      <c r="B537">
        <v>1866</v>
      </c>
    </row>
    <row r="538" spans="1:2" x14ac:dyDescent="0.3">
      <c r="A538" t="s">
        <v>20</v>
      </c>
      <c r="B538">
        <v>1887</v>
      </c>
    </row>
    <row r="539" spans="1:2" x14ac:dyDescent="0.3">
      <c r="A539" t="s">
        <v>20</v>
      </c>
      <c r="B539">
        <v>1902</v>
      </c>
    </row>
    <row r="540" spans="1:2" x14ac:dyDescent="0.3">
      <c r="A540" t="s">
        <v>20</v>
      </c>
      <c r="B540">
        <v>1991</v>
      </c>
    </row>
    <row r="541" spans="1:2" x14ac:dyDescent="0.3">
      <c r="A541" t="s">
        <v>20</v>
      </c>
      <c r="B541">
        <v>2038</v>
      </c>
    </row>
    <row r="542" spans="1:2" x14ac:dyDescent="0.3">
      <c r="A542" t="s">
        <v>20</v>
      </c>
      <c r="B542">
        <v>2043</v>
      </c>
    </row>
    <row r="543" spans="1:2" x14ac:dyDescent="0.3">
      <c r="A543" t="s">
        <v>20</v>
      </c>
      <c r="B543">
        <v>2100</v>
      </c>
    </row>
    <row r="544" spans="1:2" x14ac:dyDescent="0.3">
      <c r="A544" t="s">
        <v>20</v>
      </c>
      <c r="B544">
        <v>2261</v>
      </c>
    </row>
    <row r="545" spans="1:2" x14ac:dyDescent="0.3">
      <c r="A545" t="s">
        <v>20</v>
      </c>
      <c r="B545">
        <v>2289</v>
      </c>
    </row>
    <row r="546" spans="1:2" x14ac:dyDescent="0.3">
      <c r="A546" t="s">
        <v>20</v>
      </c>
      <c r="B546">
        <v>2320</v>
      </c>
    </row>
    <row r="547" spans="1:2" x14ac:dyDescent="0.3">
      <c r="A547" t="s">
        <v>20</v>
      </c>
      <c r="B547">
        <v>2326</v>
      </c>
    </row>
    <row r="548" spans="1:2" x14ac:dyDescent="0.3">
      <c r="A548" t="s">
        <v>20</v>
      </c>
      <c r="B548">
        <v>2353</v>
      </c>
    </row>
    <row r="549" spans="1:2" x14ac:dyDescent="0.3">
      <c r="A549" t="s">
        <v>20</v>
      </c>
      <c r="B549">
        <v>2414</v>
      </c>
    </row>
    <row r="550" spans="1:2" x14ac:dyDescent="0.3">
      <c r="A550" t="s">
        <v>20</v>
      </c>
      <c r="B550">
        <v>2489</v>
      </c>
    </row>
    <row r="551" spans="1:2" x14ac:dyDescent="0.3">
      <c r="A551" t="s">
        <v>20</v>
      </c>
      <c r="B551">
        <v>2662</v>
      </c>
    </row>
    <row r="552" spans="1:2" x14ac:dyDescent="0.3">
      <c r="A552" t="s">
        <v>20</v>
      </c>
      <c r="B552">
        <v>2805</v>
      </c>
    </row>
    <row r="553" spans="1:2" x14ac:dyDescent="0.3">
      <c r="A553" t="s">
        <v>20</v>
      </c>
      <c r="B553">
        <v>2893</v>
      </c>
    </row>
    <row r="554" spans="1:2" x14ac:dyDescent="0.3">
      <c r="A554" t="s">
        <v>20</v>
      </c>
      <c r="B554">
        <v>3016</v>
      </c>
    </row>
    <row r="555" spans="1:2" x14ac:dyDescent="0.3">
      <c r="A555" t="s">
        <v>20</v>
      </c>
      <c r="B555">
        <v>3036</v>
      </c>
    </row>
    <row r="556" spans="1:2" x14ac:dyDescent="0.3">
      <c r="A556" t="s">
        <v>20</v>
      </c>
      <c r="B556">
        <v>3205</v>
      </c>
    </row>
    <row r="557" spans="1:2" x14ac:dyDescent="0.3">
      <c r="A557" t="s">
        <v>20</v>
      </c>
      <c r="B557">
        <v>3272</v>
      </c>
    </row>
    <row r="558" spans="1:2" x14ac:dyDescent="0.3">
      <c r="A558" t="s">
        <v>20</v>
      </c>
      <c r="B558">
        <v>3308</v>
      </c>
    </row>
    <row r="559" spans="1:2" x14ac:dyDescent="0.3">
      <c r="A559" t="s">
        <v>20</v>
      </c>
      <c r="B559">
        <v>3388</v>
      </c>
    </row>
    <row r="560" spans="1:2" x14ac:dyDescent="0.3">
      <c r="A560" t="s">
        <v>20</v>
      </c>
      <c r="B560">
        <v>3533</v>
      </c>
    </row>
    <row r="561" spans="1:2" x14ac:dyDescent="0.3">
      <c r="A561" t="s">
        <v>20</v>
      </c>
      <c r="B561">
        <v>3777</v>
      </c>
    </row>
    <row r="562" spans="1:2" x14ac:dyDescent="0.3">
      <c r="A562" t="s">
        <v>20</v>
      </c>
      <c r="B562">
        <v>3934</v>
      </c>
    </row>
    <row r="563" spans="1:2" x14ac:dyDescent="0.3">
      <c r="A563" t="s">
        <v>20</v>
      </c>
      <c r="B563">
        <v>4233</v>
      </c>
    </row>
    <row r="564" spans="1:2" x14ac:dyDescent="0.3">
      <c r="A564" t="s">
        <v>20</v>
      </c>
      <c r="B564">
        <v>4358</v>
      </c>
    </row>
    <row r="565" spans="1:2" x14ac:dyDescent="0.3">
      <c r="A565" t="s">
        <v>20</v>
      </c>
      <c r="B565">
        <v>5139</v>
      </c>
    </row>
    <row r="566" spans="1:2" x14ac:dyDescent="0.3">
      <c r="A566" t="s">
        <v>20</v>
      </c>
      <c r="B566">
        <v>7295</v>
      </c>
    </row>
  </sheetData>
  <autoFilter ref="A1:D1" xr:uid="{2EC71DBC-CA6D-44FF-9A13-FB80AC18615B}">
    <sortState xmlns:xlrd2="http://schemas.microsoft.com/office/spreadsheetml/2017/richdata2" ref="A2:D566">
      <sortCondition ref="D1"/>
    </sortState>
  </autoFilter>
  <conditionalFormatting sqref="A2:A566">
    <cfRule type="containsText" dxfId="7" priority="1" operator="containsText" text="live">
      <formula>NOT(ISERROR(SEARCH("live",A2)))</formula>
    </cfRule>
    <cfRule type="containsText" dxfId="6" priority="2" operator="containsText" text="canceled">
      <formula>NOT(ISERROR(SEARCH("canceled",A2)))</formula>
    </cfRule>
    <cfRule type="containsText" dxfId="5" priority="3" operator="containsText" text="failed">
      <formula>NOT(ISERROR(SEARCH("failed",A2)))</formula>
    </cfRule>
    <cfRule type="containsText" dxfId="4" priority="4" operator="containsText" text="successful">
      <formula>NOT(ISERROR(SEARCH("successful",A2)))</formula>
    </cfRule>
  </conditionalFormatting>
  <conditionalFormatting sqref="C2:C365">
    <cfRule type="containsText" dxfId="3" priority="5" operator="containsText" text="live">
      <formula>NOT(ISERROR(SEARCH("live",C2)))</formula>
    </cfRule>
    <cfRule type="containsText" dxfId="2" priority="6" operator="containsText" text="canceled">
      <formula>NOT(ISERROR(SEARCH("canceled",C2)))</formula>
    </cfRule>
    <cfRule type="containsText" dxfId="1" priority="7" operator="containsText" text="failed">
      <formula>NOT(ISERROR(SEARCH("failed",C2)))</formula>
    </cfRule>
    <cfRule type="containsText" dxfId="0" priority="8" operator="containsText" text="successful">
      <formula>NOT(ISERROR(SEARCH("successful",C2)))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Date</vt:lpstr>
      <vt:lpstr>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kyle myat</cp:lastModifiedBy>
  <dcterms:created xsi:type="dcterms:W3CDTF">2021-09-29T18:52:28Z</dcterms:created>
  <dcterms:modified xsi:type="dcterms:W3CDTF">2023-07-02T20:44:07Z</dcterms:modified>
</cp:coreProperties>
</file>