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v\Downloads\"/>
    </mc:Choice>
  </mc:AlternateContent>
  <xr:revisionPtr revIDLastSave="0" documentId="13_ncr:1_{9E41B026-9D03-4BE5-AA53-DE25C9371FE7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75 80 Check" sheetId="4" r:id="rId1"/>
    <sheet name="FAILED" sheetId="7" r:id="rId2"/>
    <sheet name="Not Needed" sheetId="5" r:id="rId3"/>
    <sheet name="Review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15" i="7"/>
  <c r="A14" i="7"/>
  <c r="A13" i="7"/>
  <c r="A12" i="7"/>
  <c r="A11" i="7"/>
  <c r="A10" i="7"/>
  <c r="A9" i="7"/>
  <c r="A8" i="7"/>
  <c r="A7" i="7"/>
  <c r="A6" i="7"/>
  <c r="A5" i="7"/>
  <c r="A4" i="7"/>
  <c r="B1" i="6" l="1"/>
  <c r="B74" i="5" l="1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<sst xmlns="http://schemas.openxmlformats.org/spreadsheetml/2006/main" count="1680" uniqueCount="615">
  <si>
    <t>APN / Parcel Number</t>
  </si>
  <si>
    <t>APN / Parcel Number (text)</t>
  </si>
  <si>
    <t>Site Address</t>
  </si>
  <si>
    <t>Site City</t>
  </si>
  <si>
    <t>Site State</t>
  </si>
  <si>
    <t>Site Zip Code</t>
  </si>
  <si>
    <t>County</t>
  </si>
  <si>
    <t>Longitude</t>
  </si>
  <si>
    <t>Latitude</t>
  </si>
  <si>
    <t>Site Carrier Route</t>
  </si>
  <si>
    <t>Bedrooms</t>
  </si>
  <si>
    <t>Baths</t>
  </si>
  <si>
    <t>Building Size</t>
  </si>
  <si>
    <t>Lot Size (SqFt)</t>
  </si>
  <si>
    <t>Acreage</t>
  </si>
  <si>
    <t>Property Type</t>
  </si>
  <si>
    <t>Owner Occupied</t>
  </si>
  <si>
    <t>1st Owner's First Name</t>
  </si>
  <si>
    <t>1st Owner's Last Name</t>
  </si>
  <si>
    <t>2nd Owner's First Name</t>
  </si>
  <si>
    <t>2nd Owner's Last Name</t>
  </si>
  <si>
    <t>Primary Owner's Spouse's First Name</t>
  </si>
  <si>
    <t>Primary Owner's Spouse's Middle Name</t>
  </si>
  <si>
    <t>Purchase Date</t>
  </si>
  <si>
    <t>Purchase Price</t>
  </si>
  <si>
    <t>Subdivision</t>
  </si>
  <si>
    <t>Year Built</t>
  </si>
  <si>
    <t>Mail Address</t>
  </si>
  <si>
    <t>Mailing City</t>
  </si>
  <si>
    <t>Mailing Zip Code</t>
  </si>
  <si>
    <t>Mailing State</t>
  </si>
  <si>
    <t>Mailing Extended Zip Code</t>
  </si>
  <si>
    <t>Legal Description</t>
  </si>
  <si>
    <t>Number of Units</t>
  </si>
  <si>
    <t>Primary Garage Type</t>
  </si>
  <si>
    <t>Fireplace</t>
  </si>
  <si>
    <t>View</t>
  </si>
  <si>
    <t>Pool</t>
  </si>
  <si>
    <t>Number Of Stories</t>
  </si>
  <si>
    <t>Zoning Code</t>
  </si>
  <si>
    <t>Alternate Parcel Number</t>
  </si>
  <si>
    <t>Tax Rate Area</t>
  </si>
  <si>
    <t>Census Tract</t>
  </si>
  <si>
    <t>Most Recent Year of Tax Delinquency</t>
  </si>
  <si>
    <t>Amount of Delinquent Taxes</t>
  </si>
  <si>
    <t>Assessed Value</t>
  </si>
  <si>
    <t>Seattle</t>
  </si>
  <si>
    <t>WA</t>
  </si>
  <si>
    <t>King</t>
  </si>
  <si>
    <t>Rsfr</t>
  </si>
  <si>
    <t>Y</t>
  </si>
  <si>
    <t>Nr3</t>
  </si>
  <si>
    <t>N</t>
  </si>
  <si>
    <t>Rdup</t>
  </si>
  <si>
    <t>0000-00-00</t>
  </si>
  <si>
    <t>C064</t>
  </si>
  <si>
    <t>7345 24th Ave Nw</t>
  </si>
  <si>
    <t>C054</t>
  </si>
  <si>
    <t>Mark</t>
  </si>
  <si>
    <t>Lopriore</t>
  </si>
  <si>
    <t>S 67.5 Ft Of N 220 Ft Of E 165 Ft Of Ne 1/4 Of Sw 1/4 Less Co Rd Plat Block: Plat Lot:</t>
  </si>
  <si>
    <t>C066</t>
  </si>
  <si>
    <t>Argonne Tracts</t>
  </si>
  <si>
    <t>Lr1 (m1)</t>
  </si>
  <si>
    <t>Richard</t>
  </si>
  <si>
    <t>Harris</t>
  </si>
  <si>
    <t>John</t>
  </si>
  <si>
    <t>Johnson</t>
  </si>
  <si>
    <t>747 N 96th St</t>
  </si>
  <si>
    <t>Lucy</t>
  </si>
  <si>
    <t>Suzuki</t>
  </si>
  <si>
    <t>Argonne Tracts W 75 Ft Of N 100 Ft Plat Block: Plat Lot: 30</t>
  </si>
  <si>
    <t>Rsl (m)</t>
  </si>
  <si>
    <t>Michael</t>
  </si>
  <si>
    <t>721 N 96th St</t>
  </si>
  <si>
    <t>Kozo</t>
  </si>
  <si>
    <t>Sato</t>
  </si>
  <si>
    <t>Kumi</t>
  </si>
  <si>
    <t>Argonne Tracts E 1/2 Plat Block: Plat Lot: 33</t>
  </si>
  <si>
    <t>715 N 96th St</t>
  </si>
  <si>
    <t>Denise</t>
  </si>
  <si>
    <t>Tanaka</t>
  </si>
  <si>
    <t>8928 123rd Ln Ne</t>
  </si>
  <si>
    <t>Kirkland</t>
  </si>
  <si>
    <t>Argonne Tracts W 1/2 Plat Block: Plat Lot: 33</t>
  </si>
  <si>
    <t>709 N 96th St</t>
  </si>
  <si>
    <t>Julie</t>
  </si>
  <si>
    <t>Chou</t>
  </si>
  <si>
    <t>Kevin</t>
  </si>
  <si>
    <t>Hou</t>
  </si>
  <si>
    <t>Argonne Tracts Plat Block: Plat Lot: 34</t>
  </si>
  <si>
    <t>C022</t>
  </si>
  <si>
    <t>Ballard Add The</t>
  </si>
  <si>
    <t>Lr1 (m)</t>
  </si>
  <si>
    <t>844 Nw 63rd St</t>
  </si>
  <si>
    <t>Judith</t>
  </si>
  <si>
    <t>Fani</t>
  </si>
  <si>
    <t>Mohammad</t>
  </si>
  <si>
    <t>14528 Ne 169th St</t>
  </si>
  <si>
    <t>Woodinville</t>
  </si>
  <si>
    <t>Ballard The Add Plat Block: 4 Plat Lot: 43-44-45</t>
  </si>
  <si>
    <t>C011</t>
  </si>
  <si>
    <t>William</t>
  </si>
  <si>
    <t>Jill</t>
  </si>
  <si>
    <t>David</t>
  </si>
  <si>
    <t>Timothy</t>
  </si>
  <si>
    <t>C014</t>
  </si>
  <si>
    <t>C043</t>
  </si>
  <si>
    <t>James</t>
  </si>
  <si>
    <t>Melissa</t>
  </si>
  <si>
    <t>C075</t>
  </si>
  <si>
    <t>Bruce</t>
  </si>
  <si>
    <t>Russell</t>
  </si>
  <si>
    <t>C063</t>
  </si>
  <si>
    <t>Ballards Four-acre Home Tracts</t>
  </si>
  <si>
    <t>Nancy</t>
  </si>
  <si>
    <t>CA</t>
  </si>
  <si>
    <t>C094</t>
  </si>
  <si>
    <t>Christine</t>
  </si>
  <si>
    <t>Lori</t>
  </si>
  <si>
    <t>Thomas</t>
  </si>
  <si>
    <t>3511 Nw 67th St</t>
  </si>
  <si>
    <t>Omeara</t>
  </si>
  <si>
    <t>Aoife</t>
  </si>
  <si>
    <t>Ballards Four-acre Home Tracts W 1/2 Of N 1/2 Less E 40 Ft Of N 132 Ft Less W 40 Ft Of N 132 Ft Plat Block: 7 Plat Lot: 1</t>
  </si>
  <si>
    <t>Stephanie</t>
  </si>
  <si>
    <t>3514 Nw 67th St</t>
  </si>
  <si>
    <t>Christopher</t>
  </si>
  <si>
    <t>Warner</t>
  </si>
  <si>
    <t>Patric</t>
  </si>
  <si>
    <t>Ballards Four-acre Home Tracts W 1/2 Of Folg - S 95 Ft Less E 20 Ft For St Plat Block: 8 Plat Lot: 1</t>
  </si>
  <si>
    <t>6705 35th Ave Nw</t>
  </si>
  <si>
    <t>Nordfors Andrew E Joseph &amp; Na</t>
  </si>
  <si>
    <t>Ballards Four-acre Home Tracts E 1/2 Of Folg - S 95 Ft Less E 20 Ft For St Plat Block: 8 Plat Lot: 1</t>
  </si>
  <si>
    <t>Robert</t>
  </si>
  <si>
    <t>Stephen</t>
  </si>
  <si>
    <t>Megan</t>
  </si>
  <si>
    <t>C033</t>
  </si>
  <si>
    <t>C006</t>
  </si>
  <si>
    <t>8358 20th Ave Nw</t>
  </si>
  <si>
    <t>C055</t>
  </si>
  <si>
    <t>Edward</t>
  </si>
  <si>
    <t>Bryant</t>
  </si>
  <si>
    <t>Barron Add</t>
  </si>
  <si>
    <t>2400 Nw 80th St</t>
  </si>
  <si>
    <t>Barron Add Plat Block: 1 Plat Lot: 1-2</t>
  </si>
  <si>
    <t>8359 19th Ave Nw</t>
  </si>
  <si>
    <t>Kali</t>
  </si>
  <si>
    <t>Sakai</t>
  </si>
  <si>
    <t>Barron Add Plat Block: 1 Plat Lot: 29-30</t>
  </si>
  <si>
    <t>C085</t>
  </si>
  <si>
    <t>C095</t>
  </si>
  <si>
    <t>9256 Dayton Ave N</t>
  </si>
  <si>
    <t>C016</t>
  </si>
  <si>
    <t>Ryczek</t>
  </si>
  <si>
    <t>Beverly Heights Add</t>
  </si>
  <si>
    <t>Beverly Heights Add Plat Block: 1 Plat Lot: 1</t>
  </si>
  <si>
    <t>9012 Dayton Ave N</t>
  </si>
  <si>
    <t>Eberhardt</t>
  </si>
  <si>
    <t>Beverly Heights Add 8 &amp; N 2 Ft Of 9 Plat Block: 2 Plat Lot: 8-9</t>
  </si>
  <si>
    <t>Marcus</t>
  </si>
  <si>
    <t>Kenneth</t>
  </si>
  <si>
    <t>8114 Aurora Ave N</t>
  </si>
  <si>
    <t>Robison</t>
  </si>
  <si>
    <t>Edwardine</t>
  </si>
  <si>
    <t>Bonens Add</t>
  </si>
  <si>
    <t>9670 Rainier Ave S</t>
  </si>
  <si>
    <t>Bonens Add Plat Block: 2 Plat Lot: 13 - 14</t>
  </si>
  <si>
    <t>C155 (m)</t>
  </si>
  <si>
    <t>8844 Interlake Ave N</t>
  </si>
  <si>
    <t>C056</t>
  </si>
  <si>
    <t>Laurence</t>
  </si>
  <si>
    <t>Tolmie</t>
  </si>
  <si>
    <t>Che</t>
  </si>
  <si>
    <t>Boulevard Place Add</t>
  </si>
  <si>
    <t>2848 W Polk Ave</t>
  </si>
  <si>
    <t>Anaheim</t>
  </si>
  <si>
    <t>Boulevard Place Add Plat Block: 2 Plat Lot: 5 Thru 7</t>
  </si>
  <si>
    <t>VA</t>
  </si>
  <si>
    <t>C082</t>
  </si>
  <si>
    <t>Martin</t>
  </si>
  <si>
    <t>Bryggers 2nd Home Add</t>
  </si>
  <si>
    <t>3247 Nw 60th St</t>
  </si>
  <si>
    <t>Wheeler</t>
  </si>
  <si>
    <t>Kirkpat</t>
  </si>
  <si>
    <t>Bryggers 2nd Home Add East 25 Ft Of Lot 2 &amp; All Lot 3 Blk 3 Less Portion Sd Lot 3 Lying East Of Following Described Line: Commencing At Pt On North Line Sd Lot 3 S 89-51-35 W 6 Ft From Ne Corner Sd Lot 3 &amp; Tpob Th S 16-43-19 E 20.87 Ft To East Line Sd Lot 3 Th S 00-00-43 E Along Sd East Line 38 Ft Th S 36-02-22 W 8.92 Ft Th S 00-00-43 E Parallel With Sd East Line 54.86 Ft To South Line Sd Lot 3 &amp; Terminus Described Line - Aka Parcel A City Of Seattle Lot Boundary Adjustment No 9902107 Rec No 19990624900005 Plat Block: 3 Plat Lot: 2-3</t>
  </si>
  <si>
    <t>C092</t>
  </si>
  <si>
    <t>San Francisco</t>
  </si>
  <si>
    <t>C130</t>
  </si>
  <si>
    <t>3463 Nw 54th St</t>
  </si>
  <si>
    <t>Seigfried</t>
  </si>
  <si>
    <t>Linke</t>
  </si>
  <si>
    <t>Bryggers 2nd Home Add W 70 Ft Of Reserve No 4 Brygger's Second Home Addition Less C/m Rights Tgw Lot 1 &amp; W 23 Ft Of Lot 2 Blk 14 Ballard Tidelands Plat Block: 4 &amp; Plat Lot: Res</t>
  </si>
  <si>
    <t>Patrick</t>
  </si>
  <si>
    <t>C001</t>
  </si>
  <si>
    <t>Riley</t>
  </si>
  <si>
    <t>C015</t>
  </si>
  <si>
    <t>Kristina</t>
  </si>
  <si>
    <t>Peter</t>
  </si>
  <si>
    <t>C044</t>
  </si>
  <si>
    <t>Cravens Div Of Greenlake Add</t>
  </si>
  <si>
    <t>740 N 67th St</t>
  </si>
  <si>
    <t>Klees</t>
  </si>
  <si>
    <t>Cravens Div Of Greenlake Add Parcel B Seattle Short Plat No 77-205 Rec No 7712090557 Sd Plat Daf - E 20 Ft Of 32 All 33-34-35 &amp; W 5 Ft Of 36 Plat Block: 3 Plat Lot: 32 Thru 36</t>
  </si>
  <si>
    <t>C010</t>
  </si>
  <si>
    <t>Crawford Wm Tr</t>
  </si>
  <si>
    <t>4116 3rd Ave Nw</t>
  </si>
  <si>
    <t>Ogden</t>
  </si>
  <si>
    <t>4118 3rd Ave Nw</t>
  </si>
  <si>
    <t>Crawford Wm Tract Plat Block: Plat Lot: 6</t>
  </si>
  <si>
    <t>4110 3rd Ave Nw</t>
  </si>
  <si>
    <t>Slomer</t>
  </si>
  <si>
    <t>6508 E Green Lake Way N</t>
  </si>
  <si>
    <t>Crawford Wm Tract Plat Block: Plat Lot: 7</t>
  </si>
  <si>
    <t>C052</t>
  </si>
  <si>
    <t>1319 N 42nd St</t>
  </si>
  <si>
    <t>C062</t>
  </si>
  <si>
    <t>Hugh</t>
  </si>
  <si>
    <t>Hardyman</t>
  </si>
  <si>
    <t>127 W 81st St B</t>
  </si>
  <si>
    <t>New York</t>
  </si>
  <si>
    <t>NY</t>
  </si>
  <si>
    <t>Por Of W 1/2 Of Ne 1/4 Baap On S Ln Of N 42nd St 161 Ft E Of E Ln Of Stone Way N Th S 100 Ft Th W 61 Ft Th S 16 Ft Th E Tap 10.21 Ft W Of W Ln Of Blk 8 Edgewater 2nd Add Th N To S Ln Of St Th W Alg S Ln To Beg Plat Block: Plat Lot:</t>
  </si>
  <si>
    <t>Crown Hill Add</t>
  </si>
  <si>
    <t>Gregory</t>
  </si>
  <si>
    <t>Edmonds</t>
  </si>
  <si>
    <t>Douglas</t>
  </si>
  <si>
    <t>9020 13th Ave Nw</t>
  </si>
  <si>
    <t>Lull</t>
  </si>
  <si>
    <t>Crown Hill Add W 1/2 Plat Block: 8 Plat Lot: 7</t>
  </si>
  <si>
    <t>9514 9th Ave Nw</t>
  </si>
  <si>
    <t>Collins</t>
  </si>
  <si>
    <t>Crystal Spgs Add</t>
  </si>
  <si>
    <t>Po Box 75445</t>
  </si>
  <si>
    <t>Crystal Springs Add Por Sely Of Holman Rd &amp; Por Of Se 1/4 Of Nw 1/4 Beg At Pt 631 Ft W &amp; 121.23 Ft N Of Se Cor Of Sd Subd Th N To Sly Mgn Of Holman Rd Th Nely To S Ln Of 5 Blk 1 Crystal Springs Th E To W Ln Of Alley Th S To Pt E Of Beg Th W To Beg &amp; Por Vac Alley Adj Plat Block: 1 Plat Lot: 4-5</t>
  </si>
  <si>
    <t>Lr2 (m)</t>
  </si>
  <si>
    <t>955 N 35th St</t>
  </si>
  <si>
    <t>C061</t>
  </si>
  <si>
    <t>Albion Place Llc</t>
  </si>
  <si>
    <t>Denny &amp; Hoyts Add</t>
  </si>
  <si>
    <t>120 State Ave Ne</t>
  </si>
  <si>
    <t>Olympia</t>
  </si>
  <si>
    <t>Denny &amp; Hoyts Add Plat Block: 31 Plat Lot: 18-19</t>
  </si>
  <si>
    <t>Lr3 (m)</t>
  </si>
  <si>
    <t>Roger</t>
  </si>
  <si>
    <t>Sarah</t>
  </si>
  <si>
    <t>Mayfield</t>
  </si>
  <si>
    <t>Joseph</t>
  </si>
  <si>
    <t>Smith</t>
  </si>
  <si>
    <t>Paula</t>
  </si>
  <si>
    <t>516 N 67th St</t>
  </si>
  <si>
    <t>Jane</t>
  </si>
  <si>
    <t>Emerald Park Add</t>
  </si>
  <si>
    <t>Emerald Park Add 25 Less W 3 Ft &amp; All 26 &amp; W 10 Ft Of 27 Plat Block: 1 Plat Lot: 25-26-27</t>
  </si>
  <si>
    <t>Bellevue</t>
  </si>
  <si>
    <t>Gary</t>
  </si>
  <si>
    <t>Garland Dell Add</t>
  </si>
  <si>
    <t>9536 8th Ave Nw</t>
  </si>
  <si>
    <t>Elsie</t>
  </si>
  <si>
    <t>318 Ne 81st St</t>
  </si>
  <si>
    <t>Garland Dell Add 8 Less N 66.33 Ft &amp; 9 Less S 66.34 Ft Less E 125 Ft Thof Plat Block: Plat Lot: 8-9</t>
  </si>
  <si>
    <t>9542 8th Ave Nw</t>
  </si>
  <si>
    <t>8th Ave Nw Llc</t>
  </si>
  <si>
    <t>3411 24th Ave S</t>
  </si>
  <si>
    <t>Garland Dell Add N 66.33 Ft Less E 125 Ft Plat Block: Plat Lot: 8</t>
  </si>
  <si>
    <t>9530 8th Ave Nw</t>
  </si>
  <si>
    <t>Hale No Ka Ohana Llc</t>
  </si>
  <si>
    <t>9530 8th Ave   Nw</t>
  </si>
  <si>
    <t>Garland Dell Add S 66.34 Ft Less E 125 Ft Plat Block: Plat Lot: 9</t>
  </si>
  <si>
    <t>Gilman Park Add Blks 100 Thru 107</t>
  </si>
  <si>
    <t>5715 8th Ave Nw</t>
  </si>
  <si>
    <t>C040</t>
  </si>
  <si>
    <t>Goode</t>
  </si>
  <si>
    <t>6717 20th Ave Nw</t>
  </si>
  <si>
    <t>Gilman Park Add E 15 Ft Of Lot 9 Tgw All Lot 10 Tgw Unplatted Strip Adj Sd Por Lot 9 &amp; All Lot 10 Fr 100 Ft S Of S Ln Of W 58th St Less Por For Street Plat Block: 107 Plat Lot: 9-10</t>
  </si>
  <si>
    <t>C051</t>
  </si>
  <si>
    <t>Gilsons Ballard Acre Trs</t>
  </si>
  <si>
    <t>8541 12th Ave Nw</t>
  </si>
  <si>
    <t>Phillips</t>
  </si>
  <si>
    <t>Gilsons Ballard Acre Trs S 62 Ft Less W 141 Ft Plat Block: Plat Lot: 2</t>
  </si>
  <si>
    <t>8547 12th Ave Nw</t>
  </si>
  <si>
    <t>Lesley</t>
  </si>
  <si>
    <t>Steinman</t>
  </si>
  <si>
    <t>Burmeister</t>
  </si>
  <si>
    <t>Gilsons Ballard Acre Trs Less W 141 Ft Less S 62 Ft Less St Plat Block: Plat Lot: 2</t>
  </si>
  <si>
    <t>8544 13th Ave Nw</t>
  </si>
  <si>
    <t>Kurtz</t>
  </si>
  <si>
    <t>8544 13th Ave   Nw</t>
  </si>
  <si>
    <t>Gilsons Ballard Acre Trs W 141 Ft Less S 62 Ft Less St Plat Block: Plat Lot: 2</t>
  </si>
  <si>
    <t>8555 13th Ave Nw</t>
  </si>
  <si>
    <t>Butler</t>
  </si>
  <si>
    <t>Gilsons Ballard Acre Trs Pcl A Seattle Sp #2400067 Rec# 20040804900024 Sd Sp Being Por Sd Tr 10 Plat Block: Plat Lot: 10</t>
  </si>
  <si>
    <t>Lr2 (m1)</t>
  </si>
  <si>
    <t>8553 14th Ave Nw</t>
  </si>
  <si>
    <t>Mccann</t>
  </si>
  <si>
    <t>Emily</t>
  </si>
  <si>
    <t>Gilsons Ballard Acre Trs E 1/2 Less N 72.164 Ft Less St Plat Block: Plat Lot: 11</t>
  </si>
  <si>
    <t>Bradley</t>
  </si>
  <si>
    <t>Frank</t>
  </si>
  <si>
    <t>Bryce</t>
  </si>
  <si>
    <t>7453 Woodlawn Ave Ne</t>
  </si>
  <si>
    <t>C012</t>
  </si>
  <si>
    <t>Myong</t>
  </si>
  <si>
    <t>Nakagawa</t>
  </si>
  <si>
    <t>Green Lake Home Add Rep</t>
  </si>
  <si>
    <t>Green Lake Home Add Replat &amp; Lot 14 Blk 2 Sd Add Plat Block: 1 &amp; Plat Lot: 6</t>
  </si>
  <si>
    <t>Lr3 (m1)</t>
  </si>
  <si>
    <t>Amanda</t>
  </si>
  <si>
    <t>7418 2nd Ave Ne</t>
  </si>
  <si>
    <t>Jason</t>
  </si>
  <si>
    <t>Viydo</t>
  </si>
  <si>
    <t>Carol</t>
  </si>
  <si>
    <t>6815 31st Ave Ne</t>
  </si>
  <si>
    <t>Green Lake Home Add Replat Less Alley Plat Block: 48 Plat Lot: 1-2-3</t>
  </si>
  <si>
    <t>Greenwood Ave Add 04</t>
  </si>
  <si>
    <t>Bryan</t>
  </si>
  <si>
    <t>9748 3rd Ave Nw</t>
  </si>
  <si>
    <t>Shaina</t>
  </si>
  <si>
    <t>Ishikawa</t>
  </si>
  <si>
    <t>Greenwood Ave Add # 4 11 Less S 8 Ft &amp; 12 Less N 8 Ft Ly W Of E 37 Ft Plat Block: 4 Plat Lot: 11-12</t>
  </si>
  <si>
    <t>Greenwood Glen Add</t>
  </si>
  <si>
    <t>9732 Dayton Ave N</t>
  </si>
  <si>
    <t>Gay</t>
  </si>
  <si>
    <t>Naganuma</t>
  </si>
  <si>
    <t>Greenwood Glen Add 7 &amp; N 1/2 Of 8 Plat Block: 5 Plat Lot: 7-8</t>
  </si>
  <si>
    <t>C005</t>
  </si>
  <si>
    <t>Peterson</t>
  </si>
  <si>
    <t>C076</t>
  </si>
  <si>
    <t>C041</t>
  </si>
  <si>
    <t>Andrew</t>
  </si>
  <si>
    <t>9017 Linden Ave N</t>
  </si>
  <si>
    <t>Jafon</t>
  </si>
  <si>
    <t>Hakkinen</t>
  </si>
  <si>
    <t>555 5th Ave</t>
  </si>
  <si>
    <t>N 100 Ft Of S 234 Ft Of Ne 1/4 Of Sw 1/4 Ly W Of Linden Ave Less W 550 Ft Plat Block: Plat Lot:</t>
  </si>
  <si>
    <t>9206 Linden Ave N</t>
  </si>
  <si>
    <t>Pelkey</t>
  </si>
  <si>
    <t>N 1/2 Of Por Of Ne 1/4 Of Sw 1/4 Ly E Of Linden Ave W Of Millers West Green Lake # 2 N Of N 92nd St &amp; S Of Woodland Park Ave Add Plat Block: Plat Lot:</t>
  </si>
  <si>
    <t>9202 Linden Ave N</t>
  </si>
  <si>
    <t>Jensen</t>
  </si>
  <si>
    <t>S 1/2 Of Por Of Ne 1/4 Of Sw 1/4 Ly E Of Linden Ave-w Of Millers West Green Lake # 2 N Of N 92nd St &amp; S Of Chatliens Woodland Park Ave Add Plat Block: Plat Lot:</t>
  </si>
  <si>
    <t>9016 Linden Ave N</t>
  </si>
  <si>
    <t>Yung</t>
  </si>
  <si>
    <t>Woo</t>
  </si>
  <si>
    <t>Wittmann</t>
  </si>
  <si>
    <t>N 100 Ft Of Ne 1/4 Of Sw 1/4 Ly S Of N 91st St E Of Linden Ave &amp; W Of Millers West Green Lake Add Less E 60 Ft Plat Block: Plat Lot:</t>
  </si>
  <si>
    <t>9802 Linden Ave N</t>
  </si>
  <si>
    <t>Achutha</t>
  </si>
  <si>
    <t>Bava</t>
  </si>
  <si>
    <t>Tran</t>
  </si>
  <si>
    <t>Diem</t>
  </si>
  <si>
    <t>W 140 Ft Of N 1/2 Of Ne 1/4 Of Se 1/4 Of Nw 1/4 Less Co Rds Less N 230 Ft Plat Block: Plat Lot:</t>
  </si>
  <si>
    <t>735 N 94th St</t>
  </si>
  <si>
    <t>Chris</t>
  </si>
  <si>
    <t>Pickering</t>
  </si>
  <si>
    <t>Ss 3009941</t>
  </si>
  <si>
    <t>704 Maple St</t>
  </si>
  <si>
    <t>Pcl B Of Seattle Sp #80-22 Rec #8104160267 Less Por Daf - Beg At Nw Cor Of Pcl A Of Sd Sp Th N 88-39-06 W 12 Ft Th S 00-40-11 E 76 Ft Th S 88-39-06 E 12 Ft Th N 00-40-11 W 76 Ft To Pob-sd Sp Daf-e 84 Ft Of W 474 Ft Of S 130 Ft Of N 660 Ft Of Ne 1/4 Of Sw 1/4 Sd Sec Tgw E 30 Ft Of Folg - Baap 502.5 Ft S &amp; 30 Ft E Of Nw Cor Of Ne 1/4 Of Sw 1/4 Sd Sec Th E 360 Ft Th S 157.5 Ft Th W 360 Ft Th N 157.5 Ft To Pob-aka Pcl B Of Seattle Lot Ln Adj #8707002 Rec # 8801260417 Plat Block: Plat Lot:</t>
  </si>
  <si>
    <t>Nc255 (m)</t>
  </si>
  <si>
    <t>Larry</t>
  </si>
  <si>
    <t>Liu</t>
  </si>
  <si>
    <t>Sandra</t>
  </si>
  <si>
    <t>Brandon</t>
  </si>
  <si>
    <t>8820 Corliss Ave N</t>
  </si>
  <si>
    <t>Glenn</t>
  </si>
  <si>
    <t>Gardner</t>
  </si>
  <si>
    <t>Sp 9005233</t>
  </si>
  <si>
    <t>Pcl A Seattle Sp #9005233 Rec #9103270103 Sd Sp Daf - Beg At Sw Cor Of Ne 1/4 Of Sw 1/4 Of Sw 1/4 Of Str 32-26-4 Th N 164 Ft Th E 30 Ft To Tpob Th N 100 Ft Th E 135.37 Ft Th S 100 Ft Th W 135.37 Ft To Tpob Plat Block: Plat Lot:</t>
  </si>
  <si>
    <t>Dean</t>
  </si>
  <si>
    <t>7720 15th Ave Nw</t>
  </si>
  <si>
    <t>Bar M Investments Llc</t>
  </si>
  <si>
    <t>Hoyts Garden Acre Tracts</t>
  </si>
  <si>
    <t>3450 Nw Lakeness Rd</t>
  </si>
  <si>
    <t>Poulsbo</t>
  </si>
  <si>
    <t>Hoyts Garden Acre Tracts N 64 Ft Of W 132 Ft Less St Plat Block: Plat Lot: 7</t>
  </si>
  <si>
    <t>Hughbanks 2nd Add</t>
  </si>
  <si>
    <t>347 Nw 88th St</t>
  </si>
  <si>
    <t>Baek</t>
  </si>
  <si>
    <t>Hughbanks 2nd Add 9 &amp; E 40 Ft Of 10 Plat Block: 3 Plat Lot: 9-10</t>
  </si>
  <si>
    <t>104 1/2 1/2 Nw 101st St 1</t>
  </si>
  <si>
    <t>Park</t>
  </si>
  <si>
    <t>N 106 Ft Of W 82.5 Ft Of E 825 Ft Of S 528 Ft Of Ne 1/4 Of Ne 1/4 Beg At Se Cor Of W 82.5 Ft Of N 106 Ft Th W 20 Ft Th S 20 Ft Th E To W Ln Of E 742.5 Ft Of Subd Th N 20 Ft M/l To Pob Plat Block: Plat Lot:</t>
  </si>
  <si>
    <t>C081</t>
  </si>
  <si>
    <t>Lagrande Ext Add</t>
  </si>
  <si>
    <t>1317 N 41st St</t>
  </si>
  <si>
    <t>Kirit</t>
  </si>
  <si>
    <t>Mookerjee</t>
  </si>
  <si>
    <t>1201 N Kensington St 9</t>
  </si>
  <si>
    <t>Arlington</t>
  </si>
  <si>
    <t>Lagrande Extension Add W 55 Ft &amp; Unplatted Strp On N Plat Block: E Plat Lot: 5</t>
  </si>
  <si>
    <t>1321 N 41st St</t>
  </si>
  <si>
    <t>Marro</t>
  </si>
  <si>
    <t>Lagrande Extension Add E 45 Ft &amp; Unplatted Strip On N &amp; E Plat Block: E Plat Lot: 5</t>
  </si>
  <si>
    <t>C072</t>
  </si>
  <si>
    <t>Lake Union 2nd Add</t>
  </si>
  <si>
    <t>1609 N 49th St</t>
  </si>
  <si>
    <t>Jerome</t>
  </si>
  <si>
    <t>Pederson</t>
  </si>
  <si>
    <t>Lake Union 2nd Add Less E 18 Ft Of 9 &amp; All 10-11-12 &amp; Por Vac St Adj Plat Block: 5 Plat Lot: 9 To 12</t>
  </si>
  <si>
    <t>C025</t>
  </si>
  <si>
    <t>Licton Spgs Park Add</t>
  </si>
  <si>
    <t>9710 Woodlawn Ave N</t>
  </si>
  <si>
    <t>Gallien</t>
  </si>
  <si>
    <t>Nachelle</t>
  </si>
  <si>
    <t>9712 Woodlawn Ave N</t>
  </si>
  <si>
    <t>Licton Springs Park Add Plat Block: 3 Plat Lot: 18-19-20</t>
  </si>
  <si>
    <t>Loyal View Add</t>
  </si>
  <si>
    <t>2755 Nw 85th St</t>
  </si>
  <si>
    <t>Mitsue</t>
  </si>
  <si>
    <t>Yost</t>
  </si>
  <si>
    <t>8318 24th Ave Nw</t>
  </si>
  <si>
    <t>Loyal View Add Plat Block: 1 Plat Lot: 25-26</t>
  </si>
  <si>
    <t>Nc140 (m)</t>
  </si>
  <si>
    <t>C021</t>
  </si>
  <si>
    <t>Millers West Green Lake Add 02</t>
  </si>
  <si>
    <t>923 N 92nd St</t>
  </si>
  <si>
    <t>Ralph</t>
  </si>
  <si>
    <t>Roach</t>
  </si>
  <si>
    <t>Millers W Green Lake Add # 2 W 1/2 7 &amp; All 8 &amp; Por Vac Alley Adj Plat Block: 2 Plat Lot: 7-8</t>
  </si>
  <si>
    <t>4261 Whitman Ave N</t>
  </si>
  <si>
    <t>Carl</t>
  </si>
  <si>
    <t>Morris</t>
  </si>
  <si>
    <t>Sandrine</t>
  </si>
  <si>
    <t>Ducos</t>
  </si>
  <si>
    <t>Motor Line 3rd Add</t>
  </si>
  <si>
    <t>Motor Line 3rd Add Plat Block: 3 Plat Lot: 6-7-8</t>
  </si>
  <si>
    <t>2015 Nw 85th St</t>
  </si>
  <si>
    <t>Murphy</t>
  </si>
  <si>
    <t>Nelson H E Add</t>
  </si>
  <si>
    <t>Nelson H E Add Plat Block: 1 Plat Lot: 31-32</t>
  </si>
  <si>
    <t>550 N 104th St</t>
  </si>
  <si>
    <t>Christel</t>
  </si>
  <si>
    <t>North Park Add</t>
  </si>
  <si>
    <t>North Park Add Less Wly 40 Ft &amp; Por Vac Sts Adj Plat Block: 2 Plat Lot: 15</t>
  </si>
  <si>
    <t>519 N 103rd St</t>
  </si>
  <si>
    <t>Burton</t>
  </si>
  <si>
    <t>Cornwall</t>
  </si>
  <si>
    <t>Sandr</t>
  </si>
  <si>
    <t>6538 Ne 61st St</t>
  </si>
  <si>
    <t>North Park Add Plat Block: 10 Plat Lot: 5-6</t>
  </si>
  <si>
    <t>941 N 103rd St</t>
  </si>
  <si>
    <t>C007</t>
  </si>
  <si>
    <t>Zarembinski</t>
  </si>
  <si>
    <t>945 N 103rd St</t>
  </si>
  <si>
    <t>North Park Add Plat Block: 12 Plat Lot: 8-9</t>
  </si>
  <si>
    <t>909 N 101st St</t>
  </si>
  <si>
    <t>Fuoco</t>
  </si>
  <si>
    <t>Chihung</t>
  </si>
  <si>
    <t>North Park Add Plat Block: 20 Plat Lot: 3-4</t>
  </si>
  <si>
    <t>Lake Forest Park</t>
  </si>
  <si>
    <t>Oak Lake Villa Tracts Div 02</t>
  </si>
  <si>
    <t>1420 N 100th St</t>
  </si>
  <si>
    <t>Condon</t>
  </si>
  <si>
    <t>Sonja</t>
  </si>
  <si>
    <t>Vonheim-condon</t>
  </si>
  <si>
    <t>Oak Lake Villa Trs Div # 2 E 32.5 Ft Of Lot 17 &amp; All Of 18 Plat Block: 5 Plat Lot: 17-18</t>
  </si>
  <si>
    <t>Osners Suburban Homes Add</t>
  </si>
  <si>
    <t>8753 Evanston Ave N</t>
  </si>
  <si>
    <t>Leblanc</t>
  </si>
  <si>
    <t>Osners Suburban Homes Add S 63 Ft Of E 140 Ft Tgw E 4 Ft Of W 147.5 Ft Of S 50 Ft Of N 110 Ft Tgw E .25 Ft Of W 143.75 Ft Of S 5 Ft Of N 60 Ft Less St Plat Block: 3 Plat Lot: 5</t>
  </si>
  <si>
    <t>Palatine Hill Add</t>
  </si>
  <si>
    <t>4311 Greenwood Ave N</t>
  </si>
  <si>
    <t>Leroy</t>
  </si>
  <si>
    <t>Palatine Hill Add 2 &amp; S 1/2 Of 3 Plat Block: 12 Plat Lot: 2-3</t>
  </si>
  <si>
    <t>1004 Nw 87th St</t>
  </si>
  <si>
    <t>Kemp</t>
  </si>
  <si>
    <t>Parishs 1st Add</t>
  </si>
  <si>
    <t>Parishs 1st Add Plat Block: 4 Plat Lot: 16-17-18</t>
  </si>
  <si>
    <t>2215 N 107th St</t>
  </si>
  <si>
    <t>Civetta Properties Llc</t>
  </si>
  <si>
    <t>Patrick Linda Add</t>
  </si>
  <si>
    <t>Po Box 30941</t>
  </si>
  <si>
    <t>Patrick Linda Add Plat Block: Plat Lot: 5</t>
  </si>
  <si>
    <t>Mr (m)</t>
  </si>
  <si>
    <t>2221 N 107th St</t>
  </si>
  <si>
    <t>Patrick Linda Add Plat Block: Plat Lot: 6</t>
  </si>
  <si>
    <t>2229 N 107th St</t>
  </si>
  <si>
    <t>Patrick Linda Add Less Freeway Plat Block: Plat Lot: 7</t>
  </si>
  <si>
    <t>2220 N 106th St</t>
  </si>
  <si>
    <t>Patrick Linda Add Plat Block: Plat Lot: 9</t>
  </si>
  <si>
    <t>2212 N 106th St</t>
  </si>
  <si>
    <t>Patrick Linda Add Plat Block: Plat Lot: 10</t>
  </si>
  <si>
    <t>9417 Linden Ave N</t>
  </si>
  <si>
    <t>Karim</t>
  </si>
  <si>
    <t>Lalji</t>
  </si>
  <si>
    <t>Pfeiffers Add</t>
  </si>
  <si>
    <t>1685 H St 602</t>
  </si>
  <si>
    <t>Blaine</t>
  </si>
  <si>
    <t>Pfeiffers Add S 1/2 Of 12 &amp; All 13 Plat Block: 1 Plat Lot: 12-13</t>
  </si>
  <si>
    <t>Schmidt</t>
  </si>
  <si>
    <t>Salmon Bay Acre Trs</t>
  </si>
  <si>
    <t>8728 13th Ave Nw</t>
  </si>
  <si>
    <t>Elijah</t>
  </si>
  <si>
    <t>Po Box 1828</t>
  </si>
  <si>
    <t>Honokaa</t>
  </si>
  <si>
    <t>HI</t>
  </si>
  <si>
    <t>Salmon Bay Acre Trs S 68 Ft Of W 1/2 Of Tr 3 Less St Plat Block: Plat Lot: 3</t>
  </si>
  <si>
    <t>8703 13th Ave Nw</t>
  </si>
  <si>
    <t>Fitzpatrick</t>
  </si>
  <si>
    <t>Salmon Bay Acre Trs E 1/2 Of Lot 6 Less N 85.46 Ft Tgw N 10 Ft Of E 1/2 Of Lot 10 Gilsons Ballard Acre Trs Less St Plat Block: Plat Lot: 6 &amp;</t>
  </si>
  <si>
    <t>8756 14th Ave Nw</t>
  </si>
  <si>
    <t>Lawton</t>
  </si>
  <si>
    <t>Salmon Bay Acre Trs N 1/2 Of W 1/2 Less Co Rd Plat Block: Plat Lot: 10</t>
  </si>
  <si>
    <t>8749 14th Ave Nw</t>
  </si>
  <si>
    <t>Klopfenstein</t>
  </si>
  <si>
    <t>Salmon Bay Acre Trs S 1/2 Less W 158 Ft Less Co Rd Plat Block: Plat Lot: 12</t>
  </si>
  <si>
    <t>8741 14th Ave Nw</t>
  </si>
  <si>
    <t>Walsh</t>
  </si>
  <si>
    <t>Salmon Bay Acre Trs S 1/2 Of E 1/2 Less Co Rd Plat Block: Plat Lot: 13</t>
  </si>
  <si>
    <t>8730 Mary Ave Nw</t>
  </si>
  <si>
    <t>Demartini</t>
  </si>
  <si>
    <t>17727 Beach Dr Ne</t>
  </si>
  <si>
    <t>Salmon Bay Acre Trs W 1/2 Less S 64.17 Ft Less Rd Plat Block: Plat Lot: 13</t>
  </si>
  <si>
    <t>8717 14th Ave Nw</t>
  </si>
  <si>
    <t>Sumi</t>
  </si>
  <si>
    <t>Gillian</t>
  </si>
  <si>
    <t>Salmon Bay Acre Trs S 1/2 Of E 1/2 Less Co Rd Plat Block: Plat Lot: 14</t>
  </si>
  <si>
    <t>8725 14th Ave Nw</t>
  </si>
  <si>
    <t>Udimg</t>
  </si>
  <si>
    <t>Elizabe</t>
  </si>
  <si>
    <t>Salmon Bay Acre Trs N 1/2 Of E 1/2 Less Co Rd Plat Block: Plat Lot: 14</t>
  </si>
  <si>
    <t>8705 14th Ave Nw</t>
  </si>
  <si>
    <t>Salmon Bay Acre Trs Parcel B Of Seattle Short Subd #8606243 Rec #8706181573 Sd Sp Daf - S 78 Ft Of Lot 15 Of Salmon Bay Acre Trs Less W 132 Ft Less Co Rd Plat Block: Plat Lot: 15</t>
  </si>
  <si>
    <t>Salmon Bay Park Add</t>
  </si>
  <si>
    <t>7325 15th Ave Nw</t>
  </si>
  <si>
    <t>Barnes</t>
  </si>
  <si>
    <t>2520 Westmont Way W</t>
  </si>
  <si>
    <t>Salmon Bay Park Add Less St Plat Block: 13 Plat Lot: 7-8-9-10</t>
  </si>
  <si>
    <t>C098</t>
  </si>
  <si>
    <t>1904 Nw Canoe Pl</t>
  </si>
  <si>
    <t>Weeks</t>
  </si>
  <si>
    <t>1979-08-00</t>
  </si>
  <si>
    <t>Salmon Bay Park Add S 107 Ft Plat Block: 72 Plat Lot: 1-2-3</t>
  </si>
  <si>
    <t>7812 6th Ave Nw</t>
  </si>
  <si>
    <t>Dona</t>
  </si>
  <si>
    <t>Fredrickson-wayand</t>
  </si>
  <si>
    <t>Salmon Bay 2nd Add</t>
  </si>
  <si>
    <t>20681 Patience Ln Se</t>
  </si>
  <si>
    <t>Suquamish</t>
  </si>
  <si>
    <t>Salmon Bay 2nd Add Plat Block: 4 Plat Lot: 25-26-27</t>
  </si>
  <si>
    <t>8323 15th Ave Nw</t>
  </si>
  <si>
    <t>Marcia</t>
  </si>
  <si>
    <t>Mari</t>
  </si>
  <si>
    <t>Kimple</t>
  </si>
  <si>
    <t>Scheuermans Garden Acre Tracts</t>
  </si>
  <si>
    <t>Scheuermans Garden Acre Trs E 204.81 Ft Less W 100 Ft Less St Plat Block: Plat Lot: 11</t>
  </si>
  <si>
    <t>Nc3p75 (m1</t>
  </si>
  <si>
    <t>1318 Nw 80th St</t>
  </si>
  <si>
    <t>Gordon</t>
  </si>
  <si>
    <t>Strand</t>
  </si>
  <si>
    <t>Scheuermans Garden Acre Tracts 03</t>
  </si>
  <si>
    <t>Scheuermans Garden Acre Trs # 3 E 2/3 Of W 1/2 Less W 5 Ft Thof &amp; Less Alley Plat Block: Plat Lot: 1</t>
  </si>
  <si>
    <t>Lorraine</t>
  </si>
  <si>
    <t>3832 Ashworth Ave N</t>
  </si>
  <si>
    <t>Pardalis Group Iv Llc</t>
  </si>
  <si>
    <t>Stones C P Ext Of Edgewater Add</t>
  </si>
  <si>
    <t>10134 Ne 63rd St</t>
  </si>
  <si>
    <t>Stones C P Ext Of Edgewater Add All Lot 15 Tgw S 10 Ft Of Lot 16 Plat Block: 1 Plat Lot: 15-16</t>
  </si>
  <si>
    <t>Summit Heights 1st Add To Ballard</t>
  </si>
  <si>
    <t>7102 34th Ave Nw</t>
  </si>
  <si>
    <t>Orna</t>
  </si>
  <si>
    <t>Locker</t>
  </si>
  <si>
    <t>Summit Heights 1st Add To Ballard Less E 4 Ft Plat Block: 7 Plat Lot: 6</t>
  </si>
  <si>
    <t>223 Nw 56th St</t>
  </si>
  <si>
    <t>Lambert</t>
  </si>
  <si>
    <t>Meredith</t>
  </si>
  <si>
    <t>Sunset Park Add</t>
  </si>
  <si>
    <t>Sunset Park Add Subj To Esmt Plat Block: Plat Lot: 3</t>
  </si>
  <si>
    <t>8022 32nd Ave Nw</t>
  </si>
  <si>
    <t>Treats H W Loyal Heights Div 02</t>
  </si>
  <si>
    <t>Treats H W Loyal Heights Div # 2 Nw 1/4 Plat Block: 1 Plat Lot: 15</t>
  </si>
  <si>
    <t>8016 32nd Ave Nw</t>
  </si>
  <si>
    <t>Rebeca</t>
  </si>
  <si>
    <t>Florez</t>
  </si>
  <si>
    <t>Treats H W Loyal Heights Div # 2 Sw 1/4 Plat Block: 1 Plat Lot: 15</t>
  </si>
  <si>
    <t>1312 N Menford Pl</t>
  </si>
  <si>
    <t>Doyne</t>
  </si>
  <si>
    <t>Tronstads Add</t>
  </si>
  <si>
    <t>12132 Se 21st St</t>
  </si>
  <si>
    <t>Tronstads Add &amp; Unpltd Strip Adj Plat Block: Plat Lot: 6-7</t>
  </si>
  <si>
    <t>8516 Densmore Ave N</t>
  </si>
  <si>
    <t>Sutter</t>
  </si>
  <si>
    <t>Wallden Add</t>
  </si>
  <si>
    <t>4233 92nd Ave Ne</t>
  </si>
  <si>
    <t>Yarrow Point</t>
  </si>
  <si>
    <t>Wallden Add Plat Block: Plat Lot: 3</t>
  </si>
  <si>
    <t>8513 Wallingford Ave N</t>
  </si>
  <si>
    <t>Shaun</t>
  </si>
  <si>
    <t>Botha</t>
  </si>
  <si>
    <t>Wallden Add Plat Block: Plat Lot: 8</t>
  </si>
  <si>
    <t>1516 N 39th St</t>
  </si>
  <si>
    <t>Genji</t>
  </si>
  <si>
    <t>Terasaki</t>
  </si>
  <si>
    <t>Thi</t>
  </si>
  <si>
    <t>Wilmot Terrace</t>
  </si>
  <si>
    <t>Wilmot Terrace Unrec All 1 &amp; Unnumbered Strip E Of Blk 3 Less S 40 Ft Plat Block: 3 Plat Lot: 1</t>
  </si>
  <si>
    <t>Maria</t>
  </si>
  <si>
    <t>Woodlawn Add To Green Lake</t>
  </si>
  <si>
    <t>214 Ne 65th St</t>
  </si>
  <si>
    <t>Abrego</t>
  </si>
  <si>
    <t>Woodlawn Add To Green Lake 3-4-5-6 Less Por Of 3-4-5 W Of A Ln 75 Ft E Of &amp; Pll To 2nd Ave Ne Plat Block: 93 Plat Lot: 3-4-5-6</t>
  </si>
  <si>
    <t>126 Ne 65th St</t>
  </si>
  <si>
    <t>Mansker</t>
  </si>
  <si>
    <t>Woodlawn Add To Green Lake Plat Block: 94 Plat Lot: 6-7-8</t>
  </si>
  <si>
    <t>6518 Woodlawn Ave N</t>
  </si>
  <si>
    <t>Jocelyn</t>
  </si>
  <si>
    <t>Woodlawn Add To Green Lake S 8 Ft Of Lot 4 Tgw Lots 5 &amp; 6 Aka Pcl B Sea Lla# 8801387 Rec #8807280845 Plat Block: 104 Plat Lot: 4-5-6</t>
  </si>
  <si>
    <t>215 Nw 55th St</t>
  </si>
  <si>
    <t>Henry</t>
  </si>
  <si>
    <t>Woodlawn Terrace Add</t>
  </si>
  <si>
    <t>Woodlawn Terrace Add &amp; Vac Por Of St Adj Plat Block: 1 Plat Lot: 1-2</t>
  </si>
  <si>
    <t>5316 2nd Ave Nw</t>
  </si>
  <si>
    <t>Blomdahl</t>
  </si>
  <si>
    <t>Woodlawn Terrace Add All Lot 11 Tgw All Lot 14 Tgw N 1/2 Lot 15 Plat Block: 7 Plat Lot: 11 &amp; 14-15</t>
  </si>
  <si>
    <t>Tax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</si>
</sst>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18" fillId="0" borderId="0" xfId="0" applyFont="1"/>
    <xf numFmtId="14" fontId="18" fillId="0" borderId="0" xfId="0" applyNumberFormat="1" applyFont="1"/>
    <xf numFmtId="164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0"/>
  <sheetViews>
    <sheetView tabSelected="1" zoomScale="110" workbookViewId="0">
      <selection activeCell="B13" sqref="B13"/>
    </sheetView>
  </sheetViews>
  <sheetFormatPr defaultColWidth="11" defaultRowHeight="15.75" x14ac:dyDescent="0.25"/>
  <cols>
    <col min="1" max="1" width="11.625" bestFit="1" customWidth="1"/>
    <col min="2" max="2" width="23.375" bestFit="1" customWidth="1"/>
    <col min="5" max="5" width="11" bestFit="1" customWidth="1"/>
    <col min="7" max="8" width="11" bestFit="1" customWidth="1"/>
    <col min="10" max="13" width="11" bestFit="1" customWidth="1"/>
    <col min="17" max="17" width="27.875" bestFit="1" customWidth="1"/>
    <col min="23" max="23" width="11" bestFit="1" customWidth="1"/>
    <col min="24" max="24" width="15.125" style="3" bestFit="1" customWidth="1"/>
    <col min="26" max="26" width="11" bestFit="1" customWidth="1"/>
    <col min="27" max="27" width="23.375" customWidth="1"/>
    <col min="29" max="29" width="11" bestFit="1" customWidth="1"/>
    <col min="31" max="31" width="11" bestFit="1" customWidth="1"/>
    <col min="33" max="33" width="11" bestFit="1" customWidth="1"/>
    <col min="38" max="38" width="11" bestFit="1" customWidth="1"/>
    <col min="41" max="44" width="11" bestFit="1" customWidth="1"/>
    <col min="45" max="45" width="15.125" style="3" bestFit="1" customWidth="1"/>
  </cols>
  <sheetData>
    <row r="1" spans="1:45" x14ac:dyDescent="0.25">
      <c r="A1" t="s">
        <v>614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s="3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s="3" t="s">
        <v>45</v>
      </c>
    </row>
    <row r="2" spans="1:45" x14ac:dyDescent="0.25">
      <c r="A2" t="str">
        <f>"6431500154"</f>
        <v>6431500154</v>
      </c>
      <c r="B2" t="s">
        <v>457</v>
      </c>
      <c r="C2" t="s">
        <v>46</v>
      </c>
      <c r="D2" t="s">
        <v>47</v>
      </c>
      <c r="E2">
        <v>98103</v>
      </c>
      <c r="F2" t="s">
        <v>48</v>
      </c>
      <c r="G2">
        <v>-122.351698</v>
      </c>
      <c r="H2">
        <v>47.693896000000002</v>
      </c>
      <c r="I2" t="s">
        <v>153</v>
      </c>
      <c r="J2">
        <v>4</v>
      </c>
      <c r="K2">
        <v>2</v>
      </c>
      <c r="L2">
        <v>1340</v>
      </c>
      <c r="M2">
        <v>8390</v>
      </c>
      <c r="O2" t="s">
        <v>49</v>
      </c>
      <c r="P2" t="s">
        <v>50</v>
      </c>
      <c r="Q2" t="s">
        <v>180</v>
      </c>
      <c r="R2" t="s">
        <v>458</v>
      </c>
      <c r="S2" t="s">
        <v>307</v>
      </c>
      <c r="T2" t="s">
        <v>458</v>
      </c>
      <c r="W2" s="1">
        <v>39682</v>
      </c>
      <c r="X2" s="3">
        <v>420000</v>
      </c>
      <c r="Y2" t="s">
        <v>456</v>
      </c>
      <c r="Z2">
        <v>1950</v>
      </c>
      <c r="AA2" t="s">
        <v>457</v>
      </c>
      <c r="AB2" t="s">
        <v>46</v>
      </c>
      <c r="AC2">
        <v>98103</v>
      </c>
      <c r="AD2" t="s">
        <v>47</v>
      </c>
      <c r="AE2">
        <v>3813</v>
      </c>
      <c r="AF2" t="s">
        <v>459</v>
      </c>
      <c r="AG2">
        <v>0</v>
      </c>
      <c r="AI2" t="s">
        <v>50</v>
      </c>
      <c r="AL2">
        <v>2</v>
      </c>
      <c r="AM2" t="s">
        <v>51</v>
      </c>
      <c r="AO2">
        <v>10</v>
      </c>
      <c r="AP2">
        <v>17012013</v>
      </c>
      <c r="AQ2">
        <v>0</v>
      </c>
      <c r="AR2">
        <v>0</v>
      </c>
      <c r="AS2" s="3">
        <v>1190000</v>
      </c>
    </row>
    <row r="3" spans="1:45" x14ac:dyDescent="0.25">
      <c r="A3" t="str">
        <f>"9528105355"</f>
        <v>9528105355</v>
      </c>
      <c r="B3" t="s">
        <v>604</v>
      </c>
      <c r="C3" t="s">
        <v>46</v>
      </c>
      <c r="D3" t="s">
        <v>47</v>
      </c>
      <c r="E3">
        <v>98103</v>
      </c>
      <c r="F3" t="s">
        <v>48</v>
      </c>
      <c r="G3">
        <v>-122.330844</v>
      </c>
      <c r="H3">
        <v>47.676639000000002</v>
      </c>
      <c r="I3" t="s">
        <v>55</v>
      </c>
      <c r="J3">
        <v>4</v>
      </c>
      <c r="K3">
        <v>2</v>
      </c>
      <c r="L3">
        <v>1790</v>
      </c>
      <c r="M3">
        <v>8378</v>
      </c>
      <c r="O3" t="s">
        <v>49</v>
      </c>
      <c r="P3" t="s">
        <v>50</v>
      </c>
      <c r="Q3" t="s">
        <v>605</v>
      </c>
      <c r="R3" t="s">
        <v>278</v>
      </c>
      <c r="W3" t="s">
        <v>54</v>
      </c>
      <c r="X3" s="3">
        <v>0</v>
      </c>
      <c r="Y3" t="s">
        <v>597</v>
      </c>
      <c r="Z3">
        <v>1908</v>
      </c>
      <c r="AA3" t="s">
        <v>604</v>
      </c>
      <c r="AB3" t="s">
        <v>46</v>
      </c>
      <c r="AC3">
        <v>98103</v>
      </c>
      <c r="AD3" t="s">
        <v>47</v>
      </c>
      <c r="AE3">
        <v>5428</v>
      </c>
      <c r="AF3" t="s">
        <v>606</v>
      </c>
      <c r="AG3">
        <v>0</v>
      </c>
      <c r="AI3" t="s">
        <v>50</v>
      </c>
      <c r="AL3">
        <v>2</v>
      </c>
      <c r="AM3" t="s">
        <v>51</v>
      </c>
      <c r="AO3">
        <v>10</v>
      </c>
      <c r="AP3">
        <v>36012003</v>
      </c>
      <c r="AQ3">
        <v>0</v>
      </c>
      <c r="AR3">
        <v>0</v>
      </c>
      <c r="AS3" s="3">
        <v>1316000</v>
      </c>
    </row>
    <row r="4" spans="1:45" x14ac:dyDescent="0.25">
      <c r="A4" t="str">
        <f>"0225039107"</f>
        <v>0225039107</v>
      </c>
      <c r="B4" t="s">
        <v>56</v>
      </c>
      <c r="C4" t="s">
        <v>46</v>
      </c>
      <c r="D4" t="s">
        <v>47</v>
      </c>
      <c r="E4">
        <v>98117</v>
      </c>
      <c r="F4" t="s">
        <v>48</v>
      </c>
      <c r="G4">
        <v>-122.38797599999999</v>
      </c>
      <c r="H4">
        <v>47.682628000000001</v>
      </c>
      <c r="I4" t="s">
        <v>57</v>
      </c>
      <c r="J4">
        <v>6</v>
      </c>
      <c r="K4">
        <v>1</v>
      </c>
      <c r="L4">
        <v>1860</v>
      </c>
      <c r="M4">
        <v>8375</v>
      </c>
      <c r="O4" t="s">
        <v>49</v>
      </c>
      <c r="P4" t="s">
        <v>50</v>
      </c>
      <c r="Q4" t="s">
        <v>58</v>
      </c>
      <c r="R4" t="s">
        <v>59</v>
      </c>
      <c r="W4" s="1">
        <v>31321</v>
      </c>
      <c r="X4" s="3">
        <v>75000</v>
      </c>
      <c r="Z4">
        <v>0</v>
      </c>
      <c r="AA4" t="s">
        <v>56</v>
      </c>
      <c r="AB4" t="s">
        <v>46</v>
      </c>
      <c r="AC4">
        <v>98117</v>
      </c>
      <c r="AD4" t="s">
        <v>47</v>
      </c>
      <c r="AE4">
        <v>4402</v>
      </c>
      <c r="AF4" t="s">
        <v>60</v>
      </c>
      <c r="AG4">
        <v>0</v>
      </c>
      <c r="AL4">
        <v>2</v>
      </c>
      <c r="AM4" t="s">
        <v>51</v>
      </c>
      <c r="AO4">
        <v>10</v>
      </c>
      <c r="AP4">
        <v>31003005</v>
      </c>
      <c r="AQ4">
        <v>0</v>
      </c>
      <c r="AR4">
        <v>0</v>
      </c>
      <c r="AS4" s="3">
        <v>903000</v>
      </c>
    </row>
    <row r="5" spans="1:45" x14ac:dyDescent="0.25">
      <c r="A5" t="str">
        <f>"3126049224"</f>
        <v>3126049224</v>
      </c>
      <c r="B5" t="s">
        <v>330</v>
      </c>
      <c r="C5" t="s">
        <v>46</v>
      </c>
      <c r="D5" t="s">
        <v>47</v>
      </c>
      <c r="E5">
        <v>98103</v>
      </c>
      <c r="F5" t="s">
        <v>48</v>
      </c>
      <c r="G5">
        <v>-122.34755699999999</v>
      </c>
      <c r="H5">
        <v>47.694699999999997</v>
      </c>
      <c r="I5" t="s">
        <v>327</v>
      </c>
      <c r="J5">
        <v>4</v>
      </c>
      <c r="K5">
        <v>2</v>
      </c>
      <c r="L5">
        <v>1540</v>
      </c>
      <c r="M5">
        <v>8372</v>
      </c>
      <c r="O5" t="s">
        <v>53</v>
      </c>
      <c r="P5" t="s">
        <v>52</v>
      </c>
      <c r="Q5" t="s">
        <v>331</v>
      </c>
      <c r="R5" t="s">
        <v>332</v>
      </c>
      <c r="W5" s="1">
        <v>34683</v>
      </c>
      <c r="X5" s="3">
        <v>159950</v>
      </c>
      <c r="Z5">
        <v>1948</v>
      </c>
      <c r="AA5" t="s">
        <v>333</v>
      </c>
      <c r="AB5" t="s">
        <v>187</v>
      </c>
      <c r="AC5">
        <v>94118</v>
      </c>
      <c r="AD5" t="s">
        <v>116</v>
      </c>
      <c r="AE5">
        <v>3928</v>
      </c>
      <c r="AF5" t="s">
        <v>334</v>
      </c>
      <c r="AG5">
        <v>0</v>
      </c>
      <c r="AL5">
        <v>1</v>
      </c>
      <c r="AM5" t="s">
        <v>51</v>
      </c>
      <c r="AO5">
        <v>10</v>
      </c>
      <c r="AP5">
        <v>18003009</v>
      </c>
      <c r="AQ5">
        <v>0</v>
      </c>
      <c r="AR5">
        <v>0</v>
      </c>
      <c r="AS5" s="3">
        <v>807000</v>
      </c>
    </row>
    <row r="6" spans="1:45" x14ac:dyDescent="0.25">
      <c r="A6" t="str">
        <f>"0789000005"</f>
        <v>0789000005</v>
      </c>
      <c r="B6" t="s">
        <v>152</v>
      </c>
      <c r="C6" t="s">
        <v>46</v>
      </c>
      <c r="D6" t="s">
        <v>47</v>
      </c>
      <c r="E6">
        <v>98103</v>
      </c>
      <c r="F6" t="s">
        <v>48</v>
      </c>
      <c r="G6">
        <v>-122.352284</v>
      </c>
      <c r="H6">
        <v>47.697665000000001</v>
      </c>
      <c r="I6" t="s">
        <v>153</v>
      </c>
      <c r="J6">
        <v>2</v>
      </c>
      <c r="K6">
        <v>1</v>
      </c>
      <c r="L6">
        <v>1220</v>
      </c>
      <c r="M6">
        <v>8365</v>
      </c>
      <c r="O6" t="s">
        <v>49</v>
      </c>
      <c r="P6" t="s">
        <v>50</v>
      </c>
      <c r="Q6" t="s">
        <v>135</v>
      </c>
      <c r="R6" t="s">
        <v>154</v>
      </c>
      <c r="W6" s="1">
        <v>42139</v>
      </c>
      <c r="X6" s="3">
        <v>133000</v>
      </c>
      <c r="Y6" t="s">
        <v>155</v>
      </c>
      <c r="Z6">
        <v>1944</v>
      </c>
      <c r="AA6" t="s">
        <v>152</v>
      </c>
      <c r="AB6" t="s">
        <v>46</v>
      </c>
      <c r="AC6">
        <v>98103</v>
      </c>
      <c r="AD6" t="s">
        <v>47</v>
      </c>
      <c r="AE6">
        <v>3124</v>
      </c>
      <c r="AF6" t="s">
        <v>156</v>
      </c>
      <c r="AG6">
        <v>0</v>
      </c>
      <c r="AI6" t="s">
        <v>50</v>
      </c>
      <c r="AL6">
        <v>1</v>
      </c>
      <c r="AM6" t="s">
        <v>51</v>
      </c>
      <c r="AO6">
        <v>10</v>
      </c>
      <c r="AP6">
        <v>17012016</v>
      </c>
      <c r="AQ6">
        <v>0</v>
      </c>
      <c r="AR6">
        <v>0</v>
      </c>
      <c r="AS6" s="3">
        <v>707000</v>
      </c>
    </row>
    <row r="7" spans="1:45" x14ac:dyDescent="0.25">
      <c r="A7" t="str">
        <f>"9445300110"</f>
        <v>9445300110</v>
      </c>
      <c r="B7" t="s">
        <v>590</v>
      </c>
      <c r="C7" t="s">
        <v>46</v>
      </c>
      <c r="D7" t="s">
        <v>47</v>
      </c>
      <c r="E7">
        <v>98103</v>
      </c>
      <c r="F7" t="s">
        <v>48</v>
      </c>
      <c r="G7">
        <v>-122.339353</v>
      </c>
      <c r="H7">
        <v>47.654629</v>
      </c>
      <c r="I7" t="s">
        <v>382</v>
      </c>
      <c r="J7">
        <v>4</v>
      </c>
      <c r="K7">
        <v>2</v>
      </c>
      <c r="L7">
        <v>2720</v>
      </c>
      <c r="M7">
        <v>8332</v>
      </c>
      <c r="O7" t="s">
        <v>49</v>
      </c>
      <c r="P7" t="s">
        <v>50</v>
      </c>
      <c r="Q7" t="s">
        <v>591</v>
      </c>
      <c r="R7" t="s">
        <v>592</v>
      </c>
      <c r="S7" t="s">
        <v>593</v>
      </c>
      <c r="T7" t="s">
        <v>350</v>
      </c>
      <c r="W7" s="1">
        <v>40886</v>
      </c>
      <c r="X7" s="3">
        <v>680000</v>
      </c>
      <c r="Y7" t="s">
        <v>594</v>
      </c>
      <c r="Z7">
        <v>1928</v>
      </c>
      <c r="AA7" t="s">
        <v>590</v>
      </c>
      <c r="AB7" t="s">
        <v>46</v>
      </c>
      <c r="AC7">
        <v>98103</v>
      </c>
      <c r="AD7" t="s">
        <v>47</v>
      </c>
      <c r="AE7">
        <v>8115</v>
      </c>
      <c r="AF7" t="s">
        <v>595</v>
      </c>
      <c r="AG7">
        <v>0</v>
      </c>
      <c r="AI7" t="s">
        <v>50</v>
      </c>
      <c r="AL7">
        <v>2</v>
      </c>
      <c r="AM7" t="s">
        <v>51</v>
      </c>
      <c r="AO7">
        <v>10</v>
      </c>
      <c r="AP7">
        <v>54021003</v>
      </c>
      <c r="AQ7">
        <v>0</v>
      </c>
      <c r="AR7">
        <v>0</v>
      </c>
      <c r="AS7" s="3">
        <v>1473000</v>
      </c>
    </row>
    <row r="8" spans="1:45" x14ac:dyDescent="0.25">
      <c r="A8" t="str">
        <f>"0789000185"</f>
        <v>0789000185</v>
      </c>
      <c r="B8" t="s">
        <v>157</v>
      </c>
      <c r="C8" t="s">
        <v>46</v>
      </c>
      <c r="D8" t="s">
        <v>47</v>
      </c>
      <c r="E8">
        <v>98103</v>
      </c>
      <c r="F8" t="s">
        <v>48</v>
      </c>
      <c r="G8">
        <v>-122.35226900000001</v>
      </c>
      <c r="H8">
        <v>47.694699</v>
      </c>
      <c r="I8" t="s">
        <v>153</v>
      </c>
      <c r="J8">
        <v>3</v>
      </c>
      <c r="K8">
        <v>2</v>
      </c>
      <c r="L8">
        <v>2360</v>
      </c>
      <c r="M8">
        <v>8309</v>
      </c>
      <c r="O8" t="s">
        <v>49</v>
      </c>
      <c r="P8" t="s">
        <v>50</v>
      </c>
      <c r="Q8" t="s">
        <v>134</v>
      </c>
      <c r="R8" t="s">
        <v>158</v>
      </c>
      <c r="W8" s="1">
        <v>37925</v>
      </c>
      <c r="X8" s="3">
        <v>390000</v>
      </c>
      <c r="Y8" t="s">
        <v>155</v>
      </c>
      <c r="Z8">
        <v>1955</v>
      </c>
      <c r="AA8" t="s">
        <v>157</v>
      </c>
      <c r="AB8" t="s">
        <v>46</v>
      </c>
      <c r="AC8">
        <v>98103</v>
      </c>
      <c r="AD8" t="s">
        <v>47</v>
      </c>
      <c r="AE8">
        <v>3717</v>
      </c>
      <c r="AF8" t="s">
        <v>159</v>
      </c>
      <c r="AG8">
        <v>0</v>
      </c>
      <c r="AI8" t="s">
        <v>50</v>
      </c>
      <c r="AL8">
        <v>1</v>
      </c>
      <c r="AM8" t="s">
        <v>51</v>
      </c>
      <c r="AO8">
        <v>10</v>
      </c>
      <c r="AP8">
        <v>17012007</v>
      </c>
      <c r="AQ8">
        <v>0</v>
      </c>
      <c r="AR8">
        <v>0</v>
      </c>
      <c r="AS8" s="3">
        <v>1003000</v>
      </c>
    </row>
    <row r="9" spans="1:45" x14ac:dyDescent="0.25">
      <c r="A9" t="str">
        <f>"1814800760"</f>
        <v>1814800760</v>
      </c>
      <c r="B9" t="s">
        <v>201</v>
      </c>
      <c r="C9" t="s">
        <v>46</v>
      </c>
      <c r="D9" t="s">
        <v>47</v>
      </c>
      <c r="E9">
        <v>98103</v>
      </c>
      <c r="F9" t="s">
        <v>48</v>
      </c>
      <c r="G9">
        <v>-122.348129</v>
      </c>
      <c r="H9">
        <v>47.678046999999999</v>
      </c>
      <c r="I9" t="s">
        <v>106</v>
      </c>
      <c r="J9">
        <v>2</v>
      </c>
      <c r="K9">
        <v>1</v>
      </c>
      <c r="L9">
        <v>1470</v>
      </c>
      <c r="M9">
        <v>8308</v>
      </c>
      <c r="O9" t="s">
        <v>49</v>
      </c>
      <c r="P9" t="s">
        <v>50</v>
      </c>
      <c r="Q9" t="s">
        <v>119</v>
      </c>
      <c r="R9" t="s">
        <v>202</v>
      </c>
      <c r="S9" t="s">
        <v>64</v>
      </c>
      <c r="T9" t="s">
        <v>202</v>
      </c>
      <c r="W9" s="1">
        <v>33816</v>
      </c>
      <c r="X9" s="3">
        <v>196750</v>
      </c>
      <c r="Y9" t="s">
        <v>200</v>
      </c>
      <c r="Z9">
        <v>1952</v>
      </c>
      <c r="AA9" t="s">
        <v>201</v>
      </c>
      <c r="AB9" t="s">
        <v>46</v>
      </c>
      <c r="AC9">
        <v>98103</v>
      </c>
      <c r="AD9" t="s">
        <v>47</v>
      </c>
      <c r="AE9">
        <v>5314</v>
      </c>
      <c r="AF9" t="s">
        <v>203</v>
      </c>
      <c r="AG9">
        <v>0</v>
      </c>
      <c r="AI9" t="s">
        <v>50</v>
      </c>
      <c r="AL9">
        <v>1</v>
      </c>
      <c r="AM9" t="s">
        <v>51</v>
      </c>
      <c r="AO9">
        <v>10</v>
      </c>
      <c r="AP9">
        <v>35001015</v>
      </c>
      <c r="AQ9">
        <v>0</v>
      </c>
      <c r="AR9">
        <v>0</v>
      </c>
      <c r="AS9" s="3">
        <v>1300000</v>
      </c>
    </row>
    <row r="10" spans="1:45" x14ac:dyDescent="0.25">
      <c r="A10" t="str">
        <f>"2331300130"</f>
        <v>2331300130</v>
      </c>
      <c r="B10" t="s">
        <v>250</v>
      </c>
      <c r="C10" t="s">
        <v>46</v>
      </c>
      <c r="D10" t="s">
        <v>47</v>
      </c>
      <c r="E10">
        <v>98103</v>
      </c>
      <c r="F10" t="s">
        <v>48</v>
      </c>
      <c r="G10">
        <v>-122.35188100000001</v>
      </c>
      <c r="H10">
        <v>47.678068000000003</v>
      </c>
      <c r="I10" t="s">
        <v>106</v>
      </c>
      <c r="J10">
        <v>4</v>
      </c>
      <c r="K10">
        <v>2</v>
      </c>
      <c r="L10">
        <v>1750</v>
      </c>
      <c r="M10">
        <v>8308</v>
      </c>
      <c r="O10" t="s">
        <v>49</v>
      </c>
      <c r="P10" t="s">
        <v>50</v>
      </c>
      <c r="Q10" t="s">
        <v>251</v>
      </c>
      <c r="R10" t="s">
        <v>246</v>
      </c>
      <c r="W10" s="1">
        <v>40018</v>
      </c>
      <c r="X10" s="3">
        <v>665000</v>
      </c>
      <c r="Y10" t="s">
        <v>252</v>
      </c>
      <c r="Z10">
        <v>1912</v>
      </c>
      <c r="AA10" t="s">
        <v>250</v>
      </c>
      <c r="AB10" t="s">
        <v>46</v>
      </c>
      <c r="AC10">
        <v>98103</v>
      </c>
      <c r="AD10" t="s">
        <v>47</v>
      </c>
      <c r="AE10">
        <v>5312</v>
      </c>
      <c r="AF10" t="s">
        <v>253</v>
      </c>
      <c r="AG10">
        <v>0</v>
      </c>
      <c r="AI10" t="s">
        <v>50</v>
      </c>
      <c r="AL10">
        <v>2</v>
      </c>
      <c r="AM10" t="s">
        <v>51</v>
      </c>
      <c r="AO10">
        <v>10</v>
      </c>
      <c r="AP10">
        <v>35001014</v>
      </c>
      <c r="AQ10">
        <v>0</v>
      </c>
      <c r="AR10">
        <v>0</v>
      </c>
      <c r="AS10" s="3">
        <v>1574000</v>
      </c>
    </row>
  </sheetData>
  <sortState xmlns:xlrd2="http://schemas.microsoft.com/office/spreadsheetml/2017/richdata2" ref="A2:AS132">
    <sortCondition descending="1" ref="M1:M13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3674-A26E-4149-9B22-1697CD595B73}">
  <dimension ref="A2:AS15"/>
  <sheetViews>
    <sheetView workbookViewId="0">
      <selection activeCell="F22" sqref="F22"/>
    </sheetView>
  </sheetViews>
  <sheetFormatPr defaultColWidth="11" defaultRowHeight="15.75" x14ac:dyDescent="0.25"/>
  <sheetData>
    <row r="2" spans="1:45" x14ac:dyDescent="0.25">
      <c r="A2" s="4">
        <v>1176000231</v>
      </c>
      <c r="B2" s="4" t="s">
        <v>182</v>
      </c>
      <c r="C2" s="4" t="s">
        <v>46</v>
      </c>
      <c r="D2" s="4" t="s">
        <v>47</v>
      </c>
      <c r="E2" s="4">
        <v>98107</v>
      </c>
      <c r="F2" s="4" t="s">
        <v>48</v>
      </c>
      <c r="G2" s="4">
        <v>-122.40053</v>
      </c>
      <c r="H2" s="4">
        <v>47.671925999999999</v>
      </c>
      <c r="I2" s="4" t="s">
        <v>179</v>
      </c>
      <c r="J2" s="4">
        <v>4</v>
      </c>
      <c r="K2" s="4">
        <v>2</v>
      </c>
      <c r="L2" s="4">
        <v>1910</v>
      </c>
      <c r="M2" s="4">
        <v>8658</v>
      </c>
      <c r="N2" s="4"/>
      <c r="O2" s="4" t="s">
        <v>49</v>
      </c>
      <c r="P2" s="4" t="s">
        <v>50</v>
      </c>
      <c r="Q2" s="4" t="s">
        <v>160</v>
      </c>
      <c r="R2" s="4" t="s">
        <v>183</v>
      </c>
      <c r="S2" s="4" t="s">
        <v>103</v>
      </c>
      <c r="T2" s="4" t="s">
        <v>184</v>
      </c>
      <c r="U2" s="4"/>
      <c r="V2" s="4"/>
      <c r="W2" s="5">
        <v>36651</v>
      </c>
      <c r="X2" s="6">
        <v>561000</v>
      </c>
      <c r="Y2" s="4" t="s">
        <v>181</v>
      </c>
      <c r="Z2" s="4">
        <v>1936</v>
      </c>
      <c r="AA2" s="4" t="s">
        <v>182</v>
      </c>
      <c r="AB2" s="4" t="s">
        <v>46</v>
      </c>
      <c r="AC2" s="4">
        <v>98107</v>
      </c>
      <c r="AD2" s="4" t="s">
        <v>47</v>
      </c>
      <c r="AE2" s="4">
        <v>2610</v>
      </c>
      <c r="AF2" s="4" t="s">
        <v>185</v>
      </c>
      <c r="AG2" s="4">
        <v>0</v>
      </c>
      <c r="AH2" s="4"/>
      <c r="AI2" s="4" t="s">
        <v>50</v>
      </c>
      <c r="AJ2" s="4"/>
      <c r="AK2" s="4"/>
      <c r="AL2" s="4">
        <v>2</v>
      </c>
      <c r="AM2" s="4" t="s">
        <v>51</v>
      </c>
      <c r="AN2" s="4"/>
      <c r="AO2" s="4">
        <v>10</v>
      </c>
      <c r="AP2" s="4">
        <v>32023024</v>
      </c>
      <c r="AQ2" s="4">
        <v>0</v>
      </c>
      <c r="AR2" s="4">
        <v>0</v>
      </c>
      <c r="AS2" s="6">
        <v>1339000</v>
      </c>
    </row>
    <row r="3" spans="1:45" x14ac:dyDescent="0.25">
      <c r="A3" s="4">
        <v>3501600235</v>
      </c>
      <c r="B3" s="4" t="s">
        <v>376</v>
      </c>
      <c r="C3" s="4" t="s">
        <v>46</v>
      </c>
      <c r="D3" s="4" t="s">
        <v>47</v>
      </c>
      <c r="E3" s="4">
        <v>98117</v>
      </c>
      <c r="F3" s="4" t="s">
        <v>48</v>
      </c>
      <c r="G3" s="4">
        <v>-122.36259</v>
      </c>
      <c r="H3" s="4">
        <v>47.692583999999997</v>
      </c>
      <c r="I3" s="4" t="s">
        <v>325</v>
      </c>
      <c r="J3" s="4">
        <v>4</v>
      </c>
      <c r="K3" s="4">
        <v>2</v>
      </c>
      <c r="L3" s="4">
        <v>1770</v>
      </c>
      <c r="M3" s="4">
        <v>8640</v>
      </c>
      <c r="N3" s="4"/>
      <c r="O3" s="4" t="s">
        <v>49</v>
      </c>
      <c r="P3" s="4" t="s">
        <v>50</v>
      </c>
      <c r="Q3" s="4" t="s">
        <v>315</v>
      </c>
      <c r="R3" s="4" t="s">
        <v>377</v>
      </c>
      <c r="S3" s="4" t="s">
        <v>136</v>
      </c>
      <c r="T3" s="4" t="s">
        <v>377</v>
      </c>
      <c r="U3" s="4"/>
      <c r="V3" s="4"/>
      <c r="W3" s="5">
        <v>41771</v>
      </c>
      <c r="X3" s="6">
        <v>585000</v>
      </c>
      <c r="Y3" s="4" t="s">
        <v>375</v>
      </c>
      <c r="Z3" s="4">
        <v>1949</v>
      </c>
      <c r="AA3" s="4" t="s">
        <v>376</v>
      </c>
      <c r="AB3" s="4" t="s">
        <v>46</v>
      </c>
      <c r="AC3" s="4">
        <v>98117</v>
      </c>
      <c r="AD3" s="4" t="s">
        <v>47</v>
      </c>
      <c r="AE3" s="4">
        <v>3134</v>
      </c>
      <c r="AF3" s="4" t="s">
        <v>378</v>
      </c>
      <c r="AG3" s="4">
        <v>0</v>
      </c>
      <c r="AH3" s="4"/>
      <c r="AI3" s="4" t="s">
        <v>50</v>
      </c>
      <c r="AJ3" s="4"/>
      <c r="AK3" s="4"/>
      <c r="AL3" s="4">
        <v>2</v>
      </c>
      <c r="AM3" s="4" t="s">
        <v>51</v>
      </c>
      <c r="AN3" s="4"/>
      <c r="AO3" s="4">
        <v>10</v>
      </c>
      <c r="AP3" s="4">
        <v>17011012</v>
      </c>
      <c r="AQ3" s="4">
        <v>0</v>
      </c>
      <c r="AR3" s="4">
        <v>0</v>
      </c>
      <c r="AS3" s="6">
        <v>898000</v>
      </c>
    </row>
    <row r="4" spans="1:45" x14ac:dyDescent="0.25">
      <c r="A4" t="str">
        <f>"9129100040"</f>
        <v>9129100040</v>
      </c>
      <c r="B4" t="s">
        <v>586</v>
      </c>
      <c r="C4" t="s">
        <v>46</v>
      </c>
      <c r="D4" t="s">
        <v>47</v>
      </c>
      <c r="E4">
        <v>98103</v>
      </c>
      <c r="F4" t="s">
        <v>48</v>
      </c>
      <c r="G4">
        <v>-122.336916</v>
      </c>
      <c r="H4">
        <v>47.690930000000002</v>
      </c>
      <c r="I4" t="s">
        <v>150</v>
      </c>
      <c r="J4">
        <v>4</v>
      </c>
      <c r="K4">
        <v>4</v>
      </c>
      <c r="L4">
        <v>3320</v>
      </c>
      <c r="M4">
        <v>8587</v>
      </c>
      <c r="O4" t="s">
        <v>49</v>
      </c>
      <c r="P4" t="s">
        <v>50</v>
      </c>
      <c r="Q4" t="s">
        <v>587</v>
      </c>
      <c r="R4" t="s">
        <v>588</v>
      </c>
      <c r="W4">
        <v>41901</v>
      </c>
      <c r="X4">
        <v>1000000</v>
      </c>
      <c r="Y4" t="s">
        <v>582</v>
      </c>
      <c r="Z4">
        <v>2008</v>
      </c>
      <c r="AA4" t="s">
        <v>586</v>
      </c>
      <c r="AB4" t="s">
        <v>46</v>
      </c>
      <c r="AC4">
        <v>98103</v>
      </c>
      <c r="AD4" t="s">
        <v>47</v>
      </c>
      <c r="AE4">
        <v>4101</v>
      </c>
      <c r="AF4" t="s">
        <v>589</v>
      </c>
      <c r="AG4">
        <v>0</v>
      </c>
      <c r="AI4" t="s">
        <v>50</v>
      </c>
      <c r="AL4">
        <v>3</v>
      </c>
      <c r="AM4" t="s">
        <v>51</v>
      </c>
      <c r="AO4">
        <v>10</v>
      </c>
      <c r="AP4">
        <v>18001014</v>
      </c>
      <c r="AQ4">
        <v>0</v>
      </c>
      <c r="AR4">
        <v>0</v>
      </c>
      <c r="AS4" s="3">
        <v>1629000</v>
      </c>
    </row>
    <row r="5" spans="1:45" x14ac:dyDescent="0.25">
      <c r="A5" t="str">
        <f>"2917200375"</f>
        <v>2917200375</v>
      </c>
      <c r="B5" t="s">
        <v>321</v>
      </c>
      <c r="C5" t="s">
        <v>46</v>
      </c>
      <c r="D5" t="s">
        <v>47</v>
      </c>
      <c r="E5">
        <v>98103</v>
      </c>
      <c r="F5" t="s">
        <v>48</v>
      </c>
      <c r="G5">
        <v>-122.35230799999999</v>
      </c>
      <c r="H5">
        <v>47.700628999999999</v>
      </c>
      <c r="I5" t="s">
        <v>153</v>
      </c>
      <c r="J5">
        <v>2</v>
      </c>
      <c r="K5">
        <v>1</v>
      </c>
      <c r="L5">
        <v>1170</v>
      </c>
      <c r="M5">
        <v>8550</v>
      </c>
      <c r="O5" t="s">
        <v>49</v>
      </c>
      <c r="P5" t="s">
        <v>50</v>
      </c>
      <c r="Q5" t="s">
        <v>322</v>
      </c>
      <c r="R5" t="s">
        <v>323</v>
      </c>
      <c r="W5">
        <v>34878</v>
      </c>
      <c r="X5">
        <v>152000</v>
      </c>
      <c r="Y5" t="s">
        <v>320</v>
      </c>
      <c r="Z5">
        <v>1941</v>
      </c>
      <c r="AA5" t="s">
        <v>321</v>
      </c>
      <c r="AB5" t="s">
        <v>46</v>
      </c>
      <c r="AC5">
        <v>98103</v>
      </c>
      <c r="AD5" t="s">
        <v>47</v>
      </c>
      <c r="AE5">
        <v>3128</v>
      </c>
      <c r="AF5" t="s">
        <v>324</v>
      </c>
      <c r="AG5">
        <v>0</v>
      </c>
      <c r="AI5" t="s">
        <v>50</v>
      </c>
      <c r="AL5">
        <v>1</v>
      </c>
      <c r="AM5" t="s">
        <v>51</v>
      </c>
      <c r="AO5">
        <v>10</v>
      </c>
      <c r="AP5">
        <v>17013016</v>
      </c>
      <c r="AQ5">
        <v>0</v>
      </c>
      <c r="AR5">
        <v>0</v>
      </c>
      <c r="AS5" s="3">
        <v>743000</v>
      </c>
    </row>
    <row r="6" spans="1:45" x14ac:dyDescent="0.25">
      <c r="A6" t="str">
        <f>"0486000490"</f>
        <v>0486000490</v>
      </c>
      <c r="B6" t="s">
        <v>126</v>
      </c>
      <c r="C6" t="s">
        <v>46</v>
      </c>
      <c r="D6" t="s">
        <v>47</v>
      </c>
      <c r="E6">
        <v>98117</v>
      </c>
      <c r="F6" t="s">
        <v>48</v>
      </c>
      <c r="G6">
        <v>-122.40275</v>
      </c>
      <c r="H6">
        <v>47.677230999999999</v>
      </c>
      <c r="I6" t="s">
        <v>113</v>
      </c>
      <c r="J6">
        <v>3</v>
      </c>
      <c r="K6">
        <v>3</v>
      </c>
      <c r="L6">
        <v>2560</v>
      </c>
      <c r="M6">
        <v>8550</v>
      </c>
      <c r="O6" t="s">
        <v>49</v>
      </c>
      <c r="P6" t="s">
        <v>50</v>
      </c>
      <c r="Q6" t="s">
        <v>127</v>
      </c>
      <c r="R6" t="s">
        <v>128</v>
      </c>
      <c r="S6" t="s">
        <v>129</v>
      </c>
      <c r="T6" t="s">
        <v>128</v>
      </c>
      <c r="W6" s="1">
        <v>34439</v>
      </c>
      <c r="X6" s="3">
        <v>212000</v>
      </c>
      <c r="Y6" t="s">
        <v>114</v>
      </c>
      <c r="Z6">
        <v>1994</v>
      </c>
      <c r="AA6" t="s">
        <v>126</v>
      </c>
      <c r="AB6" t="s">
        <v>46</v>
      </c>
      <c r="AC6">
        <v>98117</v>
      </c>
      <c r="AD6" t="s">
        <v>47</v>
      </c>
      <c r="AE6">
        <v>6033</v>
      </c>
      <c r="AF6" t="s">
        <v>130</v>
      </c>
      <c r="AG6">
        <v>0</v>
      </c>
      <c r="AI6" t="s">
        <v>50</v>
      </c>
      <c r="AL6">
        <v>2</v>
      </c>
      <c r="AM6" t="s">
        <v>51</v>
      </c>
      <c r="AO6">
        <v>10</v>
      </c>
      <c r="AP6">
        <v>32012004</v>
      </c>
      <c r="AQ6">
        <v>0</v>
      </c>
      <c r="AR6">
        <v>0</v>
      </c>
      <c r="AS6" s="3">
        <v>1965000</v>
      </c>
    </row>
    <row r="7" spans="1:45" x14ac:dyDescent="0.25">
      <c r="A7" t="str">
        <f>"0486000491"</f>
        <v>0486000491</v>
      </c>
      <c r="B7" t="s">
        <v>131</v>
      </c>
      <c r="C7" t="s">
        <v>46</v>
      </c>
      <c r="D7" t="s">
        <v>47</v>
      </c>
      <c r="E7">
        <v>98117</v>
      </c>
      <c r="F7" t="s">
        <v>48</v>
      </c>
      <c r="G7">
        <v>-122.402385</v>
      </c>
      <c r="H7">
        <v>47.677230000000002</v>
      </c>
      <c r="I7" t="s">
        <v>113</v>
      </c>
      <c r="J7">
        <v>4</v>
      </c>
      <c r="K7">
        <v>2</v>
      </c>
      <c r="L7">
        <v>2680</v>
      </c>
      <c r="M7">
        <v>8550</v>
      </c>
      <c r="O7" t="s">
        <v>49</v>
      </c>
      <c r="P7" t="s">
        <v>50</v>
      </c>
      <c r="Q7" t="s">
        <v>132</v>
      </c>
      <c r="W7">
        <v>40081</v>
      </c>
      <c r="X7">
        <v>650000</v>
      </c>
      <c r="Y7" t="s">
        <v>114</v>
      </c>
      <c r="Z7">
        <v>1947</v>
      </c>
      <c r="AA7" t="s">
        <v>131</v>
      </c>
      <c r="AB7" t="s">
        <v>46</v>
      </c>
      <c r="AC7">
        <v>98117</v>
      </c>
      <c r="AD7" t="s">
        <v>47</v>
      </c>
      <c r="AE7">
        <v>6106</v>
      </c>
      <c r="AF7" t="s">
        <v>133</v>
      </c>
      <c r="AG7">
        <v>0</v>
      </c>
      <c r="AI7" t="s">
        <v>50</v>
      </c>
      <c r="AL7">
        <v>1</v>
      </c>
      <c r="AM7" t="s">
        <v>51</v>
      </c>
      <c r="AO7">
        <v>10</v>
      </c>
      <c r="AP7">
        <v>32012004</v>
      </c>
      <c r="AQ7">
        <v>0</v>
      </c>
      <c r="AR7">
        <v>0</v>
      </c>
      <c r="AS7" s="3">
        <v>1732000</v>
      </c>
    </row>
    <row r="8" spans="1:45" x14ac:dyDescent="0.25">
      <c r="A8" t="str">
        <f>"3226049458"</f>
        <v>3226049458</v>
      </c>
      <c r="B8" t="s">
        <v>363</v>
      </c>
      <c r="C8" t="s">
        <v>46</v>
      </c>
      <c r="D8" t="s">
        <v>47</v>
      </c>
      <c r="E8">
        <v>98103</v>
      </c>
      <c r="F8" t="s">
        <v>48</v>
      </c>
      <c r="G8">
        <v>-122.330791</v>
      </c>
      <c r="H8">
        <v>47.692867</v>
      </c>
      <c r="I8" t="s">
        <v>150</v>
      </c>
      <c r="J8">
        <v>4</v>
      </c>
      <c r="K8">
        <v>2</v>
      </c>
      <c r="L8">
        <v>1920</v>
      </c>
      <c r="M8">
        <v>8537</v>
      </c>
      <c r="O8" t="s">
        <v>49</v>
      </c>
      <c r="P8" t="s">
        <v>50</v>
      </c>
      <c r="Q8" t="s">
        <v>364</v>
      </c>
      <c r="R8" t="s">
        <v>365</v>
      </c>
      <c r="W8">
        <v>39141</v>
      </c>
      <c r="X8">
        <v>525000</v>
      </c>
      <c r="Y8" t="s">
        <v>366</v>
      </c>
      <c r="Z8">
        <v>1961</v>
      </c>
      <c r="AA8" t="s">
        <v>363</v>
      </c>
      <c r="AB8" t="s">
        <v>46</v>
      </c>
      <c r="AC8">
        <v>98103</v>
      </c>
      <c r="AD8" t="s">
        <v>47</v>
      </c>
      <c r="AE8">
        <v>4137</v>
      </c>
      <c r="AF8" t="s">
        <v>367</v>
      </c>
      <c r="AG8">
        <v>0</v>
      </c>
      <c r="AI8" t="s">
        <v>50</v>
      </c>
      <c r="AL8">
        <v>1</v>
      </c>
      <c r="AM8" t="s">
        <v>51</v>
      </c>
      <c r="AO8">
        <v>10</v>
      </c>
      <c r="AP8">
        <v>19002007</v>
      </c>
      <c r="AQ8">
        <v>0</v>
      </c>
      <c r="AR8">
        <v>0</v>
      </c>
      <c r="AS8" s="3">
        <v>859000</v>
      </c>
    </row>
    <row r="9" spans="1:45" x14ac:dyDescent="0.25">
      <c r="A9" t="str">
        <f>"9129100015"</f>
        <v>9129100015</v>
      </c>
      <c r="B9" t="s">
        <v>580</v>
      </c>
      <c r="C9" t="s">
        <v>46</v>
      </c>
      <c r="D9" t="s">
        <v>47</v>
      </c>
      <c r="E9">
        <v>98103</v>
      </c>
      <c r="F9" t="s">
        <v>48</v>
      </c>
      <c r="G9">
        <v>-122.337615</v>
      </c>
      <c r="H9">
        <v>47.691071999999998</v>
      </c>
      <c r="I9" t="s">
        <v>170</v>
      </c>
      <c r="J9">
        <v>5</v>
      </c>
      <c r="K9">
        <v>4</v>
      </c>
      <c r="L9">
        <v>3240</v>
      </c>
      <c r="M9">
        <v>8525</v>
      </c>
      <c r="O9" t="s">
        <v>49</v>
      </c>
      <c r="P9" t="s">
        <v>52</v>
      </c>
      <c r="Q9" t="s">
        <v>118</v>
      </c>
      <c r="R9" t="s">
        <v>195</v>
      </c>
      <c r="S9" t="s">
        <v>420</v>
      </c>
      <c r="T9" t="s">
        <v>581</v>
      </c>
      <c r="W9">
        <v>36787</v>
      </c>
      <c r="X9">
        <v>510000</v>
      </c>
      <c r="Y9" t="s">
        <v>582</v>
      </c>
      <c r="Z9">
        <v>1948</v>
      </c>
      <c r="AA9" t="s">
        <v>583</v>
      </c>
      <c r="AB9" t="s">
        <v>584</v>
      </c>
      <c r="AC9">
        <v>98004</v>
      </c>
      <c r="AD9" t="s">
        <v>47</v>
      </c>
      <c r="AE9">
        <v>1324</v>
      </c>
      <c r="AF9" t="s">
        <v>585</v>
      </c>
      <c r="AG9">
        <v>0</v>
      </c>
      <c r="AI9" t="s">
        <v>50</v>
      </c>
      <c r="AL9">
        <v>2</v>
      </c>
      <c r="AM9" t="s">
        <v>51</v>
      </c>
      <c r="AO9">
        <v>10</v>
      </c>
      <c r="AP9">
        <v>18001014</v>
      </c>
      <c r="AQ9">
        <v>0</v>
      </c>
      <c r="AR9">
        <v>0</v>
      </c>
      <c r="AS9" s="3">
        <v>1178000</v>
      </c>
    </row>
    <row r="10" spans="1:45" x14ac:dyDescent="0.25">
      <c r="A10" t="str">
        <f>"2915200275"</f>
        <v>2915200275</v>
      </c>
      <c r="B10" t="s">
        <v>316</v>
      </c>
      <c r="C10" t="s">
        <v>46</v>
      </c>
      <c r="D10" t="s">
        <v>47</v>
      </c>
      <c r="E10">
        <v>98117</v>
      </c>
      <c r="F10" t="s">
        <v>48</v>
      </c>
      <c r="G10">
        <v>-122.360366</v>
      </c>
      <c r="H10">
        <v>47.701051999999997</v>
      </c>
      <c r="I10" t="s">
        <v>138</v>
      </c>
      <c r="J10">
        <v>2</v>
      </c>
      <c r="K10">
        <v>1</v>
      </c>
      <c r="L10">
        <v>1010</v>
      </c>
      <c r="M10">
        <v>8517</v>
      </c>
      <c r="O10" t="s">
        <v>49</v>
      </c>
      <c r="P10" t="s">
        <v>50</v>
      </c>
      <c r="Q10" t="s">
        <v>317</v>
      </c>
      <c r="R10" t="s">
        <v>318</v>
      </c>
      <c r="W10">
        <v>36280</v>
      </c>
      <c r="X10">
        <v>175000</v>
      </c>
      <c r="Y10" t="s">
        <v>314</v>
      </c>
      <c r="Z10">
        <v>1948</v>
      </c>
      <c r="AA10" t="s">
        <v>316</v>
      </c>
      <c r="AB10" t="s">
        <v>46</v>
      </c>
      <c r="AC10">
        <v>98117</v>
      </c>
      <c r="AD10" t="s">
        <v>47</v>
      </c>
      <c r="AE10">
        <v>2019</v>
      </c>
      <c r="AF10" t="s">
        <v>319</v>
      </c>
      <c r="AG10">
        <v>0</v>
      </c>
      <c r="AI10" t="s">
        <v>50</v>
      </c>
      <c r="AL10">
        <v>1</v>
      </c>
      <c r="AM10" t="s">
        <v>51</v>
      </c>
      <c r="AO10">
        <v>10</v>
      </c>
      <c r="AP10">
        <v>17024008</v>
      </c>
      <c r="AQ10">
        <v>0</v>
      </c>
      <c r="AR10">
        <v>0</v>
      </c>
      <c r="AS10" s="3">
        <v>640000</v>
      </c>
    </row>
    <row r="11" spans="1:45" x14ac:dyDescent="0.25">
      <c r="A11" t="str">
        <f>"0486000442"</f>
        <v>0486000442</v>
      </c>
      <c r="B11" t="s">
        <v>121</v>
      </c>
      <c r="C11" t="s">
        <v>46</v>
      </c>
      <c r="D11" t="s">
        <v>47</v>
      </c>
      <c r="E11">
        <v>98117</v>
      </c>
      <c r="F11" t="s">
        <v>48</v>
      </c>
      <c r="G11">
        <v>-122.40273999999999</v>
      </c>
      <c r="H11">
        <v>47.676574000000002</v>
      </c>
      <c r="I11" t="s">
        <v>113</v>
      </c>
      <c r="J11">
        <v>4</v>
      </c>
      <c r="K11">
        <v>3</v>
      </c>
      <c r="L11">
        <v>2230</v>
      </c>
      <c r="M11">
        <v>8500</v>
      </c>
      <c r="O11" t="s">
        <v>49</v>
      </c>
      <c r="P11" t="s">
        <v>50</v>
      </c>
      <c r="Q11" t="s">
        <v>104</v>
      </c>
      <c r="R11" t="s">
        <v>122</v>
      </c>
      <c r="S11" t="s">
        <v>123</v>
      </c>
      <c r="T11" t="s">
        <v>122</v>
      </c>
      <c r="W11">
        <v>42230</v>
      </c>
      <c r="X11">
        <v>1105000</v>
      </c>
      <c r="Y11" t="s">
        <v>114</v>
      </c>
      <c r="Z11">
        <v>1953</v>
      </c>
      <c r="AA11" t="s">
        <v>121</v>
      </c>
      <c r="AB11" t="s">
        <v>46</v>
      </c>
      <c r="AC11">
        <v>98117</v>
      </c>
      <c r="AD11" t="s">
        <v>47</v>
      </c>
      <c r="AE11">
        <v>6034</v>
      </c>
      <c r="AF11" t="s">
        <v>124</v>
      </c>
      <c r="AG11">
        <v>0</v>
      </c>
      <c r="AI11" t="s">
        <v>50</v>
      </c>
      <c r="AL11">
        <v>1</v>
      </c>
      <c r="AM11" t="s">
        <v>51</v>
      </c>
      <c r="AO11">
        <v>10</v>
      </c>
      <c r="AP11">
        <v>32012004</v>
      </c>
      <c r="AQ11">
        <v>0</v>
      </c>
      <c r="AR11">
        <v>0</v>
      </c>
      <c r="AS11" s="3">
        <v>1594000</v>
      </c>
    </row>
    <row r="12" spans="1:45" x14ac:dyDescent="0.25">
      <c r="A12" t="str">
        <f>"8133700015"</f>
        <v>8133700015</v>
      </c>
      <c r="B12" t="s">
        <v>563</v>
      </c>
      <c r="C12" t="s">
        <v>46</v>
      </c>
      <c r="D12" t="s">
        <v>47</v>
      </c>
      <c r="E12">
        <v>98107</v>
      </c>
      <c r="F12" t="s">
        <v>48</v>
      </c>
      <c r="G12">
        <v>-122.360106</v>
      </c>
      <c r="H12">
        <v>47.669378999999999</v>
      </c>
      <c r="I12" t="s">
        <v>101</v>
      </c>
      <c r="J12">
        <v>3</v>
      </c>
      <c r="K12">
        <v>3</v>
      </c>
      <c r="L12">
        <v>2660</v>
      </c>
      <c r="M12">
        <v>8498</v>
      </c>
      <c r="O12" t="s">
        <v>49</v>
      </c>
      <c r="P12" t="s">
        <v>50</v>
      </c>
      <c r="Q12" t="s">
        <v>224</v>
      </c>
      <c r="R12" t="s">
        <v>564</v>
      </c>
      <c r="S12" t="s">
        <v>565</v>
      </c>
      <c r="T12" t="s">
        <v>564</v>
      </c>
      <c r="W12">
        <v>37211</v>
      </c>
      <c r="X12">
        <v>420000</v>
      </c>
      <c r="Y12" t="s">
        <v>566</v>
      </c>
      <c r="Z12">
        <v>1946</v>
      </c>
      <c r="AA12" t="s">
        <v>563</v>
      </c>
      <c r="AB12" t="s">
        <v>46</v>
      </c>
      <c r="AC12">
        <v>98107</v>
      </c>
      <c r="AD12" t="s">
        <v>47</v>
      </c>
      <c r="AE12">
        <v>2026</v>
      </c>
      <c r="AF12" t="s">
        <v>567</v>
      </c>
      <c r="AG12">
        <v>0</v>
      </c>
      <c r="AI12" t="s">
        <v>50</v>
      </c>
      <c r="AL12">
        <v>2</v>
      </c>
      <c r="AM12" t="s">
        <v>51</v>
      </c>
      <c r="AO12">
        <v>10</v>
      </c>
      <c r="AP12">
        <v>34003017</v>
      </c>
      <c r="AQ12">
        <v>0</v>
      </c>
      <c r="AR12">
        <v>0</v>
      </c>
      <c r="AS12" s="3">
        <v>1319000</v>
      </c>
    </row>
    <row r="13" spans="1:45" x14ac:dyDescent="0.25">
      <c r="A13" t="str">
        <f>"8675400115"</f>
        <v>8675400115</v>
      </c>
      <c r="B13" t="s">
        <v>571</v>
      </c>
      <c r="C13" t="s">
        <v>46</v>
      </c>
      <c r="D13" t="s">
        <v>47</v>
      </c>
      <c r="E13">
        <v>98117</v>
      </c>
      <c r="F13" t="s">
        <v>48</v>
      </c>
      <c r="G13">
        <v>-122.39788299999999</v>
      </c>
      <c r="H13">
        <v>47.687251000000003</v>
      </c>
      <c r="I13" t="s">
        <v>110</v>
      </c>
      <c r="J13">
        <v>2</v>
      </c>
      <c r="K13">
        <v>1</v>
      </c>
      <c r="L13">
        <v>1190</v>
      </c>
      <c r="M13">
        <v>8460</v>
      </c>
      <c r="O13" t="s">
        <v>49</v>
      </c>
      <c r="P13" t="s">
        <v>50</v>
      </c>
      <c r="Q13" t="s">
        <v>572</v>
      </c>
      <c r="R13" t="s">
        <v>573</v>
      </c>
      <c r="W13">
        <v>35671</v>
      </c>
      <c r="X13">
        <v>167000</v>
      </c>
      <c r="Y13" t="s">
        <v>569</v>
      </c>
      <c r="Z13">
        <v>1918</v>
      </c>
      <c r="AA13" t="s">
        <v>571</v>
      </c>
      <c r="AB13" t="s">
        <v>46</v>
      </c>
      <c r="AC13">
        <v>98117</v>
      </c>
      <c r="AD13" t="s">
        <v>47</v>
      </c>
      <c r="AE13">
        <v>3919</v>
      </c>
      <c r="AF13" t="s">
        <v>574</v>
      </c>
      <c r="AG13">
        <v>0</v>
      </c>
      <c r="AI13" t="s">
        <v>50</v>
      </c>
      <c r="AL13">
        <v>2</v>
      </c>
      <c r="AM13" t="s">
        <v>51</v>
      </c>
      <c r="AO13">
        <v>10</v>
      </c>
      <c r="AP13">
        <v>31005006</v>
      </c>
      <c r="AQ13">
        <v>0</v>
      </c>
      <c r="AR13">
        <v>0</v>
      </c>
      <c r="AS13" s="3">
        <v>931000</v>
      </c>
    </row>
    <row r="14" spans="1:45" x14ac:dyDescent="0.25">
      <c r="A14" t="str">
        <f>"8675400110"</f>
        <v>8675400110</v>
      </c>
      <c r="B14" t="s">
        <v>568</v>
      </c>
      <c r="C14" t="s">
        <v>46</v>
      </c>
      <c r="D14" t="s">
        <v>47</v>
      </c>
      <c r="E14">
        <v>98117</v>
      </c>
      <c r="F14" t="s">
        <v>48</v>
      </c>
      <c r="G14">
        <v>-122.397884</v>
      </c>
      <c r="H14">
        <v>47.687417000000003</v>
      </c>
      <c r="I14" t="s">
        <v>110</v>
      </c>
      <c r="J14">
        <v>3</v>
      </c>
      <c r="K14">
        <v>2</v>
      </c>
      <c r="L14">
        <v>1290</v>
      </c>
      <c r="M14">
        <v>8460</v>
      </c>
      <c r="O14" t="s">
        <v>49</v>
      </c>
      <c r="P14" t="s">
        <v>50</v>
      </c>
      <c r="Q14" t="s">
        <v>198</v>
      </c>
      <c r="R14" t="s">
        <v>548</v>
      </c>
      <c r="W14">
        <v>28844</v>
      </c>
      <c r="X14">
        <v>70000</v>
      </c>
      <c r="Y14" t="s">
        <v>569</v>
      </c>
      <c r="Z14">
        <v>1928</v>
      </c>
      <c r="AA14" t="s">
        <v>568</v>
      </c>
      <c r="AB14" t="s">
        <v>46</v>
      </c>
      <c r="AC14">
        <v>98117</v>
      </c>
      <c r="AD14" t="s">
        <v>47</v>
      </c>
      <c r="AE14">
        <v>3919</v>
      </c>
      <c r="AF14" t="s">
        <v>570</v>
      </c>
      <c r="AG14">
        <v>0</v>
      </c>
      <c r="AI14" t="s">
        <v>50</v>
      </c>
      <c r="AL14">
        <v>2</v>
      </c>
      <c r="AM14" t="s">
        <v>51</v>
      </c>
      <c r="AO14">
        <v>10</v>
      </c>
      <c r="AP14">
        <v>31005006</v>
      </c>
      <c r="AQ14">
        <v>0</v>
      </c>
      <c r="AR14">
        <v>0</v>
      </c>
      <c r="AS14">
        <v>1007000</v>
      </c>
    </row>
    <row r="15" spans="1:45" x14ac:dyDescent="0.25">
      <c r="A15" t="str">
        <f>"7518504060"</f>
        <v>7518504060</v>
      </c>
      <c r="B15" t="s">
        <v>529</v>
      </c>
      <c r="C15" t="s">
        <v>46</v>
      </c>
      <c r="D15" t="s">
        <v>47</v>
      </c>
      <c r="E15">
        <v>98117</v>
      </c>
      <c r="F15" t="s">
        <v>48</v>
      </c>
      <c r="G15">
        <v>-122.381344</v>
      </c>
      <c r="H15">
        <v>47.680185999999999</v>
      </c>
      <c r="I15" t="s">
        <v>528</v>
      </c>
      <c r="J15">
        <v>3</v>
      </c>
      <c r="K15">
        <v>1</v>
      </c>
      <c r="L15">
        <v>1520</v>
      </c>
      <c r="M15">
        <v>8453</v>
      </c>
      <c r="O15" t="s">
        <v>49</v>
      </c>
      <c r="P15" t="s">
        <v>50</v>
      </c>
      <c r="Q15" t="s">
        <v>115</v>
      </c>
      <c r="R15" t="s">
        <v>530</v>
      </c>
      <c r="W15" t="s">
        <v>531</v>
      </c>
      <c r="X15">
        <v>70850</v>
      </c>
      <c r="Y15" t="s">
        <v>523</v>
      </c>
      <c r="Z15">
        <v>1901</v>
      </c>
      <c r="AA15" t="s">
        <v>529</v>
      </c>
      <c r="AB15" t="s">
        <v>46</v>
      </c>
      <c r="AC15">
        <v>98117</v>
      </c>
      <c r="AD15" t="s">
        <v>47</v>
      </c>
      <c r="AE15">
        <v>5651</v>
      </c>
      <c r="AF15" t="s">
        <v>532</v>
      </c>
      <c r="AG15">
        <v>0</v>
      </c>
      <c r="AL15">
        <v>2</v>
      </c>
      <c r="AM15" t="s">
        <v>51</v>
      </c>
      <c r="AO15">
        <v>10</v>
      </c>
      <c r="AP15">
        <v>30004015</v>
      </c>
      <c r="AQ15">
        <v>0</v>
      </c>
      <c r="AR15">
        <v>0</v>
      </c>
      <c r="AS15">
        <v>1408000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C724-73BA-C249-A31E-09B368375D00}">
  <dimension ref="A1:AT74"/>
  <sheetViews>
    <sheetView topLeftCell="A25" workbookViewId="0">
      <selection activeCell="E64" sqref="E64"/>
    </sheetView>
  </sheetViews>
  <sheetFormatPr defaultColWidth="11" defaultRowHeight="15.75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2" t="s">
        <v>45</v>
      </c>
    </row>
    <row r="2" spans="1:46" x14ac:dyDescent="0.25">
      <c r="A2">
        <v>7515000027</v>
      </c>
      <c r="B2" t="str">
        <f>"7515000027"</f>
        <v>7515000027</v>
      </c>
      <c r="C2" t="s">
        <v>491</v>
      </c>
      <c r="D2" t="s">
        <v>46</v>
      </c>
      <c r="E2" t="s">
        <v>47</v>
      </c>
      <c r="F2">
        <v>98117</v>
      </c>
      <c r="G2" t="s">
        <v>48</v>
      </c>
      <c r="H2">
        <v>-122.372365</v>
      </c>
      <c r="I2">
        <v>47.693238999999998</v>
      </c>
      <c r="J2" t="s">
        <v>196</v>
      </c>
      <c r="K2">
        <v>4</v>
      </c>
      <c r="L2">
        <v>1</v>
      </c>
      <c r="M2">
        <v>2420</v>
      </c>
      <c r="N2">
        <v>9838</v>
      </c>
      <c r="P2" t="s">
        <v>49</v>
      </c>
      <c r="Q2" t="s">
        <v>52</v>
      </c>
      <c r="R2" t="s">
        <v>492</v>
      </c>
      <c r="S2" t="s">
        <v>248</v>
      </c>
      <c r="X2" s="1">
        <v>40898</v>
      </c>
      <c r="Y2" s="3">
        <v>499950</v>
      </c>
      <c r="Z2" t="s">
        <v>490</v>
      </c>
      <c r="AA2">
        <v>1915</v>
      </c>
      <c r="AB2" t="s">
        <v>493</v>
      </c>
      <c r="AC2" t="s">
        <v>494</v>
      </c>
      <c r="AD2">
        <v>96727</v>
      </c>
      <c r="AE2" t="s">
        <v>495</v>
      </c>
      <c r="AF2">
        <v>1830</v>
      </c>
      <c r="AG2" t="s">
        <v>496</v>
      </c>
      <c r="AH2">
        <v>0</v>
      </c>
      <c r="AM2">
        <v>2</v>
      </c>
      <c r="AN2" t="s">
        <v>72</v>
      </c>
      <c r="AP2">
        <v>10</v>
      </c>
      <c r="AQ2">
        <v>17022004</v>
      </c>
      <c r="AR2">
        <v>0</v>
      </c>
      <c r="AS2">
        <v>0</v>
      </c>
      <c r="AT2" s="2">
        <v>969000</v>
      </c>
    </row>
    <row r="3" spans="1:46" x14ac:dyDescent="0.25">
      <c r="A3">
        <v>7589700010</v>
      </c>
      <c r="B3" t="str">
        <f>"7589700010"</f>
        <v>7589700010</v>
      </c>
      <c r="C3" t="s">
        <v>547</v>
      </c>
      <c r="D3" t="s">
        <v>46</v>
      </c>
      <c r="E3" t="s">
        <v>47</v>
      </c>
      <c r="F3">
        <v>98117</v>
      </c>
      <c r="G3" t="s">
        <v>48</v>
      </c>
      <c r="H3">
        <v>-122.37362</v>
      </c>
      <c r="I3">
        <v>47.687144000000004</v>
      </c>
      <c r="J3" t="s">
        <v>399</v>
      </c>
      <c r="K3">
        <v>3</v>
      </c>
      <c r="L3">
        <v>2</v>
      </c>
      <c r="M3">
        <v>2220</v>
      </c>
      <c r="N3">
        <v>9080</v>
      </c>
      <c r="P3" t="s">
        <v>53</v>
      </c>
      <c r="Q3" t="s">
        <v>50</v>
      </c>
      <c r="R3" t="s">
        <v>548</v>
      </c>
      <c r="S3" t="s">
        <v>549</v>
      </c>
      <c r="X3" s="1">
        <v>32990</v>
      </c>
      <c r="Y3" s="3">
        <v>210000</v>
      </c>
      <c r="Z3" t="s">
        <v>550</v>
      </c>
      <c r="AA3">
        <v>1945</v>
      </c>
      <c r="AB3" t="s">
        <v>547</v>
      </c>
      <c r="AC3" t="s">
        <v>46</v>
      </c>
      <c r="AD3">
        <v>98117</v>
      </c>
      <c r="AE3" t="s">
        <v>47</v>
      </c>
      <c r="AF3">
        <v>4209</v>
      </c>
      <c r="AG3" t="s">
        <v>551</v>
      </c>
      <c r="AH3">
        <v>0</v>
      </c>
      <c r="AJ3" t="s">
        <v>50</v>
      </c>
      <c r="AM3">
        <v>2</v>
      </c>
      <c r="AN3" t="s">
        <v>72</v>
      </c>
      <c r="AP3">
        <v>10</v>
      </c>
      <c r="AQ3">
        <v>30002017</v>
      </c>
      <c r="AR3">
        <v>0</v>
      </c>
      <c r="AS3">
        <v>0</v>
      </c>
      <c r="AT3" s="2">
        <v>919000</v>
      </c>
    </row>
    <row r="4" spans="1:46" x14ac:dyDescent="0.25">
      <c r="A4">
        <v>2776600011</v>
      </c>
      <c r="B4" t="str">
        <f>"2776600011"</f>
        <v>2776600011</v>
      </c>
      <c r="C4" t="s">
        <v>280</v>
      </c>
      <c r="D4" t="s">
        <v>46</v>
      </c>
      <c r="E4" t="s">
        <v>47</v>
      </c>
      <c r="F4">
        <v>98117</v>
      </c>
      <c r="G4" t="s">
        <v>48</v>
      </c>
      <c r="H4">
        <v>-122.371818</v>
      </c>
      <c r="I4">
        <v>47.692011999999998</v>
      </c>
      <c r="J4" t="s">
        <v>196</v>
      </c>
      <c r="K4">
        <v>3</v>
      </c>
      <c r="L4">
        <v>2</v>
      </c>
      <c r="M4">
        <v>2110</v>
      </c>
      <c r="N4">
        <v>8883</v>
      </c>
      <c r="P4" t="s">
        <v>49</v>
      </c>
      <c r="Q4" t="s">
        <v>50</v>
      </c>
      <c r="R4" t="s">
        <v>281</v>
      </c>
      <c r="S4" t="s">
        <v>282</v>
      </c>
      <c r="T4" t="s">
        <v>247</v>
      </c>
      <c r="U4" t="s">
        <v>283</v>
      </c>
      <c r="X4" s="1">
        <v>37869</v>
      </c>
      <c r="Y4" s="3">
        <v>285000</v>
      </c>
      <c r="Z4" t="s">
        <v>276</v>
      </c>
      <c r="AA4">
        <v>1946</v>
      </c>
      <c r="AB4" t="s">
        <v>280</v>
      </c>
      <c r="AC4" t="s">
        <v>46</v>
      </c>
      <c r="AD4">
        <v>98117</v>
      </c>
      <c r="AE4" t="s">
        <v>47</v>
      </c>
      <c r="AF4">
        <v>3313</v>
      </c>
      <c r="AG4" t="s">
        <v>284</v>
      </c>
      <c r="AH4">
        <v>0</v>
      </c>
      <c r="AM4">
        <v>2</v>
      </c>
      <c r="AN4" t="s">
        <v>72</v>
      </c>
      <c r="AP4">
        <v>10</v>
      </c>
      <c r="AQ4">
        <v>17022004</v>
      </c>
      <c r="AR4">
        <v>0</v>
      </c>
      <c r="AS4">
        <v>0</v>
      </c>
      <c r="AT4" s="2">
        <v>1102000</v>
      </c>
    </row>
    <row r="5" spans="1:46" x14ac:dyDescent="0.25">
      <c r="A5">
        <v>2776600012</v>
      </c>
      <c r="B5" t="str">
        <f>"2776600012"</f>
        <v>2776600012</v>
      </c>
      <c r="C5" t="s">
        <v>285</v>
      </c>
      <c r="D5" t="s">
        <v>46</v>
      </c>
      <c r="E5" t="s">
        <v>47</v>
      </c>
      <c r="F5">
        <v>98117</v>
      </c>
      <c r="G5" t="s">
        <v>48</v>
      </c>
      <c r="H5">
        <v>-122.37237500000001</v>
      </c>
      <c r="I5">
        <v>47.692010000000003</v>
      </c>
      <c r="J5" t="s">
        <v>196</v>
      </c>
      <c r="K5">
        <v>3</v>
      </c>
      <c r="L5">
        <v>1</v>
      </c>
      <c r="M5">
        <v>1920</v>
      </c>
      <c r="N5">
        <v>8757</v>
      </c>
      <c r="P5" t="s">
        <v>49</v>
      </c>
      <c r="Q5" t="s">
        <v>50</v>
      </c>
      <c r="R5" t="s">
        <v>109</v>
      </c>
      <c r="S5" t="s">
        <v>286</v>
      </c>
      <c r="X5" t="s">
        <v>54</v>
      </c>
      <c r="Y5" s="3">
        <v>0</v>
      </c>
      <c r="Z5" t="s">
        <v>276</v>
      </c>
      <c r="AA5">
        <v>1948</v>
      </c>
      <c r="AB5" t="s">
        <v>287</v>
      </c>
      <c r="AC5" t="s">
        <v>46</v>
      </c>
      <c r="AD5">
        <v>98117</v>
      </c>
      <c r="AE5" t="s">
        <v>47</v>
      </c>
      <c r="AF5">
        <v>3401</v>
      </c>
      <c r="AG5" t="s">
        <v>288</v>
      </c>
      <c r="AH5">
        <v>0</v>
      </c>
      <c r="AM5">
        <v>1</v>
      </c>
      <c r="AN5" t="s">
        <v>72</v>
      </c>
      <c r="AP5">
        <v>10</v>
      </c>
      <c r="AQ5">
        <v>17022004</v>
      </c>
      <c r="AR5">
        <v>0</v>
      </c>
      <c r="AS5">
        <v>0</v>
      </c>
      <c r="AT5" s="2">
        <v>841000</v>
      </c>
    </row>
    <row r="6" spans="1:46" x14ac:dyDescent="0.25">
      <c r="A6">
        <v>2776600010</v>
      </c>
      <c r="B6" t="str">
        <f>"2776600010"</f>
        <v>2776600010</v>
      </c>
      <c r="C6" t="s">
        <v>277</v>
      </c>
      <c r="D6" t="s">
        <v>46</v>
      </c>
      <c r="E6" t="s">
        <v>47</v>
      </c>
      <c r="F6">
        <v>98117</v>
      </c>
      <c r="G6" t="s">
        <v>48</v>
      </c>
      <c r="H6">
        <v>-122.371819</v>
      </c>
      <c r="I6">
        <v>47.691839999999999</v>
      </c>
      <c r="J6" t="s">
        <v>196</v>
      </c>
      <c r="K6">
        <v>4</v>
      </c>
      <c r="L6">
        <v>3</v>
      </c>
      <c r="M6">
        <v>1590</v>
      </c>
      <c r="N6">
        <v>8742</v>
      </c>
      <c r="P6" t="s">
        <v>49</v>
      </c>
      <c r="Q6" t="s">
        <v>50</v>
      </c>
      <c r="R6" t="s">
        <v>125</v>
      </c>
      <c r="S6" t="s">
        <v>278</v>
      </c>
      <c r="X6" s="1">
        <v>40679</v>
      </c>
      <c r="Y6" s="3">
        <v>420000</v>
      </c>
      <c r="Z6" t="s">
        <v>276</v>
      </c>
      <c r="AA6">
        <v>1945</v>
      </c>
      <c r="AB6" t="s">
        <v>277</v>
      </c>
      <c r="AC6" t="s">
        <v>46</v>
      </c>
      <c r="AD6">
        <v>98117</v>
      </c>
      <c r="AE6" t="s">
        <v>47</v>
      </c>
      <c r="AF6">
        <v>3313</v>
      </c>
      <c r="AG6" t="s">
        <v>279</v>
      </c>
      <c r="AH6">
        <v>0</v>
      </c>
      <c r="AM6">
        <v>2</v>
      </c>
      <c r="AN6" t="s">
        <v>72</v>
      </c>
      <c r="AP6">
        <v>10</v>
      </c>
      <c r="AQ6">
        <v>17022004</v>
      </c>
      <c r="AR6">
        <v>0</v>
      </c>
      <c r="AS6">
        <v>0</v>
      </c>
      <c r="AT6" s="2">
        <v>773000</v>
      </c>
    </row>
    <row r="7" spans="1:46" x14ac:dyDescent="0.25">
      <c r="A7">
        <v>7515000097</v>
      </c>
      <c r="B7" t="str">
        <f>"7515000097"</f>
        <v>7515000097</v>
      </c>
      <c r="C7" t="s">
        <v>500</v>
      </c>
      <c r="D7" t="s">
        <v>46</v>
      </c>
      <c r="E7" t="s">
        <v>47</v>
      </c>
      <c r="F7">
        <v>98117</v>
      </c>
      <c r="G7" t="s">
        <v>48</v>
      </c>
      <c r="H7">
        <v>-122.37371</v>
      </c>
      <c r="I7">
        <v>47.694110000000002</v>
      </c>
      <c r="J7" t="s">
        <v>170</v>
      </c>
      <c r="K7">
        <v>1</v>
      </c>
      <c r="L7">
        <v>1</v>
      </c>
      <c r="M7">
        <v>1000</v>
      </c>
      <c r="N7">
        <v>8640</v>
      </c>
      <c r="P7" t="s">
        <v>49</v>
      </c>
      <c r="Q7" t="s">
        <v>50</v>
      </c>
      <c r="R7" t="s">
        <v>104</v>
      </c>
      <c r="S7" t="s">
        <v>501</v>
      </c>
      <c r="X7" s="1">
        <v>31539</v>
      </c>
      <c r="Y7" s="3">
        <v>55000</v>
      </c>
      <c r="Z7" t="s">
        <v>490</v>
      </c>
      <c r="AA7">
        <v>1906</v>
      </c>
      <c r="AB7" t="s">
        <v>500</v>
      </c>
      <c r="AC7" t="s">
        <v>46</v>
      </c>
      <c r="AD7">
        <v>98117</v>
      </c>
      <c r="AE7" t="s">
        <v>47</v>
      </c>
      <c r="AF7">
        <v>3432</v>
      </c>
      <c r="AG7" t="s">
        <v>502</v>
      </c>
      <c r="AH7">
        <v>0</v>
      </c>
      <c r="AM7">
        <v>2</v>
      </c>
      <c r="AN7" t="s">
        <v>72</v>
      </c>
      <c r="AP7">
        <v>10</v>
      </c>
      <c r="AQ7">
        <v>17022005</v>
      </c>
      <c r="AR7">
        <v>0</v>
      </c>
      <c r="AS7">
        <v>0</v>
      </c>
      <c r="AT7" s="2">
        <v>565000</v>
      </c>
    </row>
    <row r="8" spans="1:46" x14ac:dyDescent="0.25">
      <c r="A8">
        <v>263000315</v>
      </c>
      <c r="B8" t="str">
        <f>"0263000315"</f>
        <v>0263000315</v>
      </c>
      <c r="C8" t="s">
        <v>85</v>
      </c>
      <c r="D8" t="s">
        <v>46</v>
      </c>
      <c r="E8" t="s">
        <v>47</v>
      </c>
      <c r="F8">
        <v>98103</v>
      </c>
      <c r="G8" t="s">
        <v>48</v>
      </c>
      <c r="H8">
        <v>-122.349503</v>
      </c>
      <c r="I8">
        <v>47.698459999999997</v>
      </c>
      <c r="J8" t="s">
        <v>61</v>
      </c>
      <c r="K8">
        <v>3</v>
      </c>
      <c r="L8">
        <v>2</v>
      </c>
      <c r="M8">
        <v>1180</v>
      </c>
      <c r="N8">
        <v>8100</v>
      </c>
      <c r="P8" t="s">
        <v>49</v>
      </c>
      <c r="Q8" t="s">
        <v>50</v>
      </c>
      <c r="R8" t="s">
        <v>86</v>
      </c>
      <c r="S8" t="s">
        <v>87</v>
      </c>
      <c r="T8" t="s">
        <v>88</v>
      </c>
      <c r="U8" t="s">
        <v>89</v>
      </c>
      <c r="X8" s="1">
        <v>36700</v>
      </c>
      <c r="Y8" s="3">
        <v>220000</v>
      </c>
      <c r="Z8" t="s">
        <v>62</v>
      </c>
      <c r="AA8">
        <v>1949</v>
      </c>
      <c r="AB8" t="s">
        <v>85</v>
      </c>
      <c r="AC8" t="s">
        <v>46</v>
      </c>
      <c r="AD8">
        <v>98103</v>
      </c>
      <c r="AE8" t="s">
        <v>47</v>
      </c>
      <c r="AF8">
        <v>3116</v>
      </c>
      <c r="AG8" t="s">
        <v>90</v>
      </c>
      <c r="AH8">
        <v>0</v>
      </c>
      <c r="AM8">
        <v>1</v>
      </c>
      <c r="AN8" t="s">
        <v>72</v>
      </c>
      <c r="AP8">
        <v>10</v>
      </c>
      <c r="AQ8">
        <v>13003021</v>
      </c>
      <c r="AR8">
        <v>0</v>
      </c>
      <c r="AS8">
        <v>0</v>
      </c>
      <c r="AT8" s="2">
        <v>769000</v>
      </c>
    </row>
    <row r="9" spans="1:46" x14ac:dyDescent="0.25">
      <c r="A9">
        <v>263000305</v>
      </c>
      <c r="B9" t="str">
        <f>"0263000305"</f>
        <v>0263000305</v>
      </c>
      <c r="C9" t="s">
        <v>74</v>
      </c>
      <c r="D9" t="s">
        <v>46</v>
      </c>
      <c r="E9" t="s">
        <v>47</v>
      </c>
      <c r="F9">
        <v>98103</v>
      </c>
      <c r="G9" t="s">
        <v>48</v>
      </c>
      <c r="H9">
        <v>-122.34901600000001</v>
      </c>
      <c r="I9">
        <v>47.698459</v>
      </c>
      <c r="J9" t="s">
        <v>61</v>
      </c>
      <c r="K9">
        <v>3</v>
      </c>
      <c r="L9">
        <v>2</v>
      </c>
      <c r="M9">
        <v>1940</v>
      </c>
      <c r="N9">
        <v>8100</v>
      </c>
      <c r="P9" t="s">
        <v>49</v>
      </c>
      <c r="Q9" t="s">
        <v>50</v>
      </c>
      <c r="R9" t="s">
        <v>75</v>
      </c>
      <c r="S9" t="s">
        <v>76</v>
      </c>
      <c r="T9" t="s">
        <v>77</v>
      </c>
      <c r="U9" t="s">
        <v>76</v>
      </c>
      <c r="X9" s="1">
        <v>32765</v>
      </c>
      <c r="Y9" s="3">
        <v>120000</v>
      </c>
      <c r="Z9" t="s">
        <v>62</v>
      </c>
      <c r="AA9">
        <v>1960</v>
      </c>
      <c r="AB9" t="s">
        <v>74</v>
      </c>
      <c r="AC9" t="s">
        <v>46</v>
      </c>
      <c r="AD9">
        <v>98103</v>
      </c>
      <c r="AE9" t="s">
        <v>47</v>
      </c>
      <c r="AF9">
        <v>3116</v>
      </c>
      <c r="AG9" t="s">
        <v>78</v>
      </c>
      <c r="AH9">
        <v>0</v>
      </c>
      <c r="AJ9" t="s">
        <v>50</v>
      </c>
      <c r="AM9">
        <v>1</v>
      </c>
      <c r="AN9" t="s">
        <v>72</v>
      </c>
      <c r="AP9">
        <v>10</v>
      </c>
      <c r="AQ9">
        <v>13003021</v>
      </c>
      <c r="AR9">
        <v>0</v>
      </c>
      <c r="AS9">
        <v>0</v>
      </c>
      <c r="AT9" s="2">
        <v>892000</v>
      </c>
    </row>
    <row r="10" spans="1:46" x14ac:dyDescent="0.25">
      <c r="A10">
        <v>263000310</v>
      </c>
      <c r="B10" t="str">
        <f>"0263000310"</f>
        <v>0263000310</v>
      </c>
      <c r="C10" t="s">
        <v>79</v>
      </c>
      <c r="D10" t="s">
        <v>46</v>
      </c>
      <c r="E10" t="s">
        <v>47</v>
      </c>
      <c r="F10">
        <v>98103</v>
      </c>
      <c r="G10" t="s">
        <v>48</v>
      </c>
      <c r="H10">
        <v>-122.34926</v>
      </c>
      <c r="I10">
        <v>47.698459999999997</v>
      </c>
      <c r="J10" t="s">
        <v>61</v>
      </c>
      <c r="K10">
        <v>2</v>
      </c>
      <c r="L10">
        <v>1</v>
      </c>
      <c r="M10">
        <v>860</v>
      </c>
      <c r="N10">
        <v>8100</v>
      </c>
      <c r="P10" t="s">
        <v>49</v>
      </c>
      <c r="Q10" t="s">
        <v>52</v>
      </c>
      <c r="R10" t="s">
        <v>80</v>
      </c>
      <c r="S10" t="s">
        <v>81</v>
      </c>
      <c r="X10" s="1">
        <v>41152</v>
      </c>
      <c r="Y10" s="3">
        <v>258000</v>
      </c>
      <c r="Z10" t="s">
        <v>62</v>
      </c>
      <c r="AA10">
        <v>1919</v>
      </c>
      <c r="AB10" t="s">
        <v>82</v>
      </c>
      <c r="AC10" t="s">
        <v>83</v>
      </c>
      <c r="AD10">
        <v>98033</v>
      </c>
      <c r="AE10" t="s">
        <v>47</v>
      </c>
      <c r="AF10">
        <v>5881</v>
      </c>
      <c r="AG10" t="s">
        <v>84</v>
      </c>
      <c r="AH10">
        <v>0</v>
      </c>
      <c r="AM10">
        <v>1</v>
      </c>
      <c r="AN10" t="s">
        <v>72</v>
      </c>
      <c r="AP10">
        <v>10</v>
      </c>
      <c r="AQ10">
        <v>13003021</v>
      </c>
      <c r="AR10">
        <v>0</v>
      </c>
      <c r="AS10">
        <v>0</v>
      </c>
      <c r="AT10" s="2">
        <v>606000</v>
      </c>
    </row>
    <row r="11" spans="1:46" x14ac:dyDescent="0.25">
      <c r="A11">
        <v>546000005</v>
      </c>
      <c r="B11" t="str">
        <f>"0546000005"</f>
        <v>0546000005</v>
      </c>
      <c r="C11" t="s">
        <v>139</v>
      </c>
      <c r="D11" t="s">
        <v>46</v>
      </c>
      <c r="E11" t="s">
        <v>47</v>
      </c>
      <c r="F11">
        <v>98117</v>
      </c>
      <c r="G11" t="s">
        <v>48</v>
      </c>
      <c r="H11">
        <v>-122.38186</v>
      </c>
      <c r="I11">
        <v>47.690396</v>
      </c>
      <c r="J11" t="s">
        <v>140</v>
      </c>
      <c r="K11">
        <v>0</v>
      </c>
      <c r="L11">
        <v>0</v>
      </c>
      <c r="M11">
        <v>3204</v>
      </c>
      <c r="N11">
        <v>8093</v>
      </c>
      <c r="P11" t="s">
        <v>53</v>
      </c>
      <c r="Q11" t="s">
        <v>52</v>
      </c>
      <c r="R11" t="s">
        <v>141</v>
      </c>
      <c r="S11" t="s">
        <v>142</v>
      </c>
      <c r="X11" s="1">
        <v>36398</v>
      </c>
      <c r="Y11" s="3">
        <v>367500</v>
      </c>
      <c r="Z11" t="s">
        <v>143</v>
      </c>
      <c r="AA11">
        <v>1944</v>
      </c>
      <c r="AB11" t="s">
        <v>144</v>
      </c>
      <c r="AC11" t="s">
        <v>46</v>
      </c>
      <c r="AD11">
        <v>98117</v>
      </c>
      <c r="AE11" t="s">
        <v>47</v>
      </c>
      <c r="AF11">
        <v>4449</v>
      </c>
      <c r="AG11" t="s">
        <v>145</v>
      </c>
      <c r="AH11">
        <v>4</v>
      </c>
      <c r="AM11">
        <v>1</v>
      </c>
      <c r="AN11" t="s">
        <v>72</v>
      </c>
      <c r="AP11">
        <v>10</v>
      </c>
      <c r="AQ11">
        <v>16003005</v>
      </c>
      <c r="AR11">
        <v>0</v>
      </c>
      <c r="AS11">
        <v>0</v>
      </c>
      <c r="AT11" s="2">
        <v>1273000</v>
      </c>
    </row>
    <row r="12" spans="1:46" x14ac:dyDescent="0.25">
      <c r="A12">
        <v>546000155</v>
      </c>
      <c r="B12" t="str">
        <f>"0546000155"</f>
        <v>0546000155</v>
      </c>
      <c r="C12" t="s">
        <v>146</v>
      </c>
      <c r="D12" t="s">
        <v>46</v>
      </c>
      <c r="E12" t="s">
        <v>47</v>
      </c>
      <c r="F12">
        <v>98117</v>
      </c>
      <c r="G12" t="s">
        <v>48</v>
      </c>
      <c r="H12">
        <v>-122.381406</v>
      </c>
      <c r="I12">
        <v>47.690396999999997</v>
      </c>
      <c r="J12" t="s">
        <v>140</v>
      </c>
      <c r="K12">
        <v>3</v>
      </c>
      <c r="L12">
        <v>2</v>
      </c>
      <c r="M12">
        <v>2440</v>
      </c>
      <c r="N12">
        <v>8093</v>
      </c>
      <c r="P12" t="s">
        <v>49</v>
      </c>
      <c r="Q12" t="s">
        <v>50</v>
      </c>
      <c r="R12" t="s">
        <v>147</v>
      </c>
      <c r="S12" t="s">
        <v>148</v>
      </c>
      <c r="X12" s="1">
        <v>40529</v>
      </c>
      <c r="Y12" s="3">
        <v>563000</v>
      </c>
      <c r="Z12" t="s">
        <v>143</v>
      </c>
      <c r="AA12">
        <v>1951</v>
      </c>
      <c r="AB12" t="s">
        <v>146</v>
      </c>
      <c r="AC12" t="s">
        <v>46</v>
      </c>
      <c r="AD12">
        <v>98117</v>
      </c>
      <c r="AE12" t="s">
        <v>47</v>
      </c>
      <c r="AF12">
        <v>3517</v>
      </c>
      <c r="AG12" t="s">
        <v>149</v>
      </c>
      <c r="AH12">
        <v>0</v>
      </c>
      <c r="AJ12" t="s">
        <v>50</v>
      </c>
      <c r="AM12">
        <v>1</v>
      </c>
      <c r="AN12" t="s">
        <v>72</v>
      </c>
      <c r="AP12">
        <v>10</v>
      </c>
      <c r="AQ12">
        <v>30002009</v>
      </c>
      <c r="AR12">
        <v>0</v>
      </c>
      <c r="AS12">
        <v>0</v>
      </c>
      <c r="AT12" s="2">
        <v>1222000</v>
      </c>
    </row>
    <row r="13" spans="1:46" x14ac:dyDescent="0.25">
      <c r="A13">
        <v>6021500195</v>
      </c>
      <c r="B13" t="str">
        <f>"6021500195"</f>
        <v>6021500195</v>
      </c>
      <c r="C13" t="s">
        <v>426</v>
      </c>
      <c r="D13" t="s">
        <v>46</v>
      </c>
      <c r="E13" t="s">
        <v>47</v>
      </c>
      <c r="F13">
        <v>98117</v>
      </c>
      <c r="G13" t="s">
        <v>48</v>
      </c>
      <c r="H13">
        <v>-122.38296699999999</v>
      </c>
      <c r="I13">
        <v>47.690399999999997</v>
      </c>
      <c r="J13" t="s">
        <v>140</v>
      </c>
      <c r="K13">
        <v>3</v>
      </c>
      <c r="L13">
        <v>1</v>
      </c>
      <c r="M13">
        <v>1890</v>
      </c>
      <c r="N13">
        <v>8000</v>
      </c>
      <c r="P13" t="s">
        <v>49</v>
      </c>
      <c r="Q13" t="s">
        <v>50</v>
      </c>
      <c r="R13" t="s">
        <v>359</v>
      </c>
      <c r="S13" t="s">
        <v>427</v>
      </c>
      <c r="X13" t="s">
        <v>54</v>
      </c>
      <c r="Y13" s="3">
        <v>0</v>
      </c>
      <c r="Z13" t="s">
        <v>428</v>
      </c>
      <c r="AA13">
        <v>1927</v>
      </c>
      <c r="AB13" t="s">
        <v>426</v>
      </c>
      <c r="AC13" t="s">
        <v>46</v>
      </c>
      <c r="AD13">
        <v>98117</v>
      </c>
      <c r="AE13" t="s">
        <v>47</v>
      </c>
      <c r="AF13">
        <v>3709</v>
      </c>
      <c r="AG13" t="s">
        <v>429</v>
      </c>
      <c r="AH13">
        <v>0</v>
      </c>
      <c r="AJ13" t="s">
        <v>50</v>
      </c>
      <c r="AM13">
        <v>2</v>
      </c>
      <c r="AN13" t="s">
        <v>72</v>
      </c>
      <c r="AP13">
        <v>10</v>
      </c>
      <c r="AQ13">
        <v>31001000</v>
      </c>
      <c r="AR13">
        <v>0</v>
      </c>
      <c r="AS13">
        <v>0</v>
      </c>
      <c r="AT13" s="2">
        <v>1001000</v>
      </c>
    </row>
    <row r="14" spans="1:46" x14ac:dyDescent="0.25">
      <c r="A14">
        <v>2776600055</v>
      </c>
      <c r="B14" t="str">
        <f>"2776600055"</f>
        <v>2776600055</v>
      </c>
      <c r="C14" t="s">
        <v>289</v>
      </c>
      <c r="D14" t="s">
        <v>46</v>
      </c>
      <c r="E14" t="s">
        <v>47</v>
      </c>
      <c r="F14">
        <v>98117</v>
      </c>
      <c r="G14" t="s">
        <v>48</v>
      </c>
      <c r="H14">
        <v>-122.373031</v>
      </c>
      <c r="I14">
        <v>47.692287999999998</v>
      </c>
      <c r="J14" t="s">
        <v>196</v>
      </c>
      <c r="K14">
        <v>3</v>
      </c>
      <c r="L14">
        <v>1</v>
      </c>
      <c r="M14">
        <v>1860</v>
      </c>
      <c r="N14">
        <v>7842</v>
      </c>
      <c r="P14" t="s">
        <v>49</v>
      </c>
      <c r="Q14" t="s">
        <v>50</v>
      </c>
      <c r="R14" t="s">
        <v>105</v>
      </c>
      <c r="S14" t="s">
        <v>290</v>
      </c>
      <c r="X14" s="1">
        <v>38806</v>
      </c>
      <c r="Y14" s="3">
        <v>440000</v>
      </c>
      <c r="Z14" t="s">
        <v>276</v>
      </c>
      <c r="AA14">
        <v>1946</v>
      </c>
      <c r="AB14" t="s">
        <v>289</v>
      </c>
      <c r="AC14" t="s">
        <v>46</v>
      </c>
      <c r="AD14">
        <v>98117</v>
      </c>
      <c r="AE14" t="s">
        <v>47</v>
      </c>
      <c r="AF14">
        <v>3402</v>
      </c>
      <c r="AG14" t="s">
        <v>291</v>
      </c>
      <c r="AH14">
        <v>0</v>
      </c>
      <c r="AJ14" t="s">
        <v>50</v>
      </c>
      <c r="AM14">
        <v>1</v>
      </c>
      <c r="AN14" t="s">
        <v>72</v>
      </c>
      <c r="AP14">
        <v>10</v>
      </c>
      <c r="AQ14">
        <v>17022005</v>
      </c>
      <c r="AR14">
        <v>0</v>
      </c>
      <c r="AS14">
        <v>0</v>
      </c>
      <c r="AT14" s="2">
        <v>812000</v>
      </c>
    </row>
    <row r="15" spans="1:46" x14ac:dyDescent="0.25">
      <c r="A15">
        <v>6300500685</v>
      </c>
      <c r="B15" t="str">
        <f>"6300500685"</f>
        <v>6300500685</v>
      </c>
      <c r="C15" t="s">
        <v>451</v>
      </c>
      <c r="D15" t="s">
        <v>46</v>
      </c>
      <c r="E15" t="s">
        <v>47</v>
      </c>
      <c r="F15">
        <v>98133</v>
      </c>
      <c r="G15" t="s">
        <v>48</v>
      </c>
      <c r="H15">
        <v>-122.339547</v>
      </c>
      <c r="I15">
        <v>47.701636999999998</v>
      </c>
      <c r="J15" t="s">
        <v>328</v>
      </c>
      <c r="K15">
        <v>2</v>
      </c>
      <c r="L15">
        <v>1</v>
      </c>
      <c r="M15">
        <v>870</v>
      </c>
      <c r="N15">
        <v>7750</v>
      </c>
      <c r="P15" t="s">
        <v>49</v>
      </c>
      <c r="Q15" t="s">
        <v>50</v>
      </c>
      <c r="R15" t="s">
        <v>255</v>
      </c>
      <c r="S15" t="s">
        <v>452</v>
      </c>
      <c r="T15" t="s">
        <v>453</v>
      </c>
      <c r="U15" t="s">
        <v>454</v>
      </c>
      <c r="X15" t="s">
        <v>54</v>
      </c>
      <c r="Y15" s="3">
        <v>0</v>
      </c>
      <c r="Z15" t="s">
        <v>450</v>
      </c>
      <c r="AA15">
        <v>1946</v>
      </c>
      <c r="AB15" t="s">
        <v>451</v>
      </c>
      <c r="AC15" t="s">
        <v>46</v>
      </c>
      <c r="AD15">
        <v>98133</v>
      </c>
      <c r="AE15" t="s">
        <v>47</v>
      </c>
      <c r="AF15">
        <v>9403</v>
      </c>
      <c r="AG15" t="s">
        <v>455</v>
      </c>
      <c r="AH15">
        <v>0</v>
      </c>
      <c r="AJ15" t="s">
        <v>50</v>
      </c>
      <c r="AM15">
        <v>1</v>
      </c>
      <c r="AN15" t="s">
        <v>72</v>
      </c>
      <c r="AP15">
        <v>10</v>
      </c>
      <c r="AQ15">
        <v>13001013</v>
      </c>
      <c r="AR15">
        <v>0</v>
      </c>
      <c r="AS15">
        <v>0</v>
      </c>
      <c r="AT15" s="2">
        <v>665000</v>
      </c>
    </row>
    <row r="16" spans="1:46" x14ac:dyDescent="0.25">
      <c r="A16">
        <v>3126049265</v>
      </c>
      <c r="B16" t="str">
        <f>"3126049265"</f>
        <v>3126049265</v>
      </c>
      <c r="C16" t="s">
        <v>346</v>
      </c>
      <c r="D16" t="s">
        <v>46</v>
      </c>
      <c r="E16" t="s">
        <v>47</v>
      </c>
      <c r="F16">
        <v>98103</v>
      </c>
      <c r="G16" t="s">
        <v>48</v>
      </c>
      <c r="H16">
        <v>-122.346992</v>
      </c>
      <c r="I16">
        <v>47.700710999999998</v>
      </c>
      <c r="J16" t="s">
        <v>61</v>
      </c>
      <c r="K16">
        <v>2</v>
      </c>
      <c r="L16">
        <v>1</v>
      </c>
      <c r="M16">
        <v>1210</v>
      </c>
      <c r="N16">
        <v>7744</v>
      </c>
      <c r="P16" t="s">
        <v>49</v>
      </c>
      <c r="Q16" t="s">
        <v>50</v>
      </c>
      <c r="R16" t="s">
        <v>347</v>
      </c>
      <c r="S16" t="s">
        <v>348</v>
      </c>
      <c r="T16" t="s">
        <v>349</v>
      </c>
      <c r="U16" t="s">
        <v>350</v>
      </c>
      <c r="X16" s="1">
        <v>42362</v>
      </c>
      <c r="Y16" s="3">
        <v>438805</v>
      </c>
      <c r="AA16">
        <v>1949</v>
      </c>
      <c r="AB16" t="s">
        <v>346</v>
      </c>
      <c r="AC16" t="s">
        <v>46</v>
      </c>
      <c r="AD16">
        <v>98103</v>
      </c>
      <c r="AE16" t="s">
        <v>47</v>
      </c>
      <c r="AF16">
        <v>3252</v>
      </c>
      <c r="AG16" t="s">
        <v>351</v>
      </c>
      <c r="AH16">
        <v>0</v>
      </c>
      <c r="AJ16" t="s">
        <v>50</v>
      </c>
      <c r="AM16">
        <v>1</v>
      </c>
      <c r="AN16" t="s">
        <v>72</v>
      </c>
      <c r="AP16">
        <v>10</v>
      </c>
      <c r="AQ16">
        <v>13003006</v>
      </c>
      <c r="AR16">
        <v>0</v>
      </c>
      <c r="AS16">
        <v>0</v>
      </c>
      <c r="AT16" s="2">
        <v>723000</v>
      </c>
    </row>
    <row r="17" spans="1:46" x14ac:dyDescent="0.25">
      <c r="A17">
        <v>6638900535</v>
      </c>
      <c r="B17" t="str">
        <f>"6638900535"</f>
        <v>6638900535</v>
      </c>
      <c r="C17" t="s">
        <v>464</v>
      </c>
      <c r="D17" t="s">
        <v>46</v>
      </c>
      <c r="E17" t="s">
        <v>47</v>
      </c>
      <c r="F17">
        <v>98117</v>
      </c>
      <c r="G17" t="s">
        <v>48</v>
      </c>
      <c r="H17">
        <v>-122.369663</v>
      </c>
      <c r="I17">
        <v>47.692275000000002</v>
      </c>
      <c r="J17" t="s">
        <v>196</v>
      </c>
      <c r="K17">
        <v>2</v>
      </c>
      <c r="L17">
        <v>2</v>
      </c>
      <c r="M17">
        <v>1860</v>
      </c>
      <c r="N17">
        <v>7725</v>
      </c>
      <c r="P17" t="s">
        <v>49</v>
      </c>
      <c r="Q17" t="s">
        <v>50</v>
      </c>
      <c r="R17" t="s">
        <v>104</v>
      </c>
      <c r="S17" t="s">
        <v>465</v>
      </c>
      <c r="X17" s="1">
        <v>39689</v>
      </c>
      <c r="Y17" s="3">
        <v>432000</v>
      </c>
      <c r="Z17" t="s">
        <v>466</v>
      </c>
      <c r="AA17">
        <v>1962</v>
      </c>
      <c r="AB17" t="s">
        <v>464</v>
      </c>
      <c r="AC17" t="s">
        <v>46</v>
      </c>
      <c r="AD17">
        <v>98117</v>
      </c>
      <c r="AE17" t="s">
        <v>47</v>
      </c>
      <c r="AF17">
        <v>3358</v>
      </c>
      <c r="AG17" t="s">
        <v>467</v>
      </c>
      <c r="AH17">
        <v>0</v>
      </c>
      <c r="AJ17" t="s">
        <v>50</v>
      </c>
      <c r="AM17">
        <v>1</v>
      </c>
      <c r="AN17" t="s">
        <v>72</v>
      </c>
      <c r="AP17">
        <v>10</v>
      </c>
      <c r="AQ17">
        <v>17022003</v>
      </c>
      <c r="AR17">
        <v>0</v>
      </c>
      <c r="AS17">
        <v>0</v>
      </c>
      <c r="AT17" s="2">
        <v>816000</v>
      </c>
    </row>
    <row r="18" spans="1:46" x14ac:dyDescent="0.25">
      <c r="A18">
        <v>6145602635</v>
      </c>
      <c r="B18" t="str">
        <f>"6145602635"</f>
        <v>6145602635</v>
      </c>
      <c r="C18" t="s">
        <v>445</v>
      </c>
      <c r="D18" t="s">
        <v>46</v>
      </c>
      <c r="E18" t="s">
        <v>47</v>
      </c>
      <c r="F18">
        <v>98133</v>
      </c>
      <c r="G18" t="s">
        <v>48</v>
      </c>
      <c r="H18">
        <v>-122.34673600000001</v>
      </c>
      <c r="I18">
        <v>47.701946</v>
      </c>
      <c r="J18" t="s">
        <v>441</v>
      </c>
      <c r="K18">
        <v>4</v>
      </c>
      <c r="L18">
        <v>2</v>
      </c>
      <c r="M18">
        <v>2130</v>
      </c>
      <c r="N18">
        <v>7688</v>
      </c>
      <c r="P18" t="s">
        <v>49</v>
      </c>
      <c r="Q18" t="s">
        <v>50</v>
      </c>
      <c r="R18" t="s">
        <v>298</v>
      </c>
      <c r="S18" t="s">
        <v>446</v>
      </c>
      <c r="T18" t="s">
        <v>447</v>
      </c>
      <c r="U18" t="s">
        <v>360</v>
      </c>
      <c r="X18" s="1">
        <v>34668</v>
      </c>
      <c r="Y18" s="3">
        <v>124000</v>
      </c>
      <c r="Z18" t="s">
        <v>432</v>
      </c>
      <c r="AA18">
        <v>1922</v>
      </c>
      <c r="AB18" t="s">
        <v>445</v>
      </c>
      <c r="AC18" t="s">
        <v>46</v>
      </c>
      <c r="AD18">
        <v>98133</v>
      </c>
      <c r="AE18" t="s">
        <v>47</v>
      </c>
      <c r="AF18">
        <v>9324</v>
      </c>
      <c r="AG18" t="s">
        <v>448</v>
      </c>
      <c r="AH18">
        <v>0</v>
      </c>
      <c r="AJ18" t="s">
        <v>50</v>
      </c>
      <c r="AM18">
        <v>1</v>
      </c>
      <c r="AN18" t="s">
        <v>72</v>
      </c>
      <c r="AP18">
        <v>10</v>
      </c>
      <c r="AQ18">
        <v>13003005</v>
      </c>
      <c r="AR18">
        <v>0</v>
      </c>
      <c r="AS18">
        <v>0</v>
      </c>
      <c r="AT18" s="2">
        <v>1009000</v>
      </c>
    </row>
    <row r="19" spans="1:46" x14ac:dyDescent="0.25">
      <c r="A19">
        <v>2767900985</v>
      </c>
      <c r="B19" t="str">
        <f>"2767900985"</f>
        <v>2767900985</v>
      </c>
      <c r="C19" t="s">
        <v>270</v>
      </c>
      <c r="D19" t="s">
        <v>46</v>
      </c>
      <c r="E19" t="s">
        <v>47</v>
      </c>
      <c r="F19">
        <v>98107</v>
      </c>
      <c r="G19" t="s">
        <v>48</v>
      </c>
      <c r="H19">
        <v>-122.366489</v>
      </c>
      <c r="I19">
        <v>47.670662999999998</v>
      </c>
      <c r="J19" t="s">
        <v>271</v>
      </c>
      <c r="K19">
        <v>6</v>
      </c>
      <c r="L19">
        <v>3</v>
      </c>
      <c r="M19">
        <v>2760</v>
      </c>
      <c r="N19">
        <v>7600</v>
      </c>
      <c r="P19" t="s">
        <v>53</v>
      </c>
      <c r="Q19" t="s">
        <v>52</v>
      </c>
      <c r="R19" t="s">
        <v>249</v>
      </c>
      <c r="S19" t="s">
        <v>272</v>
      </c>
      <c r="X19" s="1">
        <v>41864</v>
      </c>
      <c r="Y19" s="3">
        <v>476000</v>
      </c>
      <c r="Z19" t="s">
        <v>269</v>
      </c>
      <c r="AA19">
        <v>1949</v>
      </c>
      <c r="AB19" t="s">
        <v>273</v>
      </c>
      <c r="AC19" t="s">
        <v>46</v>
      </c>
      <c r="AD19">
        <v>98117</v>
      </c>
      <c r="AE19" t="s">
        <v>47</v>
      </c>
      <c r="AF19">
        <v>5707</v>
      </c>
      <c r="AG19" t="s">
        <v>274</v>
      </c>
      <c r="AH19">
        <v>0</v>
      </c>
      <c r="AJ19" t="s">
        <v>50</v>
      </c>
      <c r="AM19">
        <v>1</v>
      </c>
      <c r="AN19" t="s">
        <v>72</v>
      </c>
      <c r="AP19">
        <v>10</v>
      </c>
      <c r="AQ19">
        <v>47031006</v>
      </c>
      <c r="AR19">
        <v>0</v>
      </c>
      <c r="AS19">
        <v>0</v>
      </c>
      <c r="AT19" s="2">
        <v>1191000</v>
      </c>
    </row>
    <row r="20" spans="1:46" x14ac:dyDescent="0.25">
      <c r="A20">
        <v>7515000056</v>
      </c>
      <c r="B20" t="str">
        <f>"7515000056"</f>
        <v>7515000056</v>
      </c>
      <c r="C20" t="s">
        <v>497</v>
      </c>
      <c r="D20" t="s">
        <v>46</v>
      </c>
      <c r="E20" t="s">
        <v>47</v>
      </c>
      <c r="F20">
        <v>98117</v>
      </c>
      <c r="G20" t="s">
        <v>48</v>
      </c>
      <c r="H20">
        <v>-122.37314600000001</v>
      </c>
      <c r="I20">
        <v>47.692484</v>
      </c>
      <c r="J20" t="s">
        <v>196</v>
      </c>
      <c r="K20">
        <v>2</v>
      </c>
      <c r="L20">
        <v>1</v>
      </c>
      <c r="M20">
        <v>890</v>
      </c>
      <c r="N20">
        <v>7529</v>
      </c>
      <c r="P20" t="s">
        <v>49</v>
      </c>
      <c r="Q20" t="s">
        <v>50</v>
      </c>
      <c r="R20" t="s">
        <v>245</v>
      </c>
      <c r="S20" t="s">
        <v>498</v>
      </c>
      <c r="X20" s="1">
        <v>39274</v>
      </c>
      <c r="Y20" s="3">
        <v>390000</v>
      </c>
      <c r="Z20" t="s">
        <v>490</v>
      </c>
      <c r="AA20">
        <v>1941</v>
      </c>
      <c r="AB20" t="s">
        <v>497</v>
      </c>
      <c r="AC20" t="s">
        <v>46</v>
      </c>
      <c r="AD20">
        <v>98117</v>
      </c>
      <c r="AE20" t="s">
        <v>47</v>
      </c>
      <c r="AF20">
        <v>3404</v>
      </c>
      <c r="AG20" t="s">
        <v>499</v>
      </c>
      <c r="AH20">
        <v>0</v>
      </c>
      <c r="AJ20" t="s">
        <v>50</v>
      </c>
      <c r="AM20">
        <v>1</v>
      </c>
      <c r="AN20" t="s">
        <v>72</v>
      </c>
      <c r="AP20">
        <v>10</v>
      </c>
      <c r="AQ20">
        <v>17022005</v>
      </c>
      <c r="AR20">
        <v>0</v>
      </c>
      <c r="AS20">
        <v>0</v>
      </c>
      <c r="AT20" s="2">
        <v>615000</v>
      </c>
    </row>
    <row r="21" spans="1:46" x14ac:dyDescent="0.25">
      <c r="A21">
        <v>263000275</v>
      </c>
      <c r="B21" t="str">
        <f>"0263000275"</f>
        <v>0263000275</v>
      </c>
      <c r="C21" t="s">
        <v>68</v>
      </c>
      <c r="D21" t="s">
        <v>46</v>
      </c>
      <c r="E21" t="s">
        <v>47</v>
      </c>
      <c r="F21">
        <v>98103</v>
      </c>
      <c r="G21" t="s">
        <v>48</v>
      </c>
      <c r="H21">
        <v>-122.347768</v>
      </c>
      <c r="I21">
        <v>47.698503000000002</v>
      </c>
      <c r="J21" t="s">
        <v>61</v>
      </c>
      <c r="K21">
        <v>2</v>
      </c>
      <c r="L21">
        <v>1</v>
      </c>
      <c r="M21">
        <v>1020</v>
      </c>
      <c r="N21">
        <v>7500</v>
      </c>
      <c r="P21" t="s">
        <v>49</v>
      </c>
      <c r="Q21" t="s">
        <v>50</v>
      </c>
      <c r="R21" t="s">
        <v>69</v>
      </c>
      <c r="S21" t="s">
        <v>70</v>
      </c>
      <c r="X21" s="1">
        <v>35888</v>
      </c>
      <c r="Y21" s="3">
        <v>139900</v>
      </c>
      <c r="Z21" t="s">
        <v>62</v>
      </c>
      <c r="AA21">
        <v>1918</v>
      </c>
      <c r="AB21" t="s">
        <v>68</v>
      </c>
      <c r="AC21" t="s">
        <v>46</v>
      </c>
      <c r="AD21">
        <v>98103</v>
      </c>
      <c r="AE21" t="s">
        <v>47</v>
      </c>
      <c r="AF21">
        <v>3116</v>
      </c>
      <c r="AG21" t="s">
        <v>71</v>
      </c>
      <c r="AH21">
        <v>0</v>
      </c>
      <c r="AJ21" t="s">
        <v>50</v>
      </c>
      <c r="AM21">
        <v>1</v>
      </c>
      <c r="AN21" t="s">
        <v>72</v>
      </c>
      <c r="AP21">
        <v>10</v>
      </c>
      <c r="AQ21">
        <v>13003021</v>
      </c>
      <c r="AR21">
        <v>0</v>
      </c>
      <c r="AS21">
        <v>0</v>
      </c>
      <c r="AT21" s="2">
        <v>694000</v>
      </c>
    </row>
    <row r="22" spans="1:46" x14ac:dyDescent="0.25">
      <c r="A22">
        <v>7588700214</v>
      </c>
      <c r="B22" t="str">
        <f>"7588700214"</f>
        <v>7588700214</v>
      </c>
      <c r="C22" t="s">
        <v>540</v>
      </c>
      <c r="D22" t="s">
        <v>46</v>
      </c>
      <c r="E22" t="s">
        <v>47</v>
      </c>
      <c r="F22">
        <v>98117</v>
      </c>
      <c r="G22" t="s">
        <v>48</v>
      </c>
      <c r="H22">
        <v>-122.377173</v>
      </c>
      <c r="I22">
        <v>47.689408999999998</v>
      </c>
      <c r="J22" t="s">
        <v>399</v>
      </c>
      <c r="K22">
        <v>3</v>
      </c>
      <c r="L22">
        <v>1</v>
      </c>
      <c r="M22">
        <v>1210</v>
      </c>
      <c r="N22">
        <v>8167</v>
      </c>
      <c r="P22" t="s">
        <v>49</v>
      </c>
      <c r="Q22" t="s">
        <v>50</v>
      </c>
      <c r="R22" t="s">
        <v>541</v>
      </c>
      <c r="S22" t="s">
        <v>65</v>
      </c>
      <c r="T22" t="s">
        <v>542</v>
      </c>
      <c r="U22" t="s">
        <v>543</v>
      </c>
      <c r="X22" t="s">
        <v>54</v>
      </c>
      <c r="Y22" s="3">
        <v>0</v>
      </c>
      <c r="Z22" t="s">
        <v>544</v>
      </c>
      <c r="AA22">
        <v>1924</v>
      </c>
      <c r="AB22" t="s">
        <v>540</v>
      </c>
      <c r="AC22" t="s">
        <v>46</v>
      </c>
      <c r="AD22">
        <v>98117</v>
      </c>
      <c r="AE22" t="s">
        <v>47</v>
      </c>
      <c r="AF22">
        <v>3604</v>
      </c>
      <c r="AG22" t="s">
        <v>545</v>
      </c>
      <c r="AH22">
        <v>0</v>
      </c>
      <c r="AJ22" t="s">
        <v>50</v>
      </c>
      <c r="AM22">
        <v>1</v>
      </c>
      <c r="AN22" t="s">
        <v>546</v>
      </c>
      <c r="AP22">
        <v>10</v>
      </c>
      <c r="AQ22">
        <v>30002005</v>
      </c>
      <c r="AR22">
        <v>0</v>
      </c>
      <c r="AS22">
        <v>0</v>
      </c>
      <c r="AT22" s="2">
        <v>1491000</v>
      </c>
    </row>
    <row r="23" spans="1:46" x14ac:dyDescent="0.25">
      <c r="A23">
        <v>7518500760</v>
      </c>
      <c r="B23" t="str">
        <f>"7518500760"</f>
        <v>7518500760</v>
      </c>
      <c r="C23" t="s">
        <v>524</v>
      </c>
      <c r="D23" t="s">
        <v>46</v>
      </c>
      <c r="E23" t="s">
        <v>47</v>
      </c>
      <c r="F23">
        <v>98117</v>
      </c>
      <c r="G23" t="s">
        <v>48</v>
      </c>
      <c r="H23">
        <v>-122.377138</v>
      </c>
      <c r="I23">
        <v>47.681967999999998</v>
      </c>
      <c r="J23" t="s">
        <v>106</v>
      </c>
      <c r="K23">
        <v>0</v>
      </c>
      <c r="L23">
        <v>0</v>
      </c>
      <c r="M23">
        <v>1400</v>
      </c>
      <c r="N23">
        <v>8801</v>
      </c>
      <c r="P23" t="s">
        <v>49</v>
      </c>
      <c r="Q23" t="s">
        <v>52</v>
      </c>
      <c r="R23" t="s">
        <v>299</v>
      </c>
      <c r="S23" t="s">
        <v>525</v>
      </c>
      <c r="T23" t="s">
        <v>197</v>
      </c>
      <c r="U23" t="s">
        <v>525</v>
      </c>
      <c r="X23" s="1">
        <v>38231</v>
      </c>
      <c r="Y23" s="3">
        <v>415000</v>
      </c>
      <c r="Z23" t="s">
        <v>523</v>
      </c>
      <c r="AA23">
        <v>1906</v>
      </c>
      <c r="AB23" t="s">
        <v>526</v>
      </c>
      <c r="AC23" t="s">
        <v>46</v>
      </c>
      <c r="AD23">
        <v>98199</v>
      </c>
      <c r="AE23" t="s">
        <v>47</v>
      </c>
      <c r="AF23">
        <v>3720</v>
      </c>
      <c r="AG23" t="s">
        <v>527</v>
      </c>
      <c r="AH23">
        <v>0</v>
      </c>
      <c r="AM23">
        <v>2</v>
      </c>
      <c r="AN23" t="s">
        <v>358</v>
      </c>
      <c r="AP23">
        <v>10</v>
      </c>
      <c r="AQ23">
        <v>30004010</v>
      </c>
      <c r="AR23">
        <v>0</v>
      </c>
      <c r="AS23">
        <v>0</v>
      </c>
      <c r="AT23" s="2">
        <v>1893200</v>
      </c>
    </row>
    <row r="24" spans="1:46" x14ac:dyDescent="0.25">
      <c r="A24">
        <v>3491300084</v>
      </c>
      <c r="B24" t="str">
        <f>"3491300084"</f>
        <v>3491300084</v>
      </c>
      <c r="C24" t="s">
        <v>369</v>
      </c>
      <c r="D24" t="s">
        <v>46</v>
      </c>
      <c r="E24" t="s">
        <v>47</v>
      </c>
      <c r="F24">
        <v>98117</v>
      </c>
      <c r="G24" t="s">
        <v>48</v>
      </c>
      <c r="H24">
        <v>-122.376357</v>
      </c>
      <c r="I24">
        <v>47.685724</v>
      </c>
      <c r="J24" t="s">
        <v>199</v>
      </c>
      <c r="K24">
        <v>0</v>
      </c>
      <c r="L24">
        <v>0</v>
      </c>
      <c r="M24">
        <v>0</v>
      </c>
      <c r="N24">
        <v>7680</v>
      </c>
      <c r="P24" t="s">
        <v>49</v>
      </c>
      <c r="Q24" t="s">
        <v>52</v>
      </c>
      <c r="R24" t="s">
        <v>370</v>
      </c>
      <c r="X24" t="s">
        <v>54</v>
      </c>
      <c r="Y24" s="3">
        <v>0</v>
      </c>
      <c r="Z24" t="s">
        <v>371</v>
      </c>
      <c r="AA24">
        <v>0</v>
      </c>
      <c r="AB24" t="s">
        <v>372</v>
      </c>
      <c r="AC24" t="s">
        <v>373</v>
      </c>
      <c r="AD24">
        <v>98370</v>
      </c>
      <c r="AE24" t="s">
        <v>47</v>
      </c>
      <c r="AF24">
        <v>9727</v>
      </c>
      <c r="AG24" t="s">
        <v>374</v>
      </c>
      <c r="AH24">
        <v>0</v>
      </c>
      <c r="AM24">
        <v>0</v>
      </c>
      <c r="AN24" t="s">
        <v>358</v>
      </c>
      <c r="AP24">
        <v>10</v>
      </c>
      <c r="AQ24">
        <v>30003004</v>
      </c>
      <c r="AR24">
        <v>0</v>
      </c>
      <c r="AS24">
        <v>0</v>
      </c>
      <c r="AT24" s="2">
        <v>1728000</v>
      </c>
    </row>
    <row r="25" spans="1:46" x14ac:dyDescent="0.25">
      <c r="A25">
        <v>4449800140</v>
      </c>
      <c r="B25" t="str">
        <f>"4449800140"</f>
        <v>4449800140</v>
      </c>
      <c r="C25" t="s">
        <v>407</v>
      </c>
      <c r="D25" t="s">
        <v>46</v>
      </c>
      <c r="E25" t="s">
        <v>47</v>
      </c>
      <c r="F25">
        <v>98117</v>
      </c>
      <c r="G25" t="s">
        <v>48</v>
      </c>
      <c r="H25">
        <v>-122.39224400000001</v>
      </c>
      <c r="I25">
        <v>47.690381000000002</v>
      </c>
      <c r="J25" t="s">
        <v>110</v>
      </c>
      <c r="K25">
        <v>0</v>
      </c>
      <c r="L25">
        <v>0</v>
      </c>
      <c r="M25">
        <v>4322</v>
      </c>
      <c r="N25">
        <v>7920</v>
      </c>
      <c r="P25" t="s">
        <v>53</v>
      </c>
      <c r="Q25" t="s">
        <v>52</v>
      </c>
      <c r="R25" t="s">
        <v>408</v>
      </c>
      <c r="S25" t="s">
        <v>409</v>
      </c>
      <c r="X25" s="1">
        <v>31671</v>
      </c>
      <c r="Y25" s="3">
        <v>220000</v>
      </c>
      <c r="Z25" t="s">
        <v>406</v>
      </c>
      <c r="AA25">
        <v>1976</v>
      </c>
      <c r="AB25" t="s">
        <v>410</v>
      </c>
      <c r="AC25" t="s">
        <v>46</v>
      </c>
      <c r="AD25">
        <v>98117</v>
      </c>
      <c r="AE25" t="s">
        <v>47</v>
      </c>
      <c r="AF25">
        <v>4439</v>
      </c>
      <c r="AG25" t="s">
        <v>411</v>
      </c>
      <c r="AH25">
        <v>4</v>
      </c>
      <c r="AJ25" t="s">
        <v>50</v>
      </c>
      <c r="AM25">
        <v>2</v>
      </c>
      <c r="AN25" t="s">
        <v>412</v>
      </c>
      <c r="AP25">
        <v>10</v>
      </c>
      <c r="AQ25">
        <v>31002003</v>
      </c>
      <c r="AR25">
        <v>0</v>
      </c>
      <c r="AS25">
        <v>0</v>
      </c>
      <c r="AT25" s="2">
        <v>1624600</v>
      </c>
    </row>
    <row r="26" spans="1:46" x14ac:dyDescent="0.25">
      <c r="A26">
        <v>6678500045</v>
      </c>
      <c r="B26" t="str">
        <f>"6678500045"</f>
        <v>6678500045</v>
      </c>
      <c r="C26" t="s">
        <v>478</v>
      </c>
      <c r="D26" t="s">
        <v>46</v>
      </c>
      <c r="E26" t="s">
        <v>47</v>
      </c>
      <c r="F26">
        <v>98133</v>
      </c>
      <c r="G26" t="s">
        <v>48</v>
      </c>
      <c r="H26">
        <v>-122.331664</v>
      </c>
      <c r="I26">
        <v>47.706194000000004</v>
      </c>
      <c r="J26" t="s">
        <v>413</v>
      </c>
      <c r="K26">
        <v>0</v>
      </c>
      <c r="L26">
        <v>0</v>
      </c>
      <c r="M26">
        <v>890</v>
      </c>
      <c r="N26">
        <v>8841</v>
      </c>
      <c r="P26" t="s">
        <v>49</v>
      </c>
      <c r="Q26" t="s">
        <v>52</v>
      </c>
      <c r="R26" t="s">
        <v>469</v>
      </c>
      <c r="X26" s="1">
        <v>34411</v>
      </c>
      <c r="Y26" s="3">
        <v>187500</v>
      </c>
      <c r="Z26" t="s">
        <v>470</v>
      </c>
      <c r="AA26">
        <v>1954</v>
      </c>
      <c r="AB26" t="s">
        <v>471</v>
      </c>
      <c r="AC26" t="s">
        <v>46</v>
      </c>
      <c r="AD26">
        <v>98113</v>
      </c>
      <c r="AE26" t="s">
        <v>47</v>
      </c>
      <c r="AF26">
        <v>941</v>
      </c>
      <c r="AG26" t="s">
        <v>479</v>
      </c>
      <c r="AH26">
        <v>0</v>
      </c>
      <c r="AM26">
        <v>1</v>
      </c>
      <c r="AN26" t="s">
        <v>473</v>
      </c>
      <c r="AP26">
        <v>10</v>
      </c>
      <c r="AQ26">
        <v>12013003</v>
      </c>
      <c r="AR26">
        <v>0</v>
      </c>
      <c r="AS26">
        <v>0</v>
      </c>
      <c r="AT26" s="2">
        <v>1150300</v>
      </c>
    </row>
    <row r="27" spans="1:46" x14ac:dyDescent="0.25">
      <c r="A27">
        <v>6678500050</v>
      </c>
      <c r="B27" t="str">
        <f>"6678500050"</f>
        <v>6678500050</v>
      </c>
      <c r="C27" t="s">
        <v>480</v>
      </c>
      <c r="D27" t="s">
        <v>46</v>
      </c>
      <c r="E27" t="s">
        <v>47</v>
      </c>
      <c r="F27">
        <v>98133</v>
      </c>
      <c r="G27" t="s">
        <v>48</v>
      </c>
      <c r="H27">
        <v>-122.331928</v>
      </c>
      <c r="I27">
        <v>47.706195999999998</v>
      </c>
      <c r="J27" t="s">
        <v>413</v>
      </c>
      <c r="K27">
        <v>0</v>
      </c>
      <c r="L27">
        <v>0</v>
      </c>
      <c r="M27">
        <v>1070</v>
      </c>
      <c r="N27">
        <v>8839</v>
      </c>
      <c r="P27" t="s">
        <v>49</v>
      </c>
      <c r="Q27" t="s">
        <v>52</v>
      </c>
      <c r="R27" t="s">
        <v>469</v>
      </c>
      <c r="X27" s="1">
        <v>36606</v>
      </c>
      <c r="Y27" s="3">
        <v>235000</v>
      </c>
      <c r="Z27" t="s">
        <v>470</v>
      </c>
      <c r="AA27">
        <v>1954</v>
      </c>
      <c r="AB27" t="s">
        <v>471</v>
      </c>
      <c r="AC27" t="s">
        <v>46</v>
      </c>
      <c r="AD27">
        <v>98113</v>
      </c>
      <c r="AE27" t="s">
        <v>47</v>
      </c>
      <c r="AF27">
        <v>941</v>
      </c>
      <c r="AG27" t="s">
        <v>481</v>
      </c>
      <c r="AH27">
        <v>0</v>
      </c>
      <c r="AM27">
        <v>1</v>
      </c>
      <c r="AN27" t="s">
        <v>473</v>
      </c>
      <c r="AP27">
        <v>10</v>
      </c>
      <c r="AQ27">
        <v>12013003</v>
      </c>
      <c r="AR27">
        <v>0</v>
      </c>
      <c r="AS27">
        <v>0</v>
      </c>
      <c r="AT27" s="2">
        <v>1150000</v>
      </c>
    </row>
    <row r="28" spans="1:46" x14ac:dyDescent="0.25">
      <c r="A28">
        <v>6678500030</v>
      </c>
      <c r="B28" t="str">
        <f>"6678500030"</f>
        <v>6678500030</v>
      </c>
      <c r="C28" t="s">
        <v>474</v>
      </c>
      <c r="D28" t="s">
        <v>46</v>
      </c>
      <c r="E28" t="s">
        <v>47</v>
      </c>
      <c r="F28">
        <v>98133</v>
      </c>
      <c r="G28" t="s">
        <v>48</v>
      </c>
      <c r="H28">
        <v>-122.33167</v>
      </c>
      <c r="I28">
        <v>47.706564999999998</v>
      </c>
      <c r="J28" t="s">
        <v>413</v>
      </c>
      <c r="K28">
        <v>0</v>
      </c>
      <c r="L28">
        <v>0</v>
      </c>
      <c r="M28">
        <v>1570</v>
      </c>
      <c r="N28">
        <v>8775</v>
      </c>
      <c r="P28" t="s">
        <v>49</v>
      </c>
      <c r="Q28" t="s">
        <v>52</v>
      </c>
      <c r="R28" t="s">
        <v>469</v>
      </c>
      <c r="X28" s="1">
        <v>34411</v>
      </c>
      <c r="Y28" s="3">
        <v>187500</v>
      </c>
      <c r="Z28" t="s">
        <v>470</v>
      </c>
      <c r="AA28">
        <v>1954</v>
      </c>
      <c r="AB28" t="s">
        <v>471</v>
      </c>
      <c r="AC28" t="s">
        <v>46</v>
      </c>
      <c r="AD28">
        <v>98113</v>
      </c>
      <c r="AE28" t="s">
        <v>47</v>
      </c>
      <c r="AF28">
        <v>941</v>
      </c>
      <c r="AG28" t="s">
        <v>475</v>
      </c>
      <c r="AH28">
        <v>0</v>
      </c>
      <c r="AM28">
        <v>1</v>
      </c>
      <c r="AN28" t="s">
        <v>473</v>
      </c>
      <c r="AP28">
        <v>10</v>
      </c>
      <c r="AQ28">
        <v>12013003</v>
      </c>
      <c r="AR28">
        <v>0</v>
      </c>
      <c r="AS28">
        <v>0</v>
      </c>
      <c r="AT28" s="2">
        <v>1141700</v>
      </c>
    </row>
    <row r="29" spans="1:46" x14ac:dyDescent="0.25">
      <c r="A29">
        <v>6678500025</v>
      </c>
      <c r="B29" t="str">
        <f>"6678500025"</f>
        <v>6678500025</v>
      </c>
      <c r="C29" t="s">
        <v>468</v>
      </c>
      <c r="D29" t="s">
        <v>46</v>
      </c>
      <c r="E29" t="s">
        <v>47</v>
      </c>
      <c r="F29">
        <v>98133</v>
      </c>
      <c r="G29" t="s">
        <v>48</v>
      </c>
      <c r="H29">
        <v>-122.331935</v>
      </c>
      <c r="I29">
        <v>47.706567</v>
      </c>
      <c r="J29" t="s">
        <v>413</v>
      </c>
      <c r="K29">
        <v>0</v>
      </c>
      <c r="L29">
        <v>0</v>
      </c>
      <c r="M29">
        <v>1890</v>
      </c>
      <c r="N29">
        <v>8775</v>
      </c>
      <c r="P29" t="s">
        <v>53</v>
      </c>
      <c r="Q29" t="s">
        <v>52</v>
      </c>
      <c r="R29" t="s">
        <v>469</v>
      </c>
      <c r="X29" s="1">
        <v>29640</v>
      </c>
      <c r="Y29" s="3">
        <v>95000</v>
      </c>
      <c r="Z29" t="s">
        <v>470</v>
      </c>
      <c r="AA29">
        <v>1954</v>
      </c>
      <c r="AB29" t="s">
        <v>471</v>
      </c>
      <c r="AC29" t="s">
        <v>46</v>
      </c>
      <c r="AD29">
        <v>98113</v>
      </c>
      <c r="AE29" t="s">
        <v>47</v>
      </c>
      <c r="AF29">
        <v>941</v>
      </c>
      <c r="AG29" t="s">
        <v>472</v>
      </c>
      <c r="AH29">
        <v>0</v>
      </c>
      <c r="AM29">
        <v>1</v>
      </c>
      <c r="AN29" t="s">
        <v>473</v>
      </c>
      <c r="AP29">
        <v>10</v>
      </c>
      <c r="AQ29">
        <v>12013003</v>
      </c>
      <c r="AR29">
        <v>0</v>
      </c>
      <c r="AS29">
        <v>0</v>
      </c>
      <c r="AT29" s="2">
        <v>1141700</v>
      </c>
    </row>
    <row r="30" spans="1:46" x14ac:dyDescent="0.25">
      <c r="A30">
        <v>6678500035</v>
      </c>
      <c r="B30" t="str">
        <f>"6678500035"</f>
        <v>6678500035</v>
      </c>
      <c r="C30" t="s">
        <v>476</v>
      </c>
      <c r="D30" t="s">
        <v>46</v>
      </c>
      <c r="E30" t="s">
        <v>47</v>
      </c>
      <c r="F30">
        <v>98133</v>
      </c>
      <c r="G30" t="s">
        <v>48</v>
      </c>
      <c r="H30">
        <v>-122.33141500000001</v>
      </c>
      <c r="I30">
        <v>47.706541999999999</v>
      </c>
      <c r="J30" t="s">
        <v>413</v>
      </c>
      <c r="K30">
        <v>0</v>
      </c>
      <c r="L30">
        <v>0</v>
      </c>
      <c r="M30">
        <v>980</v>
      </c>
      <c r="N30">
        <v>7790</v>
      </c>
      <c r="P30" t="s">
        <v>49</v>
      </c>
      <c r="Q30" t="s">
        <v>52</v>
      </c>
      <c r="R30" t="s">
        <v>469</v>
      </c>
      <c r="X30" s="1">
        <v>36616</v>
      </c>
      <c r="Y30" s="3">
        <v>175000</v>
      </c>
      <c r="Z30" t="s">
        <v>470</v>
      </c>
      <c r="AA30">
        <v>1954</v>
      </c>
      <c r="AB30" t="s">
        <v>471</v>
      </c>
      <c r="AC30" t="s">
        <v>46</v>
      </c>
      <c r="AD30">
        <v>98113</v>
      </c>
      <c r="AE30" t="s">
        <v>47</v>
      </c>
      <c r="AF30">
        <v>941</v>
      </c>
      <c r="AG30" t="s">
        <v>477</v>
      </c>
      <c r="AH30">
        <v>0</v>
      </c>
      <c r="AM30">
        <v>1</v>
      </c>
      <c r="AN30" t="s">
        <v>473</v>
      </c>
      <c r="AP30">
        <v>10</v>
      </c>
      <c r="AQ30">
        <v>12013003</v>
      </c>
      <c r="AR30">
        <v>0</v>
      </c>
      <c r="AS30">
        <v>0</v>
      </c>
      <c r="AT30" s="2">
        <v>1013700</v>
      </c>
    </row>
    <row r="31" spans="1:46" x14ac:dyDescent="0.25">
      <c r="A31">
        <v>2883200055</v>
      </c>
      <c r="B31" t="str">
        <f>"2883200055"</f>
        <v>2883200055</v>
      </c>
      <c r="C31" t="s">
        <v>300</v>
      </c>
      <c r="D31" t="s">
        <v>46</v>
      </c>
      <c r="E31" t="s">
        <v>47</v>
      </c>
      <c r="F31">
        <v>98115</v>
      </c>
      <c r="G31" t="s">
        <v>48</v>
      </c>
      <c r="H31">
        <v>-122.327963</v>
      </c>
      <c r="I31">
        <v>47.682716999999997</v>
      </c>
      <c r="J31" t="s">
        <v>301</v>
      </c>
      <c r="K31">
        <v>2</v>
      </c>
      <c r="L31">
        <v>1</v>
      </c>
      <c r="M31">
        <v>1020</v>
      </c>
      <c r="N31">
        <v>7560</v>
      </c>
      <c r="P31" t="s">
        <v>49</v>
      </c>
      <c r="Q31" t="s">
        <v>50</v>
      </c>
      <c r="R31" t="s">
        <v>302</v>
      </c>
      <c r="S31" t="s">
        <v>303</v>
      </c>
      <c r="X31" s="1">
        <v>34373</v>
      </c>
      <c r="Y31" s="3">
        <v>165000</v>
      </c>
      <c r="Z31" t="s">
        <v>304</v>
      </c>
      <c r="AA31">
        <v>1904</v>
      </c>
      <c r="AB31" t="s">
        <v>300</v>
      </c>
      <c r="AC31" t="s">
        <v>46</v>
      </c>
      <c r="AD31">
        <v>98115</v>
      </c>
      <c r="AE31" t="s">
        <v>47</v>
      </c>
      <c r="AF31">
        <v>5338</v>
      </c>
      <c r="AG31" t="s">
        <v>305</v>
      </c>
      <c r="AH31">
        <v>0</v>
      </c>
      <c r="AM31">
        <v>1</v>
      </c>
      <c r="AN31" t="s">
        <v>306</v>
      </c>
      <c r="AP31">
        <v>10</v>
      </c>
      <c r="AQ31">
        <v>36022005</v>
      </c>
      <c r="AR31">
        <v>0</v>
      </c>
      <c r="AS31">
        <v>0</v>
      </c>
      <c r="AT31" s="2">
        <v>1662000</v>
      </c>
    </row>
    <row r="32" spans="1:46" x14ac:dyDescent="0.25">
      <c r="A32">
        <v>1972202565</v>
      </c>
      <c r="B32" t="str">
        <f>"1972202565"</f>
        <v>1972202565</v>
      </c>
      <c r="C32" t="s">
        <v>236</v>
      </c>
      <c r="D32" t="s">
        <v>46</v>
      </c>
      <c r="E32" t="s">
        <v>47</v>
      </c>
      <c r="F32">
        <v>98103</v>
      </c>
      <c r="G32" t="s">
        <v>48</v>
      </c>
      <c r="H32">
        <v>-122.344962</v>
      </c>
      <c r="I32">
        <v>47.649495000000002</v>
      </c>
      <c r="J32" t="s">
        <v>237</v>
      </c>
      <c r="K32">
        <v>4</v>
      </c>
      <c r="L32">
        <v>2</v>
      </c>
      <c r="M32">
        <v>1510</v>
      </c>
      <c r="N32">
        <v>8111</v>
      </c>
      <c r="P32" t="s">
        <v>53</v>
      </c>
      <c r="Q32" t="s">
        <v>52</v>
      </c>
      <c r="R32" t="s">
        <v>238</v>
      </c>
      <c r="X32" t="s">
        <v>54</v>
      </c>
      <c r="Y32" s="3">
        <v>0</v>
      </c>
      <c r="Z32" t="s">
        <v>239</v>
      </c>
      <c r="AA32">
        <v>1952</v>
      </c>
      <c r="AB32" t="s">
        <v>240</v>
      </c>
      <c r="AC32" t="s">
        <v>241</v>
      </c>
      <c r="AD32">
        <v>98501</v>
      </c>
      <c r="AE32" t="s">
        <v>47</v>
      </c>
      <c r="AF32">
        <v>1131</v>
      </c>
      <c r="AG32" t="s">
        <v>242</v>
      </c>
      <c r="AH32">
        <v>0</v>
      </c>
      <c r="AM32">
        <v>1</v>
      </c>
      <c r="AN32" t="s">
        <v>243</v>
      </c>
      <c r="AP32">
        <v>10</v>
      </c>
      <c r="AQ32">
        <v>54013011</v>
      </c>
      <c r="AR32">
        <v>0</v>
      </c>
      <c r="AS32">
        <v>0</v>
      </c>
      <c r="AT32" s="2">
        <v>1425000</v>
      </c>
    </row>
    <row r="33" spans="1:46" x14ac:dyDescent="0.25">
      <c r="A33">
        <v>7515000137</v>
      </c>
      <c r="B33" t="str">
        <f>"7515000137"</f>
        <v>7515000137</v>
      </c>
      <c r="C33" t="s">
        <v>513</v>
      </c>
      <c r="D33" t="s">
        <v>46</v>
      </c>
      <c r="E33" t="s">
        <v>47</v>
      </c>
      <c r="F33">
        <v>98117</v>
      </c>
      <c r="G33" t="s">
        <v>48</v>
      </c>
      <c r="H33">
        <v>-122.374514</v>
      </c>
      <c r="I33">
        <v>47.692877000000003</v>
      </c>
      <c r="J33" t="s">
        <v>170</v>
      </c>
      <c r="K33">
        <v>4</v>
      </c>
      <c r="L33">
        <v>3</v>
      </c>
      <c r="M33">
        <v>2020</v>
      </c>
      <c r="N33">
        <v>9120</v>
      </c>
      <c r="P33" t="s">
        <v>49</v>
      </c>
      <c r="Q33" t="s">
        <v>50</v>
      </c>
      <c r="R33" t="s">
        <v>329</v>
      </c>
      <c r="S33" t="s">
        <v>514</v>
      </c>
      <c r="T33" t="s">
        <v>515</v>
      </c>
      <c r="U33" t="s">
        <v>514</v>
      </c>
      <c r="X33" t="s">
        <v>54</v>
      </c>
      <c r="Y33" s="3">
        <v>0</v>
      </c>
      <c r="Z33" t="s">
        <v>490</v>
      </c>
      <c r="AA33">
        <v>2015</v>
      </c>
      <c r="AB33" t="s">
        <v>513</v>
      </c>
      <c r="AC33" t="s">
        <v>46</v>
      </c>
      <c r="AD33">
        <v>98117</v>
      </c>
      <c r="AE33" t="s">
        <v>47</v>
      </c>
      <c r="AF33">
        <v>3433</v>
      </c>
      <c r="AG33" t="s">
        <v>516</v>
      </c>
      <c r="AH33">
        <v>0</v>
      </c>
      <c r="AM33">
        <v>2</v>
      </c>
      <c r="AN33" t="s">
        <v>292</v>
      </c>
      <c r="AP33">
        <v>10</v>
      </c>
      <c r="AQ33">
        <v>16003013</v>
      </c>
      <c r="AR33">
        <v>0</v>
      </c>
      <c r="AS33">
        <v>0</v>
      </c>
      <c r="AT33" s="2">
        <v>1332000</v>
      </c>
    </row>
    <row r="34" spans="1:46" x14ac:dyDescent="0.25">
      <c r="A34">
        <v>7515000138</v>
      </c>
      <c r="B34" t="str">
        <f>"7515000138"</f>
        <v>7515000138</v>
      </c>
      <c r="C34" t="s">
        <v>517</v>
      </c>
      <c r="D34" t="s">
        <v>46</v>
      </c>
      <c r="E34" t="s">
        <v>47</v>
      </c>
      <c r="F34">
        <v>98117</v>
      </c>
      <c r="G34" t="s">
        <v>48</v>
      </c>
      <c r="H34">
        <v>-122.374515</v>
      </c>
      <c r="I34">
        <v>47.693052999999999</v>
      </c>
      <c r="J34" t="s">
        <v>170</v>
      </c>
      <c r="K34">
        <v>4</v>
      </c>
      <c r="L34">
        <v>2</v>
      </c>
      <c r="M34">
        <v>2140</v>
      </c>
      <c r="N34">
        <v>9118</v>
      </c>
      <c r="P34" t="s">
        <v>49</v>
      </c>
      <c r="Q34" t="s">
        <v>50</v>
      </c>
      <c r="R34" t="s">
        <v>66</v>
      </c>
      <c r="S34" t="s">
        <v>65</v>
      </c>
      <c r="T34" t="s">
        <v>518</v>
      </c>
      <c r="U34" t="s">
        <v>519</v>
      </c>
      <c r="X34" s="1">
        <v>35727</v>
      </c>
      <c r="Y34" s="3">
        <v>191000</v>
      </c>
      <c r="Z34" t="s">
        <v>490</v>
      </c>
      <c r="AA34">
        <v>1947</v>
      </c>
      <c r="AB34" t="s">
        <v>517</v>
      </c>
      <c r="AC34" t="s">
        <v>46</v>
      </c>
      <c r="AD34">
        <v>98117</v>
      </c>
      <c r="AE34" t="s">
        <v>47</v>
      </c>
      <c r="AF34">
        <v>3433</v>
      </c>
      <c r="AG34" t="s">
        <v>520</v>
      </c>
      <c r="AH34">
        <v>0</v>
      </c>
      <c r="AJ34" t="s">
        <v>50</v>
      </c>
      <c r="AM34">
        <v>1</v>
      </c>
      <c r="AN34" t="s">
        <v>292</v>
      </c>
      <c r="AP34">
        <v>10</v>
      </c>
      <c r="AQ34">
        <v>16003013</v>
      </c>
      <c r="AR34">
        <v>0</v>
      </c>
      <c r="AS34">
        <v>0</v>
      </c>
      <c r="AT34" s="2">
        <v>876000</v>
      </c>
    </row>
    <row r="35" spans="1:46" x14ac:dyDescent="0.25">
      <c r="A35">
        <v>7515000126</v>
      </c>
      <c r="B35" t="str">
        <f>"7515000126"</f>
        <v>7515000126</v>
      </c>
      <c r="C35" t="s">
        <v>506</v>
      </c>
      <c r="D35" t="s">
        <v>46</v>
      </c>
      <c r="E35" t="s">
        <v>47</v>
      </c>
      <c r="F35">
        <v>98117</v>
      </c>
      <c r="G35" t="s">
        <v>48</v>
      </c>
      <c r="H35">
        <v>-122.37450200000001</v>
      </c>
      <c r="I35">
        <v>47.69323</v>
      </c>
      <c r="J35" t="s">
        <v>170</v>
      </c>
      <c r="K35">
        <v>3</v>
      </c>
      <c r="L35">
        <v>2</v>
      </c>
      <c r="M35">
        <v>2000</v>
      </c>
      <c r="N35">
        <v>8735</v>
      </c>
      <c r="P35" t="s">
        <v>49</v>
      </c>
      <c r="Q35" t="s">
        <v>50</v>
      </c>
      <c r="R35" t="s">
        <v>73</v>
      </c>
      <c r="S35" t="s">
        <v>507</v>
      </c>
      <c r="X35" s="1">
        <v>37468</v>
      </c>
      <c r="Y35" s="3">
        <v>290000</v>
      </c>
      <c r="Z35" t="s">
        <v>490</v>
      </c>
      <c r="AA35">
        <v>1949</v>
      </c>
      <c r="AB35" t="s">
        <v>506</v>
      </c>
      <c r="AC35" t="s">
        <v>46</v>
      </c>
      <c r="AD35">
        <v>98117</v>
      </c>
      <c r="AE35" t="s">
        <v>47</v>
      </c>
      <c r="AF35">
        <v>3433</v>
      </c>
      <c r="AG35" t="s">
        <v>508</v>
      </c>
      <c r="AH35">
        <v>0</v>
      </c>
      <c r="AJ35" t="s">
        <v>50</v>
      </c>
      <c r="AM35">
        <v>1</v>
      </c>
      <c r="AN35" t="s">
        <v>292</v>
      </c>
      <c r="AP35">
        <v>10</v>
      </c>
      <c r="AQ35">
        <v>16003013</v>
      </c>
      <c r="AR35">
        <v>0</v>
      </c>
      <c r="AS35">
        <v>0</v>
      </c>
      <c r="AT35" s="2">
        <v>791000</v>
      </c>
    </row>
    <row r="36" spans="1:46" x14ac:dyDescent="0.25">
      <c r="A36">
        <v>9528104885</v>
      </c>
      <c r="B36" t="str">
        <f>"9528104885"</f>
        <v>9528104885</v>
      </c>
      <c r="C36" t="s">
        <v>601</v>
      </c>
      <c r="D36" t="s">
        <v>46</v>
      </c>
      <c r="E36" t="s">
        <v>47</v>
      </c>
      <c r="F36">
        <v>98115</v>
      </c>
      <c r="G36" t="s">
        <v>48</v>
      </c>
      <c r="H36">
        <v>-122.32768299999999</v>
      </c>
      <c r="I36">
        <v>47.676135000000002</v>
      </c>
      <c r="J36" t="s">
        <v>194</v>
      </c>
      <c r="K36">
        <v>3</v>
      </c>
      <c r="L36">
        <v>4</v>
      </c>
      <c r="M36">
        <v>2870</v>
      </c>
      <c r="N36">
        <v>8700</v>
      </c>
      <c r="P36" t="s">
        <v>49</v>
      </c>
      <c r="Q36" t="s">
        <v>50</v>
      </c>
      <c r="R36" t="s">
        <v>297</v>
      </c>
      <c r="S36" t="s">
        <v>602</v>
      </c>
      <c r="X36" s="1">
        <v>37505</v>
      </c>
      <c r="Y36" s="3">
        <v>650000</v>
      </c>
      <c r="Z36" t="s">
        <v>597</v>
      </c>
      <c r="AA36">
        <v>1902</v>
      </c>
      <c r="AB36" t="s">
        <v>601</v>
      </c>
      <c r="AC36" t="s">
        <v>46</v>
      </c>
      <c r="AD36">
        <v>98115</v>
      </c>
      <c r="AE36" t="s">
        <v>47</v>
      </c>
      <c r="AF36">
        <v>6404</v>
      </c>
      <c r="AG36" t="s">
        <v>603</v>
      </c>
      <c r="AH36">
        <v>0</v>
      </c>
      <c r="AM36">
        <v>2</v>
      </c>
      <c r="AN36" t="s">
        <v>292</v>
      </c>
      <c r="AP36">
        <v>10</v>
      </c>
      <c r="AQ36">
        <v>36012001</v>
      </c>
      <c r="AR36">
        <v>0</v>
      </c>
      <c r="AS36">
        <v>0</v>
      </c>
      <c r="AT36" s="2">
        <v>1857000</v>
      </c>
    </row>
    <row r="37" spans="1:46" x14ac:dyDescent="0.25">
      <c r="A37">
        <v>7515000116</v>
      </c>
      <c r="B37" t="str">
        <f>"7515000116"</f>
        <v>7515000116</v>
      </c>
      <c r="C37" t="s">
        <v>503</v>
      </c>
      <c r="D37" t="s">
        <v>46</v>
      </c>
      <c r="E37" t="s">
        <v>47</v>
      </c>
      <c r="F37">
        <v>98117</v>
      </c>
      <c r="G37" t="s">
        <v>48</v>
      </c>
      <c r="H37">
        <v>-122.374494</v>
      </c>
      <c r="I37">
        <v>47.693581000000002</v>
      </c>
      <c r="J37" t="s">
        <v>170</v>
      </c>
      <c r="K37">
        <v>2</v>
      </c>
      <c r="L37">
        <v>1</v>
      </c>
      <c r="M37">
        <v>1660</v>
      </c>
      <c r="N37">
        <v>8456</v>
      </c>
      <c r="P37" t="s">
        <v>49</v>
      </c>
      <c r="Q37" t="s">
        <v>50</v>
      </c>
      <c r="R37" t="s">
        <v>226</v>
      </c>
      <c r="S37" t="s">
        <v>504</v>
      </c>
      <c r="T37" t="s">
        <v>361</v>
      </c>
      <c r="U37" t="s">
        <v>504</v>
      </c>
      <c r="X37" s="1">
        <v>35688</v>
      </c>
      <c r="Y37" s="3">
        <v>185000</v>
      </c>
      <c r="Z37" t="s">
        <v>490</v>
      </c>
      <c r="AA37">
        <v>1920</v>
      </c>
      <c r="AB37" t="s">
        <v>503</v>
      </c>
      <c r="AC37" t="s">
        <v>46</v>
      </c>
      <c r="AD37">
        <v>98117</v>
      </c>
      <c r="AE37" t="s">
        <v>47</v>
      </c>
      <c r="AF37">
        <v>3433</v>
      </c>
      <c r="AG37" t="s">
        <v>505</v>
      </c>
      <c r="AH37">
        <v>0</v>
      </c>
      <c r="AM37">
        <v>1</v>
      </c>
      <c r="AN37" t="s">
        <v>292</v>
      </c>
      <c r="AP37">
        <v>10</v>
      </c>
      <c r="AQ37">
        <v>16003013</v>
      </c>
      <c r="AR37">
        <v>0</v>
      </c>
      <c r="AS37">
        <v>0</v>
      </c>
      <c r="AT37" s="2">
        <v>788000</v>
      </c>
    </row>
    <row r="38" spans="1:46" x14ac:dyDescent="0.25">
      <c r="A38">
        <v>3126049231</v>
      </c>
      <c r="B38" t="str">
        <f>"3126049231"</f>
        <v>3126049231</v>
      </c>
      <c r="C38" t="s">
        <v>338</v>
      </c>
      <c r="D38" t="s">
        <v>46</v>
      </c>
      <c r="E38" t="s">
        <v>47</v>
      </c>
      <c r="F38">
        <v>98103</v>
      </c>
      <c r="G38" t="s">
        <v>48</v>
      </c>
      <c r="H38">
        <v>-122.34687599999999</v>
      </c>
      <c r="I38">
        <v>47.695791999999997</v>
      </c>
      <c r="J38" t="s">
        <v>61</v>
      </c>
      <c r="K38">
        <v>2</v>
      </c>
      <c r="L38">
        <v>1</v>
      </c>
      <c r="M38">
        <v>920</v>
      </c>
      <c r="N38">
        <v>8300</v>
      </c>
      <c r="P38" t="s">
        <v>49</v>
      </c>
      <c r="Q38" t="s">
        <v>50</v>
      </c>
      <c r="R38" t="s">
        <v>244</v>
      </c>
      <c r="S38" t="s">
        <v>339</v>
      </c>
      <c r="X38" s="1">
        <v>36922</v>
      </c>
      <c r="Y38" s="3">
        <v>120000</v>
      </c>
      <c r="AA38">
        <v>1944</v>
      </c>
      <c r="AB38" t="s">
        <v>338</v>
      </c>
      <c r="AC38" t="s">
        <v>46</v>
      </c>
      <c r="AD38">
        <v>98103</v>
      </c>
      <c r="AE38" t="s">
        <v>47</v>
      </c>
      <c r="AF38">
        <v>3227</v>
      </c>
      <c r="AG38" t="s">
        <v>340</v>
      </c>
      <c r="AH38">
        <v>0</v>
      </c>
      <c r="AM38">
        <v>1</v>
      </c>
      <c r="AN38" t="s">
        <v>292</v>
      </c>
      <c r="AP38">
        <v>10</v>
      </c>
      <c r="AQ38">
        <v>18003004</v>
      </c>
      <c r="AR38">
        <v>0</v>
      </c>
      <c r="AS38">
        <v>0</v>
      </c>
      <c r="AT38" s="2">
        <v>1014000</v>
      </c>
    </row>
    <row r="39" spans="1:46" x14ac:dyDescent="0.25">
      <c r="A39">
        <v>3126049230</v>
      </c>
      <c r="B39" t="str">
        <f>"3126049230"</f>
        <v>3126049230</v>
      </c>
      <c r="C39" t="s">
        <v>335</v>
      </c>
      <c r="D39" t="s">
        <v>46</v>
      </c>
      <c r="E39" t="s">
        <v>47</v>
      </c>
      <c r="F39">
        <v>98103</v>
      </c>
      <c r="G39" t="s">
        <v>48</v>
      </c>
      <c r="H39">
        <v>-122.34687700000001</v>
      </c>
      <c r="I39">
        <v>47.695929999999997</v>
      </c>
      <c r="J39" t="s">
        <v>61</v>
      </c>
      <c r="K39">
        <v>2</v>
      </c>
      <c r="L39">
        <v>1</v>
      </c>
      <c r="M39">
        <v>920</v>
      </c>
      <c r="N39">
        <v>8300</v>
      </c>
      <c r="P39" t="s">
        <v>49</v>
      </c>
      <c r="Q39" t="s">
        <v>50</v>
      </c>
      <c r="R39" t="s">
        <v>104</v>
      </c>
      <c r="S39" t="s">
        <v>336</v>
      </c>
      <c r="X39" s="1">
        <v>37561</v>
      </c>
      <c r="Y39" s="3">
        <v>205000</v>
      </c>
      <c r="AA39">
        <v>1944</v>
      </c>
      <c r="AB39" t="s">
        <v>335</v>
      </c>
      <c r="AC39" t="s">
        <v>46</v>
      </c>
      <c r="AD39">
        <v>98103</v>
      </c>
      <c r="AE39" t="s">
        <v>47</v>
      </c>
      <c r="AF39">
        <v>3227</v>
      </c>
      <c r="AG39" t="s">
        <v>337</v>
      </c>
      <c r="AH39">
        <v>0</v>
      </c>
      <c r="AM39">
        <v>1</v>
      </c>
      <c r="AN39" t="s">
        <v>292</v>
      </c>
      <c r="AP39">
        <v>10</v>
      </c>
      <c r="AQ39">
        <v>18003004</v>
      </c>
      <c r="AR39">
        <v>0</v>
      </c>
      <c r="AS39">
        <v>0</v>
      </c>
      <c r="AT39" s="2">
        <v>719000</v>
      </c>
    </row>
    <row r="40" spans="1:46" x14ac:dyDescent="0.25">
      <c r="A40">
        <v>9528104796</v>
      </c>
      <c r="B40" t="str">
        <f>"9528104796"</f>
        <v>9528104796</v>
      </c>
      <c r="C40" t="s">
        <v>598</v>
      </c>
      <c r="D40" t="s">
        <v>46</v>
      </c>
      <c r="E40" t="s">
        <v>47</v>
      </c>
      <c r="F40">
        <v>98115</v>
      </c>
      <c r="G40" t="s">
        <v>48</v>
      </c>
      <c r="H40">
        <v>-122.326761</v>
      </c>
      <c r="I40">
        <v>47.676130999999998</v>
      </c>
      <c r="J40" t="s">
        <v>194</v>
      </c>
      <c r="K40">
        <v>2</v>
      </c>
      <c r="L40">
        <v>1</v>
      </c>
      <c r="M40">
        <v>840</v>
      </c>
      <c r="N40">
        <v>8160</v>
      </c>
      <c r="P40" t="s">
        <v>49</v>
      </c>
      <c r="Q40" t="s">
        <v>50</v>
      </c>
      <c r="R40" t="s">
        <v>596</v>
      </c>
      <c r="S40" t="s">
        <v>599</v>
      </c>
      <c r="X40" s="1">
        <v>38615</v>
      </c>
      <c r="Y40" s="3">
        <v>415000</v>
      </c>
      <c r="Z40" t="s">
        <v>597</v>
      </c>
      <c r="AA40">
        <v>1944</v>
      </c>
      <c r="AB40" t="s">
        <v>598</v>
      </c>
      <c r="AC40" t="s">
        <v>46</v>
      </c>
      <c r="AD40">
        <v>98115</v>
      </c>
      <c r="AE40" t="s">
        <v>47</v>
      </c>
      <c r="AF40">
        <v>6406</v>
      </c>
      <c r="AG40" t="s">
        <v>600</v>
      </c>
      <c r="AH40">
        <v>0</v>
      </c>
      <c r="AM40">
        <v>1</v>
      </c>
      <c r="AN40" t="s">
        <v>292</v>
      </c>
      <c r="AP40">
        <v>10</v>
      </c>
      <c r="AQ40">
        <v>36012000</v>
      </c>
      <c r="AR40">
        <v>0</v>
      </c>
      <c r="AS40">
        <v>0</v>
      </c>
      <c r="AT40" s="2">
        <v>1584000</v>
      </c>
    </row>
    <row r="41" spans="1:46" x14ac:dyDescent="0.25">
      <c r="A41">
        <v>7515000146</v>
      </c>
      <c r="B41" t="str">
        <f>"7515000146"</f>
        <v>7515000146</v>
      </c>
      <c r="C41" t="s">
        <v>521</v>
      </c>
      <c r="D41" t="s">
        <v>46</v>
      </c>
      <c r="E41" t="s">
        <v>47</v>
      </c>
      <c r="F41">
        <v>98117</v>
      </c>
      <c r="G41" t="s">
        <v>48</v>
      </c>
      <c r="H41">
        <v>-122.374425</v>
      </c>
      <c r="I41">
        <v>47.692542000000003</v>
      </c>
      <c r="J41" t="s">
        <v>170</v>
      </c>
      <c r="K41">
        <v>5</v>
      </c>
      <c r="L41">
        <v>2</v>
      </c>
      <c r="M41">
        <v>2410</v>
      </c>
      <c r="N41">
        <v>7681</v>
      </c>
      <c r="P41" t="s">
        <v>49</v>
      </c>
      <c r="Q41" t="s">
        <v>50</v>
      </c>
      <c r="R41" t="s">
        <v>108</v>
      </c>
      <c r="S41" t="s">
        <v>112</v>
      </c>
      <c r="X41" s="1">
        <v>32654</v>
      </c>
      <c r="Y41" s="3">
        <v>21353</v>
      </c>
      <c r="Z41" t="s">
        <v>490</v>
      </c>
      <c r="AA41">
        <v>1920</v>
      </c>
      <c r="AB41" t="s">
        <v>521</v>
      </c>
      <c r="AC41" t="s">
        <v>46</v>
      </c>
      <c r="AD41">
        <v>98117</v>
      </c>
      <c r="AE41" t="s">
        <v>47</v>
      </c>
      <c r="AF41">
        <v>3433</v>
      </c>
      <c r="AG41" t="s">
        <v>522</v>
      </c>
      <c r="AH41">
        <v>0</v>
      </c>
      <c r="AJ41" t="s">
        <v>50</v>
      </c>
      <c r="AM41">
        <v>2</v>
      </c>
      <c r="AN41" t="s">
        <v>292</v>
      </c>
      <c r="AP41">
        <v>10</v>
      </c>
      <c r="AQ41">
        <v>16003013</v>
      </c>
      <c r="AR41">
        <v>0</v>
      </c>
      <c r="AS41">
        <v>0</v>
      </c>
      <c r="AT41" s="2">
        <v>863000</v>
      </c>
    </row>
    <row r="42" spans="1:46" x14ac:dyDescent="0.25">
      <c r="A42">
        <v>2776600067</v>
      </c>
      <c r="B42" t="str">
        <f>"2776600067"</f>
        <v>2776600067</v>
      </c>
      <c r="C42" t="s">
        <v>293</v>
      </c>
      <c r="D42" t="s">
        <v>46</v>
      </c>
      <c r="E42" t="s">
        <v>47</v>
      </c>
      <c r="F42">
        <v>98117</v>
      </c>
      <c r="G42" t="s">
        <v>48</v>
      </c>
      <c r="H42">
        <v>-122.374515</v>
      </c>
      <c r="I42">
        <v>47.692163000000001</v>
      </c>
      <c r="J42" t="s">
        <v>170</v>
      </c>
      <c r="K42">
        <v>4</v>
      </c>
      <c r="L42">
        <v>2</v>
      </c>
      <c r="M42">
        <v>1260</v>
      </c>
      <c r="N42">
        <v>7526</v>
      </c>
      <c r="P42" t="s">
        <v>49</v>
      </c>
      <c r="Q42" t="s">
        <v>50</v>
      </c>
      <c r="R42" t="s">
        <v>193</v>
      </c>
      <c r="S42" t="s">
        <v>294</v>
      </c>
      <c r="T42" t="s">
        <v>295</v>
      </c>
      <c r="U42" t="s">
        <v>294</v>
      </c>
      <c r="X42" s="1">
        <v>41730</v>
      </c>
      <c r="Y42" s="3">
        <v>385000</v>
      </c>
      <c r="Z42" t="s">
        <v>276</v>
      </c>
      <c r="AA42">
        <v>1938</v>
      </c>
      <c r="AB42" t="s">
        <v>293</v>
      </c>
      <c r="AC42" t="s">
        <v>46</v>
      </c>
      <c r="AD42">
        <v>98117</v>
      </c>
      <c r="AE42" t="s">
        <v>47</v>
      </c>
      <c r="AF42">
        <v>3431</v>
      </c>
      <c r="AG42" t="s">
        <v>296</v>
      </c>
      <c r="AH42">
        <v>0</v>
      </c>
      <c r="AM42">
        <v>2</v>
      </c>
      <c r="AN42" t="s">
        <v>292</v>
      </c>
      <c r="AP42">
        <v>10</v>
      </c>
      <c r="AQ42">
        <v>16003013</v>
      </c>
      <c r="AR42">
        <v>0</v>
      </c>
      <c r="AS42">
        <v>0</v>
      </c>
      <c r="AT42" s="2">
        <v>713000</v>
      </c>
    </row>
    <row r="43" spans="1:46" x14ac:dyDescent="0.25">
      <c r="A43">
        <v>5694500290</v>
      </c>
      <c r="B43" t="str">
        <f>"5694500290"</f>
        <v>5694500290</v>
      </c>
      <c r="C43" t="s">
        <v>419</v>
      </c>
      <c r="D43" t="s">
        <v>46</v>
      </c>
      <c r="E43" t="s">
        <v>47</v>
      </c>
      <c r="F43">
        <v>98103</v>
      </c>
      <c r="G43" t="s">
        <v>48</v>
      </c>
      <c r="H43">
        <v>-122.34596500000001</v>
      </c>
      <c r="I43">
        <v>47.659064999999998</v>
      </c>
      <c r="J43" t="s">
        <v>214</v>
      </c>
      <c r="K43">
        <v>3</v>
      </c>
      <c r="L43">
        <v>2</v>
      </c>
      <c r="M43">
        <v>1670</v>
      </c>
      <c r="N43">
        <v>7500</v>
      </c>
      <c r="P43" t="s">
        <v>49</v>
      </c>
      <c r="Q43" t="s">
        <v>50</v>
      </c>
      <c r="R43" t="s">
        <v>420</v>
      </c>
      <c r="S43" t="s">
        <v>421</v>
      </c>
      <c r="T43" t="s">
        <v>422</v>
      </c>
      <c r="U43" t="s">
        <v>423</v>
      </c>
      <c r="X43" s="1">
        <v>37750</v>
      </c>
      <c r="Y43" s="3">
        <v>373000</v>
      </c>
      <c r="Z43" t="s">
        <v>424</v>
      </c>
      <c r="AA43">
        <v>1946</v>
      </c>
      <c r="AB43" t="s">
        <v>419</v>
      </c>
      <c r="AC43" t="s">
        <v>46</v>
      </c>
      <c r="AD43">
        <v>98103</v>
      </c>
      <c r="AE43" t="s">
        <v>47</v>
      </c>
      <c r="AF43">
        <v>7344</v>
      </c>
      <c r="AG43" t="s">
        <v>425</v>
      </c>
      <c r="AH43">
        <v>0</v>
      </c>
      <c r="AJ43" t="s">
        <v>50</v>
      </c>
      <c r="AM43">
        <v>1</v>
      </c>
      <c r="AN43" t="s">
        <v>292</v>
      </c>
      <c r="AP43">
        <v>10</v>
      </c>
      <c r="AQ43">
        <v>50003022</v>
      </c>
      <c r="AR43">
        <v>0</v>
      </c>
      <c r="AS43">
        <v>0</v>
      </c>
      <c r="AT43" s="2">
        <v>1575000</v>
      </c>
    </row>
    <row r="44" spans="1:46" x14ac:dyDescent="0.25">
      <c r="A44">
        <v>6749700065</v>
      </c>
      <c r="B44" t="str">
        <f>"6749700065"</f>
        <v>6749700065</v>
      </c>
      <c r="C44" t="s">
        <v>482</v>
      </c>
      <c r="D44" t="s">
        <v>46</v>
      </c>
      <c r="E44" t="s">
        <v>47</v>
      </c>
      <c r="F44">
        <v>98103</v>
      </c>
      <c r="G44" t="s">
        <v>48</v>
      </c>
      <c r="H44">
        <v>-122.34764300000001</v>
      </c>
      <c r="I44">
        <v>47.697383000000002</v>
      </c>
      <c r="J44" t="s">
        <v>61</v>
      </c>
      <c r="K44">
        <v>4</v>
      </c>
      <c r="L44">
        <v>2</v>
      </c>
      <c r="M44">
        <v>2340</v>
      </c>
      <c r="N44">
        <v>9405</v>
      </c>
      <c r="P44" t="s">
        <v>49</v>
      </c>
      <c r="Q44" t="s">
        <v>52</v>
      </c>
      <c r="R44" t="s">
        <v>483</v>
      </c>
      <c r="S44" t="s">
        <v>484</v>
      </c>
      <c r="X44" s="1">
        <v>40654</v>
      </c>
      <c r="Y44" s="3">
        <v>445000</v>
      </c>
      <c r="Z44" t="s">
        <v>485</v>
      </c>
      <c r="AA44">
        <v>1957</v>
      </c>
      <c r="AB44" t="s">
        <v>486</v>
      </c>
      <c r="AC44" t="s">
        <v>487</v>
      </c>
      <c r="AD44">
        <v>98230</v>
      </c>
      <c r="AE44" t="s">
        <v>47</v>
      </c>
      <c r="AF44">
        <v>5110</v>
      </c>
      <c r="AG44" t="s">
        <v>488</v>
      </c>
      <c r="AH44">
        <v>0</v>
      </c>
      <c r="AM44">
        <v>1</v>
      </c>
      <c r="AN44" t="s">
        <v>235</v>
      </c>
      <c r="AP44">
        <v>10</v>
      </c>
      <c r="AQ44">
        <v>18003002</v>
      </c>
      <c r="AR44">
        <v>0</v>
      </c>
      <c r="AS44">
        <v>0</v>
      </c>
      <c r="AT44" s="2">
        <v>1831000</v>
      </c>
    </row>
    <row r="45" spans="1:46" x14ac:dyDescent="0.25">
      <c r="A45">
        <v>3126049381</v>
      </c>
      <c r="B45" t="str">
        <f>"3126049381"</f>
        <v>3126049381</v>
      </c>
      <c r="C45" t="s">
        <v>352</v>
      </c>
      <c r="D45" t="s">
        <v>46</v>
      </c>
      <c r="E45" t="s">
        <v>47</v>
      </c>
      <c r="F45">
        <v>98103</v>
      </c>
      <c r="G45" t="s">
        <v>48</v>
      </c>
      <c r="H45">
        <v>-122.348341</v>
      </c>
      <c r="I45">
        <v>47.696156999999999</v>
      </c>
      <c r="J45" t="s">
        <v>61</v>
      </c>
      <c r="K45">
        <v>7</v>
      </c>
      <c r="L45">
        <v>4</v>
      </c>
      <c r="M45">
        <v>3360</v>
      </c>
      <c r="N45">
        <v>9261</v>
      </c>
      <c r="P45" t="s">
        <v>53</v>
      </c>
      <c r="Q45" t="s">
        <v>52</v>
      </c>
      <c r="R45" t="s">
        <v>353</v>
      </c>
      <c r="S45" t="s">
        <v>354</v>
      </c>
      <c r="X45" t="s">
        <v>54</v>
      </c>
      <c r="Y45" s="3">
        <v>0</v>
      </c>
      <c r="Z45" t="s">
        <v>355</v>
      </c>
      <c r="AA45">
        <v>1982</v>
      </c>
      <c r="AB45" t="s">
        <v>356</v>
      </c>
      <c r="AC45" t="s">
        <v>225</v>
      </c>
      <c r="AD45">
        <v>98020</v>
      </c>
      <c r="AE45" t="s">
        <v>47</v>
      </c>
      <c r="AF45">
        <v>3436</v>
      </c>
      <c r="AG45" t="s">
        <v>357</v>
      </c>
      <c r="AH45">
        <v>0</v>
      </c>
      <c r="AM45">
        <v>2</v>
      </c>
      <c r="AN45" t="s">
        <v>235</v>
      </c>
      <c r="AP45">
        <v>10</v>
      </c>
      <c r="AQ45">
        <v>18003003</v>
      </c>
      <c r="AR45">
        <v>0</v>
      </c>
      <c r="AS45">
        <v>0</v>
      </c>
      <c r="AT45" s="2">
        <v>1887000</v>
      </c>
    </row>
    <row r="46" spans="1:46" x14ac:dyDescent="0.25">
      <c r="A46">
        <v>7515000128</v>
      </c>
      <c r="B46" t="str">
        <f>"7515000128"</f>
        <v>7515000128</v>
      </c>
      <c r="C46" t="s">
        <v>509</v>
      </c>
      <c r="D46" t="s">
        <v>46</v>
      </c>
      <c r="E46" t="s">
        <v>47</v>
      </c>
      <c r="F46">
        <v>98117</v>
      </c>
      <c r="G46" t="s">
        <v>48</v>
      </c>
      <c r="H46">
        <v>-122.375055</v>
      </c>
      <c r="I46">
        <v>47.693406000000003</v>
      </c>
      <c r="J46" t="s">
        <v>170</v>
      </c>
      <c r="K46">
        <v>5</v>
      </c>
      <c r="L46">
        <v>3</v>
      </c>
      <c r="M46">
        <v>2500</v>
      </c>
      <c r="N46">
        <v>8753</v>
      </c>
      <c r="P46" t="s">
        <v>53</v>
      </c>
      <c r="Q46" t="s">
        <v>52</v>
      </c>
      <c r="R46" t="s">
        <v>108</v>
      </c>
      <c r="S46" t="s">
        <v>510</v>
      </c>
      <c r="T46" t="s">
        <v>311</v>
      </c>
      <c r="U46" t="s">
        <v>510</v>
      </c>
      <c r="X46" s="1">
        <v>39736</v>
      </c>
      <c r="Y46" s="3">
        <v>515000</v>
      </c>
      <c r="Z46" t="s">
        <v>490</v>
      </c>
      <c r="AA46">
        <v>1962</v>
      </c>
      <c r="AB46" t="s">
        <v>511</v>
      </c>
      <c r="AC46" t="s">
        <v>449</v>
      </c>
      <c r="AD46">
        <v>98155</v>
      </c>
      <c r="AE46" t="s">
        <v>47</v>
      </c>
      <c r="AF46">
        <v>4516</v>
      </c>
      <c r="AG46" t="s">
        <v>512</v>
      </c>
      <c r="AH46">
        <v>0</v>
      </c>
      <c r="AJ46" t="s">
        <v>50</v>
      </c>
      <c r="AM46">
        <v>1</v>
      </c>
      <c r="AN46" t="s">
        <v>235</v>
      </c>
      <c r="AP46">
        <v>10</v>
      </c>
      <c r="AQ46">
        <v>16003013</v>
      </c>
      <c r="AR46">
        <v>0</v>
      </c>
      <c r="AS46">
        <v>0</v>
      </c>
      <c r="AT46" s="2">
        <v>1557000</v>
      </c>
    </row>
    <row r="47" spans="1:46" x14ac:dyDescent="0.25">
      <c r="A47">
        <v>1865400021</v>
      </c>
      <c r="B47" t="str">
        <f>"1865400021"</f>
        <v>1865400021</v>
      </c>
      <c r="C47" t="s">
        <v>230</v>
      </c>
      <c r="D47" t="s">
        <v>46</v>
      </c>
      <c r="E47" t="s">
        <v>47</v>
      </c>
      <c r="F47">
        <v>98117</v>
      </c>
      <c r="G47" t="s">
        <v>48</v>
      </c>
      <c r="H47">
        <v>-122.368261</v>
      </c>
      <c r="I47">
        <v>47.698326000000002</v>
      </c>
      <c r="J47" t="s">
        <v>153</v>
      </c>
      <c r="K47">
        <v>0</v>
      </c>
      <c r="L47">
        <v>0</v>
      </c>
      <c r="M47">
        <v>3566</v>
      </c>
      <c r="N47">
        <v>8498</v>
      </c>
      <c r="P47" t="s">
        <v>53</v>
      </c>
      <c r="Q47" t="s">
        <v>52</v>
      </c>
      <c r="R47" t="s">
        <v>111</v>
      </c>
      <c r="S47" t="s">
        <v>231</v>
      </c>
      <c r="X47" t="s">
        <v>54</v>
      </c>
      <c r="Y47" s="3">
        <v>0</v>
      </c>
      <c r="Z47" t="s">
        <v>232</v>
      </c>
      <c r="AA47">
        <v>1970</v>
      </c>
      <c r="AB47" t="s">
        <v>233</v>
      </c>
      <c r="AC47" t="s">
        <v>46</v>
      </c>
      <c r="AD47">
        <v>98175</v>
      </c>
      <c r="AE47" t="s">
        <v>47</v>
      </c>
      <c r="AF47">
        <v>445</v>
      </c>
      <c r="AG47" t="s">
        <v>234</v>
      </c>
      <c r="AH47">
        <v>4</v>
      </c>
      <c r="AM47">
        <v>2</v>
      </c>
      <c r="AN47" t="s">
        <v>235</v>
      </c>
      <c r="AP47">
        <v>10</v>
      </c>
      <c r="AQ47">
        <v>17023001</v>
      </c>
      <c r="AR47">
        <v>0</v>
      </c>
      <c r="AS47">
        <v>0</v>
      </c>
      <c r="AT47" s="2">
        <v>1094000</v>
      </c>
    </row>
    <row r="48" spans="1:46" x14ac:dyDescent="0.25">
      <c r="A48">
        <v>6145601295</v>
      </c>
      <c r="B48" t="str">
        <f>"6145601295"</f>
        <v>6145601295</v>
      </c>
      <c r="C48" t="s">
        <v>434</v>
      </c>
      <c r="D48" t="s">
        <v>46</v>
      </c>
      <c r="E48" t="s">
        <v>47</v>
      </c>
      <c r="F48">
        <v>98133</v>
      </c>
      <c r="G48" t="s">
        <v>48</v>
      </c>
      <c r="H48">
        <v>-122.351811</v>
      </c>
      <c r="I48">
        <v>47.703409999999998</v>
      </c>
      <c r="J48" t="s">
        <v>194</v>
      </c>
      <c r="K48">
        <v>5</v>
      </c>
      <c r="L48">
        <v>3</v>
      </c>
      <c r="M48">
        <v>2910</v>
      </c>
      <c r="N48">
        <v>7688</v>
      </c>
      <c r="P48" t="s">
        <v>53</v>
      </c>
      <c r="Q48" t="s">
        <v>52</v>
      </c>
      <c r="R48" t="s">
        <v>435</v>
      </c>
      <c r="S48" t="s">
        <v>436</v>
      </c>
      <c r="T48" t="s">
        <v>437</v>
      </c>
      <c r="U48" t="s">
        <v>436</v>
      </c>
      <c r="X48" s="1">
        <v>29328</v>
      </c>
      <c r="Y48" s="3">
        <v>91500</v>
      </c>
      <c r="Z48" t="s">
        <v>432</v>
      </c>
      <c r="AA48">
        <v>1921</v>
      </c>
      <c r="AB48" t="s">
        <v>438</v>
      </c>
      <c r="AC48" t="s">
        <v>46</v>
      </c>
      <c r="AD48">
        <v>98115</v>
      </c>
      <c r="AE48" t="s">
        <v>47</v>
      </c>
      <c r="AF48">
        <v>7934</v>
      </c>
      <c r="AG48" t="s">
        <v>439</v>
      </c>
      <c r="AH48">
        <v>0</v>
      </c>
      <c r="AJ48" t="s">
        <v>50</v>
      </c>
      <c r="AM48">
        <v>2</v>
      </c>
      <c r="AN48" t="s">
        <v>235</v>
      </c>
      <c r="AP48">
        <v>10</v>
      </c>
      <c r="AQ48">
        <v>17013007</v>
      </c>
      <c r="AR48">
        <v>0</v>
      </c>
      <c r="AS48">
        <v>0</v>
      </c>
      <c r="AT48" s="2">
        <v>1126000</v>
      </c>
    </row>
    <row r="49" spans="1:46" x14ac:dyDescent="0.25">
      <c r="A49">
        <v>6145601580</v>
      </c>
      <c r="B49" t="str">
        <f>"6145601580"</f>
        <v>6145601580</v>
      </c>
      <c r="C49" t="s">
        <v>440</v>
      </c>
      <c r="D49" t="s">
        <v>46</v>
      </c>
      <c r="E49" t="s">
        <v>47</v>
      </c>
      <c r="F49">
        <v>98133</v>
      </c>
      <c r="G49" t="s">
        <v>48</v>
      </c>
      <c r="H49">
        <v>-122.345941</v>
      </c>
      <c r="I49">
        <v>47.703392000000001</v>
      </c>
      <c r="J49" t="s">
        <v>441</v>
      </c>
      <c r="K49">
        <v>3</v>
      </c>
      <c r="L49">
        <v>1</v>
      </c>
      <c r="M49">
        <v>1060</v>
      </c>
      <c r="N49">
        <v>7688</v>
      </c>
      <c r="P49" t="s">
        <v>49</v>
      </c>
      <c r="Q49" t="s">
        <v>52</v>
      </c>
      <c r="R49" t="s">
        <v>359</v>
      </c>
      <c r="S49" t="s">
        <v>442</v>
      </c>
      <c r="X49" t="s">
        <v>54</v>
      </c>
      <c r="Y49" s="3">
        <v>0</v>
      </c>
      <c r="Z49" t="s">
        <v>432</v>
      </c>
      <c r="AA49">
        <v>1925</v>
      </c>
      <c r="AB49" t="s">
        <v>443</v>
      </c>
      <c r="AC49" t="s">
        <v>46</v>
      </c>
      <c r="AD49">
        <v>98133</v>
      </c>
      <c r="AE49" t="s">
        <v>47</v>
      </c>
      <c r="AF49">
        <v>9220</v>
      </c>
      <c r="AG49" t="s">
        <v>444</v>
      </c>
      <c r="AH49">
        <v>0</v>
      </c>
      <c r="AJ49" t="s">
        <v>50</v>
      </c>
      <c r="AM49">
        <v>1</v>
      </c>
      <c r="AN49" t="s">
        <v>235</v>
      </c>
      <c r="AP49">
        <v>10</v>
      </c>
      <c r="AQ49">
        <v>13002011</v>
      </c>
      <c r="AR49">
        <v>2018</v>
      </c>
      <c r="AS49">
        <v>12470.91</v>
      </c>
      <c r="AT49" s="2">
        <v>1446000</v>
      </c>
    </row>
    <row r="50" spans="1:46" x14ac:dyDescent="0.25">
      <c r="A50">
        <v>6145600180</v>
      </c>
      <c r="B50" t="str">
        <f>"6145600180"</f>
        <v>6145600180</v>
      </c>
      <c r="C50" t="s">
        <v>430</v>
      </c>
      <c r="D50" t="s">
        <v>46</v>
      </c>
      <c r="E50" t="s">
        <v>47</v>
      </c>
      <c r="F50">
        <v>98133</v>
      </c>
      <c r="G50" t="s">
        <v>48</v>
      </c>
      <c r="H50">
        <v>-122.350357</v>
      </c>
      <c r="I50">
        <v>47.704557999999999</v>
      </c>
      <c r="J50" t="s">
        <v>393</v>
      </c>
      <c r="K50">
        <v>6</v>
      </c>
      <c r="L50">
        <v>3</v>
      </c>
      <c r="M50">
        <v>4290</v>
      </c>
      <c r="N50">
        <v>7592</v>
      </c>
      <c r="P50" t="s">
        <v>53</v>
      </c>
      <c r="Q50" t="s">
        <v>50</v>
      </c>
      <c r="R50" t="s">
        <v>368</v>
      </c>
      <c r="S50" t="s">
        <v>326</v>
      </c>
      <c r="T50" t="s">
        <v>431</v>
      </c>
      <c r="U50" t="s">
        <v>326</v>
      </c>
      <c r="X50" s="1">
        <v>38260</v>
      </c>
      <c r="Y50" s="3">
        <v>569000</v>
      </c>
      <c r="Z50" t="s">
        <v>432</v>
      </c>
      <c r="AA50">
        <v>1980</v>
      </c>
      <c r="AB50" t="s">
        <v>430</v>
      </c>
      <c r="AC50" t="s">
        <v>46</v>
      </c>
      <c r="AD50">
        <v>98133</v>
      </c>
      <c r="AE50" t="s">
        <v>47</v>
      </c>
      <c r="AF50">
        <v>9248</v>
      </c>
      <c r="AG50" t="s">
        <v>433</v>
      </c>
      <c r="AH50">
        <v>0</v>
      </c>
      <c r="AJ50" t="s">
        <v>50</v>
      </c>
      <c r="AM50">
        <v>2</v>
      </c>
      <c r="AN50" t="s">
        <v>235</v>
      </c>
      <c r="AP50">
        <v>10</v>
      </c>
      <c r="AQ50">
        <v>17013000</v>
      </c>
      <c r="AR50">
        <v>0</v>
      </c>
      <c r="AS50">
        <v>0</v>
      </c>
      <c r="AT50" s="2">
        <v>1301000</v>
      </c>
    </row>
    <row r="51" spans="1:46" x14ac:dyDescent="0.25">
      <c r="A51">
        <v>4310700460</v>
      </c>
      <c r="B51" t="str">
        <f>"4310700460"</f>
        <v>4310700460</v>
      </c>
      <c r="C51" t="s">
        <v>401</v>
      </c>
      <c r="D51" t="s">
        <v>46</v>
      </c>
      <c r="E51" t="s">
        <v>47</v>
      </c>
      <c r="F51">
        <v>98103</v>
      </c>
      <c r="G51" t="s">
        <v>48</v>
      </c>
      <c r="H51">
        <v>-122.338435</v>
      </c>
      <c r="I51">
        <v>47.700066</v>
      </c>
      <c r="J51" t="s">
        <v>170</v>
      </c>
      <c r="K51">
        <v>5</v>
      </c>
      <c r="L51">
        <v>3</v>
      </c>
      <c r="M51">
        <v>2280</v>
      </c>
      <c r="N51">
        <v>7500</v>
      </c>
      <c r="P51" t="s">
        <v>53</v>
      </c>
      <c r="Q51" t="s">
        <v>52</v>
      </c>
      <c r="R51" t="s">
        <v>362</v>
      </c>
      <c r="S51" t="s">
        <v>402</v>
      </c>
      <c r="T51" t="s">
        <v>403</v>
      </c>
      <c r="U51" t="s">
        <v>402</v>
      </c>
      <c r="X51" s="1">
        <v>41632</v>
      </c>
      <c r="Y51" s="3">
        <v>533000</v>
      </c>
      <c r="Z51" t="s">
        <v>400</v>
      </c>
      <c r="AA51">
        <v>1962</v>
      </c>
      <c r="AB51" t="s">
        <v>404</v>
      </c>
      <c r="AC51" t="s">
        <v>46</v>
      </c>
      <c r="AD51">
        <v>98103</v>
      </c>
      <c r="AE51" t="s">
        <v>47</v>
      </c>
      <c r="AF51">
        <v>3530</v>
      </c>
      <c r="AG51" t="s">
        <v>405</v>
      </c>
      <c r="AH51">
        <v>0</v>
      </c>
      <c r="AM51">
        <v>1</v>
      </c>
      <c r="AN51" t="s">
        <v>235</v>
      </c>
      <c r="AP51">
        <v>10</v>
      </c>
      <c r="AQ51">
        <v>13001022</v>
      </c>
      <c r="AR51">
        <v>0</v>
      </c>
      <c r="AS51">
        <v>0</v>
      </c>
      <c r="AT51" s="2">
        <v>881000</v>
      </c>
    </row>
    <row r="52" spans="1:46" x14ac:dyDescent="0.25">
      <c r="A52">
        <v>2883201805</v>
      </c>
      <c r="B52" t="str">
        <f>"2883201805"</f>
        <v>2883201805</v>
      </c>
      <c r="C52" t="s">
        <v>308</v>
      </c>
      <c r="D52" t="s">
        <v>46</v>
      </c>
      <c r="E52" t="s">
        <v>47</v>
      </c>
      <c r="F52">
        <v>98115</v>
      </c>
      <c r="G52" t="s">
        <v>48</v>
      </c>
      <c r="H52">
        <v>-122.326576</v>
      </c>
      <c r="I52">
        <v>47.683093</v>
      </c>
      <c r="J52" t="s">
        <v>301</v>
      </c>
      <c r="K52">
        <v>2</v>
      </c>
      <c r="L52">
        <v>2</v>
      </c>
      <c r="M52">
        <v>1140</v>
      </c>
      <c r="N52">
        <v>7500</v>
      </c>
      <c r="P52" t="s">
        <v>49</v>
      </c>
      <c r="Q52" t="s">
        <v>52</v>
      </c>
      <c r="R52" t="s">
        <v>309</v>
      </c>
      <c r="S52" t="s">
        <v>310</v>
      </c>
      <c r="T52" t="s">
        <v>311</v>
      </c>
      <c r="U52" t="s">
        <v>310</v>
      </c>
      <c r="X52" s="1">
        <v>41305</v>
      </c>
      <c r="Y52" s="3">
        <v>650000</v>
      </c>
      <c r="Z52" t="s">
        <v>304</v>
      </c>
      <c r="AA52">
        <v>1968</v>
      </c>
      <c r="AB52" t="s">
        <v>312</v>
      </c>
      <c r="AC52" t="s">
        <v>46</v>
      </c>
      <c r="AD52">
        <v>98115</v>
      </c>
      <c r="AE52" t="s">
        <v>47</v>
      </c>
      <c r="AF52">
        <v>7244</v>
      </c>
      <c r="AG52" t="s">
        <v>313</v>
      </c>
      <c r="AH52">
        <v>0</v>
      </c>
      <c r="AM52">
        <v>1</v>
      </c>
      <c r="AN52" t="s">
        <v>235</v>
      </c>
      <c r="AP52">
        <v>10</v>
      </c>
      <c r="AQ52">
        <v>36022003</v>
      </c>
      <c r="AR52">
        <v>0</v>
      </c>
      <c r="AS52">
        <v>0</v>
      </c>
      <c r="AT52" s="2">
        <v>1575000</v>
      </c>
    </row>
    <row r="53" spans="1:46" x14ac:dyDescent="0.25">
      <c r="A53">
        <v>3975400510</v>
      </c>
      <c r="B53" t="str">
        <f>"3975400510"</f>
        <v>3975400510</v>
      </c>
      <c r="C53" t="s">
        <v>390</v>
      </c>
      <c r="D53" t="s">
        <v>46</v>
      </c>
      <c r="E53" t="s">
        <v>47</v>
      </c>
      <c r="F53">
        <v>98103</v>
      </c>
      <c r="G53" t="s">
        <v>48</v>
      </c>
      <c r="H53">
        <v>-122.341336</v>
      </c>
      <c r="I53">
        <v>47.656533000000003</v>
      </c>
      <c r="J53" t="s">
        <v>382</v>
      </c>
      <c r="K53">
        <v>3</v>
      </c>
      <c r="L53">
        <v>2</v>
      </c>
      <c r="M53">
        <v>2070</v>
      </c>
      <c r="N53">
        <v>8975</v>
      </c>
      <c r="P53" t="s">
        <v>49</v>
      </c>
      <c r="Q53" t="s">
        <v>50</v>
      </c>
      <c r="R53" t="s">
        <v>161</v>
      </c>
      <c r="S53" t="s">
        <v>391</v>
      </c>
      <c r="T53" t="s">
        <v>118</v>
      </c>
      <c r="U53" t="s">
        <v>391</v>
      </c>
      <c r="X53" s="1">
        <v>36084</v>
      </c>
      <c r="Y53" s="3">
        <v>406000</v>
      </c>
      <c r="Z53" t="s">
        <v>383</v>
      </c>
      <c r="AA53">
        <v>1906</v>
      </c>
      <c r="AB53" t="s">
        <v>390</v>
      </c>
      <c r="AC53" t="s">
        <v>46</v>
      </c>
      <c r="AD53">
        <v>98103</v>
      </c>
      <c r="AE53" t="s">
        <v>47</v>
      </c>
      <c r="AF53">
        <v>8139</v>
      </c>
      <c r="AG53" t="s">
        <v>392</v>
      </c>
      <c r="AH53">
        <v>0</v>
      </c>
      <c r="AJ53" t="s">
        <v>50</v>
      </c>
      <c r="AM53">
        <v>2</v>
      </c>
      <c r="AN53" t="s">
        <v>63</v>
      </c>
      <c r="AP53">
        <v>10</v>
      </c>
      <c r="AQ53">
        <v>54022001</v>
      </c>
      <c r="AR53">
        <v>0</v>
      </c>
      <c r="AS53">
        <v>0</v>
      </c>
      <c r="AT53" s="2">
        <v>1715000</v>
      </c>
    </row>
    <row r="54" spans="1:46" x14ac:dyDescent="0.25">
      <c r="A54">
        <v>3975400505</v>
      </c>
      <c r="B54" t="str">
        <f>"3975400505"</f>
        <v>3975400505</v>
      </c>
      <c r="C54" t="s">
        <v>384</v>
      </c>
      <c r="D54" t="s">
        <v>46</v>
      </c>
      <c r="E54" t="s">
        <v>47</v>
      </c>
      <c r="F54">
        <v>98103</v>
      </c>
      <c r="G54" t="s">
        <v>48</v>
      </c>
      <c r="H54">
        <v>-122.341559</v>
      </c>
      <c r="I54">
        <v>47.656534000000001</v>
      </c>
      <c r="J54" t="s">
        <v>382</v>
      </c>
      <c r="K54">
        <v>3</v>
      </c>
      <c r="L54">
        <v>2</v>
      </c>
      <c r="M54">
        <v>2070</v>
      </c>
      <c r="N54">
        <v>8907</v>
      </c>
      <c r="P54" t="s">
        <v>53</v>
      </c>
      <c r="Q54" t="s">
        <v>52</v>
      </c>
      <c r="R54" t="s">
        <v>385</v>
      </c>
      <c r="S54" t="s">
        <v>386</v>
      </c>
      <c r="X54" s="1">
        <v>38960</v>
      </c>
      <c r="Y54" s="3">
        <v>850000</v>
      </c>
      <c r="Z54" t="s">
        <v>383</v>
      </c>
      <c r="AA54">
        <v>1918</v>
      </c>
      <c r="AB54" t="s">
        <v>387</v>
      </c>
      <c r="AC54" t="s">
        <v>388</v>
      </c>
      <c r="AD54">
        <v>22205</v>
      </c>
      <c r="AE54" t="s">
        <v>178</v>
      </c>
      <c r="AF54">
        <v>3525</v>
      </c>
      <c r="AG54" t="s">
        <v>389</v>
      </c>
      <c r="AH54">
        <v>0</v>
      </c>
      <c r="AJ54" t="s">
        <v>50</v>
      </c>
      <c r="AM54">
        <v>1</v>
      </c>
      <c r="AN54" t="s">
        <v>63</v>
      </c>
      <c r="AP54">
        <v>10</v>
      </c>
      <c r="AQ54">
        <v>54022001</v>
      </c>
      <c r="AR54">
        <v>0</v>
      </c>
      <c r="AS54">
        <v>0</v>
      </c>
      <c r="AT54" s="2">
        <v>1710000</v>
      </c>
    </row>
    <row r="55" spans="1:46" x14ac:dyDescent="0.25">
      <c r="A55">
        <v>1825049142</v>
      </c>
      <c r="B55" t="str">
        <f>"1825049142"</f>
        <v>1825049142</v>
      </c>
      <c r="C55" t="s">
        <v>215</v>
      </c>
      <c r="D55" t="s">
        <v>46</v>
      </c>
      <c r="E55" t="s">
        <v>47</v>
      </c>
      <c r="F55">
        <v>98103</v>
      </c>
      <c r="G55" t="s">
        <v>48</v>
      </c>
      <c r="H55">
        <v>-122.34141</v>
      </c>
      <c r="I55">
        <v>47.657747000000001</v>
      </c>
      <c r="J55" t="s">
        <v>216</v>
      </c>
      <c r="K55">
        <v>2</v>
      </c>
      <c r="L55">
        <v>2</v>
      </c>
      <c r="M55">
        <v>1620</v>
      </c>
      <c r="N55">
        <v>8451</v>
      </c>
      <c r="P55" t="s">
        <v>53</v>
      </c>
      <c r="Q55" t="s">
        <v>52</v>
      </c>
      <c r="R55" t="s">
        <v>217</v>
      </c>
      <c r="S55" t="s">
        <v>218</v>
      </c>
      <c r="X55" s="1">
        <v>35972</v>
      </c>
      <c r="Y55" s="3">
        <v>280000</v>
      </c>
      <c r="AA55">
        <v>1901</v>
      </c>
      <c r="AB55" t="s">
        <v>219</v>
      </c>
      <c r="AC55" t="s">
        <v>220</v>
      </c>
      <c r="AD55">
        <v>10024</v>
      </c>
      <c r="AE55" t="s">
        <v>221</v>
      </c>
      <c r="AF55">
        <v>7245</v>
      </c>
      <c r="AG55" t="s">
        <v>222</v>
      </c>
      <c r="AH55">
        <v>0</v>
      </c>
      <c r="AM55">
        <v>2</v>
      </c>
      <c r="AN55" t="s">
        <v>63</v>
      </c>
      <c r="AP55">
        <v>10</v>
      </c>
      <c r="AQ55">
        <v>50002013</v>
      </c>
      <c r="AR55">
        <v>0</v>
      </c>
      <c r="AS55">
        <v>0</v>
      </c>
      <c r="AT55" s="2">
        <v>1432000</v>
      </c>
    </row>
    <row r="56" spans="1:46" x14ac:dyDescent="0.25">
      <c r="A56">
        <v>4083800686</v>
      </c>
      <c r="B56" t="str">
        <f>"4083800686"</f>
        <v>4083800686</v>
      </c>
      <c r="C56" t="s">
        <v>395</v>
      </c>
      <c r="D56" t="s">
        <v>46</v>
      </c>
      <c r="E56" t="s">
        <v>47</v>
      </c>
      <c r="F56">
        <v>98103</v>
      </c>
      <c r="G56" t="s">
        <v>48</v>
      </c>
      <c r="H56">
        <v>-122.338849</v>
      </c>
      <c r="I56">
        <v>47.664073000000002</v>
      </c>
      <c r="J56" t="s">
        <v>113</v>
      </c>
      <c r="K56">
        <v>5</v>
      </c>
      <c r="L56">
        <v>3</v>
      </c>
      <c r="M56">
        <v>2420</v>
      </c>
      <c r="N56">
        <v>8400</v>
      </c>
      <c r="P56" t="s">
        <v>49</v>
      </c>
      <c r="Q56" t="s">
        <v>50</v>
      </c>
      <c r="R56" t="s">
        <v>396</v>
      </c>
      <c r="S56" t="s">
        <v>397</v>
      </c>
      <c r="X56" t="s">
        <v>54</v>
      </c>
      <c r="Y56" s="3">
        <v>0</v>
      </c>
      <c r="Z56" t="s">
        <v>394</v>
      </c>
      <c r="AA56">
        <v>1910</v>
      </c>
      <c r="AB56" t="s">
        <v>395</v>
      </c>
      <c r="AC56" t="s">
        <v>46</v>
      </c>
      <c r="AD56">
        <v>98103</v>
      </c>
      <c r="AE56" t="s">
        <v>47</v>
      </c>
      <c r="AF56">
        <v>6729</v>
      </c>
      <c r="AG56" t="s">
        <v>398</v>
      </c>
      <c r="AH56">
        <v>0</v>
      </c>
      <c r="AJ56" t="s">
        <v>50</v>
      </c>
      <c r="AM56">
        <v>2</v>
      </c>
      <c r="AN56" t="s">
        <v>63</v>
      </c>
      <c r="AP56">
        <v>10</v>
      </c>
      <c r="AQ56">
        <v>50001017</v>
      </c>
      <c r="AR56">
        <v>0</v>
      </c>
      <c r="AS56">
        <v>0</v>
      </c>
      <c r="AT56" s="2">
        <v>1683000</v>
      </c>
    </row>
    <row r="57" spans="1:46" x14ac:dyDescent="0.25">
      <c r="A57">
        <v>8690300030</v>
      </c>
      <c r="B57" t="str">
        <f>"8690300030"</f>
        <v>8690300030</v>
      </c>
      <c r="C57" t="s">
        <v>575</v>
      </c>
      <c r="D57" t="s">
        <v>46</v>
      </c>
      <c r="E57" t="s">
        <v>47</v>
      </c>
      <c r="F57">
        <v>98103</v>
      </c>
      <c r="G57" t="s">
        <v>48</v>
      </c>
      <c r="H57">
        <v>-122.341543</v>
      </c>
      <c r="I57">
        <v>47.658610000000003</v>
      </c>
      <c r="J57" t="s">
        <v>214</v>
      </c>
      <c r="K57">
        <v>4</v>
      </c>
      <c r="L57">
        <v>2</v>
      </c>
      <c r="M57">
        <v>1710</v>
      </c>
      <c r="N57">
        <v>8327</v>
      </c>
      <c r="P57" t="s">
        <v>53</v>
      </c>
      <c r="Q57" t="s">
        <v>52</v>
      </c>
      <c r="R57" t="s">
        <v>141</v>
      </c>
      <c r="S57" t="s">
        <v>576</v>
      </c>
      <c r="T57" t="s">
        <v>552</v>
      </c>
      <c r="U57" t="s">
        <v>530</v>
      </c>
      <c r="X57" s="1">
        <v>37861</v>
      </c>
      <c r="Y57" s="3">
        <v>415000</v>
      </c>
      <c r="Z57" t="s">
        <v>577</v>
      </c>
      <c r="AA57">
        <v>1952</v>
      </c>
      <c r="AB57" t="s">
        <v>578</v>
      </c>
      <c r="AC57" t="s">
        <v>254</v>
      </c>
      <c r="AD57">
        <v>98005</v>
      </c>
      <c r="AE57" t="s">
        <v>47</v>
      </c>
      <c r="AF57">
        <v>4616</v>
      </c>
      <c r="AG57" t="s">
        <v>579</v>
      </c>
      <c r="AH57">
        <v>0</v>
      </c>
      <c r="AM57">
        <v>1</v>
      </c>
      <c r="AN57" t="s">
        <v>63</v>
      </c>
      <c r="AP57">
        <v>10</v>
      </c>
      <c r="AQ57">
        <v>50002003</v>
      </c>
      <c r="AR57">
        <v>0</v>
      </c>
      <c r="AS57">
        <v>0</v>
      </c>
      <c r="AT57" s="2">
        <v>1711000</v>
      </c>
    </row>
    <row r="58" spans="1:46" x14ac:dyDescent="0.25">
      <c r="A58">
        <v>1862400391</v>
      </c>
      <c r="B58" t="str">
        <f>"1862400391"</f>
        <v>1862400391</v>
      </c>
      <c r="C58" t="s">
        <v>227</v>
      </c>
      <c r="D58" t="s">
        <v>46</v>
      </c>
      <c r="E58" t="s">
        <v>47</v>
      </c>
      <c r="F58">
        <v>98117</v>
      </c>
      <c r="G58" t="s">
        <v>48</v>
      </c>
      <c r="H58">
        <v>-122.37235699999999</v>
      </c>
      <c r="I58">
        <v>47.694912000000002</v>
      </c>
      <c r="J58" t="s">
        <v>196</v>
      </c>
      <c r="K58">
        <v>2</v>
      </c>
      <c r="L58">
        <v>2</v>
      </c>
      <c r="M58">
        <v>1190</v>
      </c>
      <c r="N58">
        <v>8160</v>
      </c>
      <c r="P58" t="s">
        <v>49</v>
      </c>
      <c r="Q58" t="s">
        <v>50</v>
      </c>
      <c r="R58" t="s">
        <v>134</v>
      </c>
      <c r="S58" t="s">
        <v>228</v>
      </c>
      <c r="X58" s="1">
        <v>34810</v>
      </c>
      <c r="Y58" s="3">
        <v>124500</v>
      </c>
      <c r="Z58" t="s">
        <v>223</v>
      </c>
      <c r="AA58">
        <v>1942</v>
      </c>
      <c r="AB58" t="s">
        <v>227</v>
      </c>
      <c r="AC58" t="s">
        <v>46</v>
      </c>
      <c r="AD58">
        <v>98117</v>
      </c>
      <c r="AE58" t="s">
        <v>47</v>
      </c>
      <c r="AF58">
        <v>3405</v>
      </c>
      <c r="AG58" t="s">
        <v>229</v>
      </c>
      <c r="AH58">
        <v>0</v>
      </c>
      <c r="AJ58" t="s">
        <v>50</v>
      </c>
      <c r="AM58">
        <v>1</v>
      </c>
      <c r="AN58" t="s">
        <v>63</v>
      </c>
      <c r="AP58">
        <v>10</v>
      </c>
      <c r="AQ58">
        <v>17023012</v>
      </c>
      <c r="AR58">
        <v>0</v>
      </c>
      <c r="AS58">
        <v>0</v>
      </c>
      <c r="AT58" s="2">
        <v>729000</v>
      </c>
    </row>
    <row r="59" spans="1:46" x14ac:dyDescent="0.25">
      <c r="A59">
        <v>3126049250</v>
      </c>
      <c r="B59" t="str">
        <f>"3126049250"</f>
        <v>3126049250</v>
      </c>
      <c r="C59" t="s">
        <v>341</v>
      </c>
      <c r="D59" t="s">
        <v>46</v>
      </c>
      <c r="E59" t="s">
        <v>47</v>
      </c>
      <c r="F59">
        <v>98103</v>
      </c>
      <c r="G59" t="s">
        <v>48</v>
      </c>
      <c r="H59">
        <v>-122.34698400000001</v>
      </c>
      <c r="I59">
        <v>47.694698000000002</v>
      </c>
      <c r="J59" t="s">
        <v>327</v>
      </c>
      <c r="K59">
        <v>3</v>
      </c>
      <c r="L59">
        <v>2</v>
      </c>
      <c r="M59">
        <v>2060</v>
      </c>
      <c r="N59">
        <v>7871</v>
      </c>
      <c r="P59" t="s">
        <v>53</v>
      </c>
      <c r="Q59" t="s">
        <v>50</v>
      </c>
      <c r="R59" t="s">
        <v>342</v>
      </c>
      <c r="S59" t="s">
        <v>343</v>
      </c>
      <c r="T59" t="s">
        <v>120</v>
      </c>
      <c r="U59" t="s">
        <v>344</v>
      </c>
      <c r="X59" s="1">
        <v>36308</v>
      </c>
      <c r="Y59" s="3">
        <v>245000</v>
      </c>
      <c r="AA59">
        <v>1948</v>
      </c>
      <c r="AB59" t="s">
        <v>341</v>
      </c>
      <c r="AC59" t="s">
        <v>46</v>
      </c>
      <c r="AD59">
        <v>98103</v>
      </c>
      <c r="AE59" t="s">
        <v>47</v>
      </c>
      <c r="AF59">
        <v>3946</v>
      </c>
      <c r="AG59" t="s">
        <v>345</v>
      </c>
      <c r="AH59">
        <v>0</v>
      </c>
      <c r="AJ59" t="s">
        <v>50</v>
      </c>
      <c r="AM59">
        <v>1</v>
      </c>
      <c r="AN59" t="s">
        <v>63</v>
      </c>
      <c r="AP59">
        <v>10</v>
      </c>
      <c r="AQ59">
        <v>18003010</v>
      </c>
      <c r="AR59">
        <v>0</v>
      </c>
      <c r="AS59">
        <v>0</v>
      </c>
      <c r="AT59" s="2">
        <v>914000</v>
      </c>
    </row>
    <row r="60" spans="1:46" x14ac:dyDescent="0.25">
      <c r="A60">
        <v>5541300086</v>
      </c>
      <c r="B60" t="str">
        <f>"5541300086"</f>
        <v>5541300086</v>
      </c>
      <c r="C60" t="s">
        <v>415</v>
      </c>
      <c r="D60" t="s">
        <v>46</v>
      </c>
      <c r="E60" t="s">
        <v>47</v>
      </c>
      <c r="F60">
        <v>98103</v>
      </c>
      <c r="G60" t="s">
        <v>48</v>
      </c>
      <c r="H60">
        <v>-122.346234</v>
      </c>
      <c r="I60">
        <v>47.695419999999999</v>
      </c>
      <c r="J60" t="s">
        <v>61</v>
      </c>
      <c r="K60">
        <v>4</v>
      </c>
      <c r="L60">
        <v>1</v>
      </c>
      <c r="M60">
        <v>1800</v>
      </c>
      <c r="N60">
        <v>7650</v>
      </c>
      <c r="P60" t="s">
        <v>49</v>
      </c>
      <c r="Q60" t="s">
        <v>50</v>
      </c>
      <c r="R60" t="s">
        <v>416</v>
      </c>
      <c r="S60" t="s">
        <v>417</v>
      </c>
      <c r="X60" t="s">
        <v>54</v>
      </c>
      <c r="Y60" s="3">
        <v>0</v>
      </c>
      <c r="Z60" t="s">
        <v>414</v>
      </c>
      <c r="AA60">
        <v>1949</v>
      </c>
      <c r="AB60" t="s">
        <v>415</v>
      </c>
      <c r="AC60" t="s">
        <v>46</v>
      </c>
      <c r="AD60">
        <v>98103</v>
      </c>
      <c r="AE60" t="s">
        <v>47</v>
      </c>
      <c r="AF60">
        <v>3201</v>
      </c>
      <c r="AG60" t="s">
        <v>418</v>
      </c>
      <c r="AH60">
        <v>0</v>
      </c>
      <c r="AJ60" t="s">
        <v>50</v>
      </c>
      <c r="AM60">
        <v>1</v>
      </c>
      <c r="AN60" t="s">
        <v>63</v>
      </c>
      <c r="AP60">
        <v>10</v>
      </c>
      <c r="AQ60">
        <v>18003007</v>
      </c>
      <c r="AR60">
        <v>0</v>
      </c>
      <c r="AS60">
        <v>0</v>
      </c>
      <c r="AT60" s="2">
        <v>859000</v>
      </c>
    </row>
    <row r="61" spans="1:46" x14ac:dyDescent="0.25">
      <c r="A61">
        <v>2705600056</v>
      </c>
      <c r="B61" t="str">
        <f>"2705600056"</f>
        <v>2705600056</v>
      </c>
      <c r="C61" t="s">
        <v>257</v>
      </c>
      <c r="D61" t="s">
        <v>46</v>
      </c>
      <c r="E61" t="s">
        <v>47</v>
      </c>
      <c r="F61">
        <v>98117</v>
      </c>
      <c r="G61" t="s">
        <v>48</v>
      </c>
      <c r="H61">
        <v>-122.36563</v>
      </c>
      <c r="I61">
        <v>47.699055999999999</v>
      </c>
      <c r="J61" t="s">
        <v>196</v>
      </c>
      <c r="K61">
        <v>6</v>
      </c>
      <c r="L61">
        <v>5</v>
      </c>
      <c r="M61">
        <v>3170</v>
      </c>
      <c r="N61">
        <v>9648</v>
      </c>
      <c r="P61" t="s">
        <v>53</v>
      </c>
      <c r="Q61" t="s">
        <v>52</v>
      </c>
      <c r="R61" t="s">
        <v>258</v>
      </c>
      <c r="S61" t="s">
        <v>67</v>
      </c>
      <c r="X61" s="1">
        <v>41213</v>
      </c>
      <c r="Y61" s="3">
        <v>600000</v>
      </c>
      <c r="Z61" t="s">
        <v>256</v>
      </c>
      <c r="AA61">
        <v>1963</v>
      </c>
      <c r="AB61" t="s">
        <v>259</v>
      </c>
      <c r="AC61" t="s">
        <v>46</v>
      </c>
      <c r="AD61">
        <v>98115</v>
      </c>
      <c r="AE61" t="s">
        <v>47</v>
      </c>
      <c r="AF61">
        <v>4052</v>
      </c>
      <c r="AG61" t="s">
        <v>260</v>
      </c>
      <c r="AH61">
        <v>0</v>
      </c>
      <c r="AM61">
        <v>2</v>
      </c>
      <c r="AN61" t="s">
        <v>93</v>
      </c>
      <c r="AP61">
        <v>10</v>
      </c>
      <c r="AQ61">
        <v>17023000</v>
      </c>
      <c r="AR61">
        <v>0</v>
      </c>
      <c r="AS61">
        <v>0</v>
      </c>
      <c r="AT61" s="2">
        <v>1172000</v>
      </c>
    </row>
    <row r="62" spans="1:46" x14ac:dyDescent="0.25">
      <c r="A62">
        <v>2705600057</v>
      </c>
      <c r="B62" t="str">
        <f>"2705600057"</f>
        <v>2705600057</v>
      </c>
      <c r="C62" t="s">
        <v>261</v>
      </c>
      <c r="D62" t="s">
        <v>46</v>
      </c>
      <c r="E62" t="s">
        <v>47</v>
      </c>
      <c r="F62">
        <v>98117</v>
      </c>
      <c r="G62" t="s">
        <v>48</v>
      </c>
      <c r="H62">
        <v>-122.36563099999999</v>
      </c>
      <c r="I62">
        <v>47.699240000000003</v>
      </c>
      <c r="J62" t="s">
        <v>196</v>
      </c>
      <c r="K62">
        <v>6</v>
      </c>
      <c r="L62">
        <v>5</v>
      </c>
      <c r="M62">
        <v>3170</v>
      </c>
      <c r="N62">
        <v>9513</v>
      </c>
      <c r="P62" t="s">
        <v>53</v>
      </c>
      <c r="Q62" t="s">
        <v>52</v>
      </c>
      <c r="R62" t="s">
        <v>262</v>
      </c>
      <c r="X62" s="1">
        <v>41465</v>
      </c>
      <c r="Y62" s="3">
        <v>682500</v>
      </c>
      <c r="Z62" t="s">
        <v>256</v>
      </c>
      <c r="AA62">
        <v>1963</v>
      </c>
      <c r="AB62" t="s">
        <v>263</v>
      </c>
      <c r="AC62" t="s">
        <v>46</v>
      </c>
      <c r="AD62">
        <v>98144</v>
      </c>
      <c r="AE62" t="s">
        <v>47</v>
      </c>
      <c r="AF62">
        <v>6713</v>
      </c>
      <c r="AG62" t="s">
        <v>264</v>
      </c>
      <c r="AH62">
        <v>0</v>
      </c>
      <c r="AM62">
        <v>2</v>
      </c>
      <c r="AN62" t="s">
        <v>93</v>
      </c>
      <c r="AP62">
        <v>10</v>
      </c>
      <c r="AQ62">
        <v>17023000</v>
      </c>
      <c r="AR62">
        <v>0</v>
      </c>
      <c r="AS62">
        <v>0</v>
      </c>
      <c r="AT62" s="2">
        <v>1109000</v>
      </c>
    </row>
    <row r="63" spans="1:46" x14ac:dyDescent="0.25">
      <c r="A63">
        <v>2705600060</v>
      </c>
      <c r="B63" t="str">
        <f>"2705600060"</f>
        <v>2705600060</v>
      </c>
      <c r="C63" t="s">
        <v>265</v>
      </c>
      <c r="D63" t="s">
        <v>46</v>
      </c>
      <c r="E63" t="s">
        <v>47</v>
      </c>
      <c r="F63">
        <v>98117</v>
      </c>
      <c r="G63" t="s">
        <v>48</v>
      </c>
      <c r="H63">
        <v>-122.365629</v>
      </c>
      <c r="I63">
        <v>47.698872999999999</v>
      </c>
      <c r="J63" t="s">
        <v>196</v>
      </c>
      <c r="K63">
        <v>6</v>
      </c>
      <c r="L63">
        <v>5</v>
      </c>
      <c r="M63">
        <v>3170</v>
      </c>
      <c r="N63">
        <v>9504</v>
      </c>
      <c r="P63" t="s">
        <v>53</v>
      </c>
      <c r="Q63" t="s">
        <v>50</v>
      </c>
      <c r="R63" t="s">
        <v>266</v>
      </c>
      <c r="X63" s="1">
        <v>41387</v>
      </c>
      <c r="Y63" s="3">
        <v>605000</v>
      </c>
      <c r="Z63" t="s">
        <v>256</v>
      </c>
      <c r="AA63">
        <v>1963</v>
      </c>
      <c r="AB63" t="s">
        <v>267</v>
      </c>
      <c r="AC63" t="s">
        <v>46</v>
      </c>
      <c r="AD63">
        <v>98117</v>
      </c>
      <c r="AE63" t="s">
        <v>47</v>
      </c>
      <c r="AF63">
        <v>2203</v>
      </c>
      <c r="AG63" t="s">
        <v>268</v>
      </c>
      <c r="AH63">
        <v>0</v>
      </c>
      <c r="AM63">
        <v>2</v>
      </c>
      <c r="AN63" t="s">
        <v>93</v>
      </c>
      <c r="AP63">
        <v>10</v>
      </c>
      <c r="AQ63">
        <v>17023000</v>
      </c>
      <c r="AR63">
        <v>0</v>
      </c>
      <c r="AS63">
        <v>0</v>
      </c>
      <c r="AT63" s="2">
        <v>1172000</v>
      </c>
    </row>
    <row r="64" spans="1:46" x14ac:dyDescent="0.25">
      <c r="A64">
        <v>3626039368</v>
      </c>
      <c r="B64" t="str">
        <f>"3626039368"</f>
        <v>3626039368</v>
      </c>
      <c r="C64" t="s">
        <v>379</v>
      </c>
      <c r="D64" t="s">
        <v>46</v>
      </c>
      <c r="E64" t="s">
        <v>47</v>
      </c>
      <c r="F64">
        <v>98177</v>
      </c>
      <c r="G64" t="s">
        <v>48</v>
      </c>
      <c r="H64">
        <v>-122.35860700000001</v>
      </c>
      <c r="I64">
        <v>47.702775000000003</v>
      </c>
      <c r="J64" t="s">
        <v>275</v>
      </c>
      <c r="K64">
        <v>6</v>
      </c>
      <c r="L64">
        <v>4</v>
      </c>
      <c r="M64">
        <v>3740</v>
      </c>
      <c r="N64">
        <v>9145</v>
      </c>
      <c r="P64" t="s">
        <v>53</v>
      </c>
      <c r="Q64" t="s">
        <v>50</v>
      </c>
      <c r="R64" t="s">
        <v>364</v>
      </c>
      <c r="S64" t="s">
        <v>380</v>
      </c>
      <c r="X64" s="1">
        <v>40116</v>
      </c>
      <c r="Y64" s="3">
        <v>485000</v>
      </c>
      <c r="AA64">
        <v>1964</v>
      </c>
      <c r="AB64" t="s">
        <v>379</v>
      </c>
      <c r="AC64" t="s">
        <v>46</v>
      </c>
      <c r="AD64">
        <v>98177</v>
      </c>
      <c r="AE64" t="s">
        <v>47</v>
      </c>
      <c r="AF64">
        <v>4945</v>
      </c>
      <c r="AG64" t="s">
        <v>381</v>
      </c>
      <c r="AH64">
        <v>0</v>
      </c>
      <c r="AM64">
        <v>1</v>
      </c>
      <c r="AN64" t="s">
        <v>93</v>
      </c>
      <c r="AP64">
        <v>10</v>
      </c>
      <c r="AQ64">
        <v>17021002</v>
      </c>
      <c r="AR64">
        <v>0</v>
      </c>
      <c r="AS64">
        <v>0</v>
      </c>
      <c r="AT64" s="2">
        <v>1229000</v>
      </c>
    </row>
    <row r="65" spans="1:46" x14ac:dyDescent="0.25">
      <c r="A65">
        <v>6610000965</v>
      </c>
      <c r="B65" t="str">
        <f>"6610000965"</f>
        <v>6610000965</v>
      </c>
      <c r="C65" t="s">
        <v>461</v>
      </c>
      <c r="D65" t="s">
        <v>46</v>
      </c>
      <c r="E65" t="s">
        <v>47</v>
      </c>
      <c r="F65">
        <v>98103</v>
      </c>
      <c r="G65" t="s">
        <v>48</v>
      </c>
      <c r="H65">
        <v>-122.355783</v>
      </c>
      <c r="I65">
        <v>47.659928999999998</v>
      </c>
      <c r="J65" t="s">
        <v>107</v>
      </c>
      <c r="K65">
        <v>2</v>
      </c>
      <c r="L65">
        <v>1</v>
      </c>
      <c r="M65">
        <v>1100</v>
      </c>
      <c r="N65">
        <v>9000</v>
      </c>
      <c r="P65" t="s">
        <v>49</v>
      </c>
      <c r="Q65" t="s">
        <v>50</v>
      </c>
      <c r="R65" t="s">
        <v>462</v>
      </c>
      <c r="S65" t="s">
        <v>67</v>
      </c>
      <c r="X65" t="s">
        <v>54</v>
      </c>
      <c r="Y65" s="3">
        <v>0</v>
      </c>
      <c r="Z65" t="s">
        <v>460</v>
      </c>
      <c r="AA65">
        <v>1945</v>
      </c>
      <c r="AB65" t="s">
        <v>461</v>
      </c>
      <c r="AC65" t="s">
        <v>46</v>
      </c>
      <c r="AD65">
        <v>98103</v>
      </c>
      <c r="AE65" t="s">
        <v>47</v>
      </c>
      <c r="AF65">
        <v>7021</v>
      </c>
      <c r="AG65" t="s">
        <v>463</v>
      </c>
      <c r="AH65">
        <v>0</v>
      </c>
      <c r="AJ65" t="s">
        <v>50</v>
      </c>
      <c r="AM65">
        <v>1</v>
      </c>
      <c r="AN65" t="s">
        <v>93</v>
      </c>
      <c r="AP65">
        <v>10</v>
      </c>
      <c r="AQ65">
        <v>48002016</v>
      </c>
      <c r="AR65">
        <v>0</v>
      </c>
      <c r="AS65">
        <v>0</v>
      </c>
      <c r="AT65" s="2">
        <v>1762000</v>
      </c>
    </row>
    <row r="66" spans="1:46" x14ac:dyDescent="0.25">
      <c r="A66">
        <v>1819800030</v>
      </c>
      <c r="B66" t="str">
        <f>"1819800030"</f>
        <v>1819800030</v>
      </c>
      <c r="C66" t="s">
        <v>206</v>
      </c>
      <c r="D66" t="s">
        <v>46</v>
      </c>
      <c r="E66" t="s">
        <v>47</v>
      </c>
      <c r="F66">
        <v>98107</v>
      </c>
      <c r="G66" t="s">
        <v>48</v>
      </c>
      <c r="H66">
        <v>-122.360371</v>
      </c>
      <c r="I66">
        <v>47.656925999999999</v>
      </c>
      <c r="J66" t="s">
        <v>204</v>
      </c>
      <c r="K66">
        <v>6</v>
      </c>
      <c r="L66">
        <v>6</v>
      </c>
      <c r="M66">
        <v>3570</v>
      </c>
      <c r="N66">
        <v>7750</v>
      </c>
      <c r="P66" t="s">
        <v>53</v>
      </c>
      <c r="Q66" t="s">
        <v>52</v>
      </c>
      <c r="R66" t="s">
        <v>102</v>
      </c>
      <c r="S66" t="s">
        <v>207</v>
      </c>
      <c r="X66" s="1">
        <v>28717</v>
      </c>
      <c r="Y66" s="3">
        <v>162000</v>
      </c>
      <c r="Z66" t="s">
        <v>205</v>
      </c>
      <c r="AA66">
        <v>1978</v>
      </c>
      <c r="AB66" t="s">
        <v>208</v>
      </c>
      <c r="AC66" t="s">
        <v>46</v>
      </c>
      <c r="AD66">
        <v>98107</v>
      </c>
      <c r="AE66" t="s">
        <v>47</v>
      </c>
      <c r="AF66">
        <v>5003</v>
      </c>
      <c r="AG66" t="s">
        <v>209</v>
      </c>
      <c r="AH66">
        <v>0</v>
      </c>
      <c r="AJ66" t="s">
        <v>50</v>
      </c>
      <c r="AM66">
        <v>2</v>
      </c>
      <c r="AN66" t="s">
        <v>93</v>
      </c>
      <c r="AP66">
        <v>10</v>
      </c>
      <c r="AQ66">
        <v>48002024</v>
      </c>
      <c r="AR66">
        <v>0</v>
      </c>
      <c r="AS66">
        <v>0</v>
      </c>
      <c r="AT66" s="2">
        <v>1764000</v>
      </c>
    </row>
    <row r="67" spans="1:46" x14ac:dyDescent="0.25">
      <c r="A67">
        <v>1819800035</v>
      </c>
      <c r="B67" t="str">
        <f>"1819800035"</f>
        <v>1819800035</v>
      </c>
      <c r="C67" t="s">
        <v>210</v>
      </c>
      <c r="D67" t="s">
        <v>46</v>
      </c>
      <c r="E67" t="s">
        <v>47</v>
      </c>
      <c r="F67">
        <v>98107</v>
      </c>
      <c r="G67" t="s">
        <v>48</v>
      </c>
      <c r="H67">
        <v>-122.36036900000001</v>
      </c>
      <c r="I67">
        <v>47.656787999999999</v>
      </c>
      <c r="J67" t="s">
        <v>204</v>
      </c>
      <c r="K67">
        <v>6</v>
      </c>
      <c r="L67">
        <v>3</v>
      </c>
      <c r="M67">
        <v>3370</v>
      </c>
      <c r="N67">
        <v>7750</v>
      </c>
      <c r="P67" t="s">
        <v>53</v>
      </c>
      <c r="Q67" t="s">
        <v>52</v>
      </c>
      <c r="R67" t="s">
        <v>73</v>
      </c>
      <c r="S67" t="s">
        <v>211</v>
      </c>
      <c r="X67" s="1">
        <v>31931</v>
      </c>
      <c r="Y67" s="3">
        <v>165000</v>
      </c>
      <c r="Z67" t="s">
        <v>205</v>
      </c>
      <c r="AA67">
        <v>1977</v>
      </c>
      <c r="AB67" t="s">
        <v>212</v>
      </c>
      <c r="AC67" t="s">
        <v>46</v>
      </c>
      <c r="AD67">
        <v>98103</v>
      </c>
      <c r="AE67" t="s">
        <v>47</v>
      </c>
      <c r="AF67">
        <v>5418</v>
      </c>
      <c r="AG67" t="s">
        <v>213</v>
      </c>
      <c r="AH67">
        <v>0</v>
      </c>
      <c r="AM67">
        <v>2</v>
      </c>
      <c r="AN67" t="s">
        <v>93</v>
      </c>
      <c r="AP67">
        <v>10</v>
      </c>
      <c r="AQ67">
        <v>48002024</v>
      </c>
      <c r="AR67">
        <v>0</v>
      </c>
      <c r="AS67">
        <v>0</v>
      </c>
      <c r="AT67" s="2">
        <v>1403000</v>
      </c>
    </row>
    <row r="68" spans="1:46" x14ac:dyDescent="0.25">
      <c r="A68">
        <v>7519000845</v>
      </c>
      <c r="B68" t="str">
        <f>"7519000845"</f>
        <v>7519000845</v>
      </c>
      <c r="C68" t="s">
        <v>533</v>
      </c>
      <c r="D68" t="s">
        <v>46</v>
      </c>
      <c r="E68" t="s">
        <v>47</v>
      </c>
      <c r="F68">
        <v>98117</v>
      </c>
      <c r="G68" t="s">
        <v>48</v>
      </c>
      <c r="H68">
        <v>-122.363051</v>
      </c>
      <c r="I68">
        <v>47.685974999999999</v>
      </c>
      <c r="J68" t="s">
        <v>137</v>
      </c>
      <c r="K68">
        <v>4</v>
      </c>
      <c r="L68">
        <v>2</v>
      </c>
      <c r="M68">
        <v>1890</v>
      </c>
      <c r="N68">
        <v>7725</v>
      </c>
      <c r="P68" t="s">
        <v>53</v>
      </c>
      <c r="Q68" t="s">
        <v>52</v>
      </c>
      <c r="R68" t="s">
        <v>534</v>
      </c>
      <c r="S68" t="s">
        <v>535</v>
      </c>
      <c r="X68" t="s">
        <v>54</v>
      </c>
      <c r="Y68" s="3">
        <v>0</v>
      </c>
      <c r="Z68" t="s">
        <v>536</v>
      </c>
      <c r="AA68">
        <v>1950</v>
      </c>
      <c r="AB68" t="s">
        <v>537</v>
      </c>
      <c r="AC68" t="s">
        <v>538</v>
      </c>
      <c r="AD68">
        <v>98392</v>
      </c>
      <c r="AE68" t="s">
        <v>47</v>
      </c>
      <c r="AF68">
        <v>0</v>
      </c>
      <c r="AG68" t="s">
        <v>539</v>
      </c>
      <c r="AH68">
        <v>0</v>
      </c>
      <c r="AJ68" t="s">
        <v>50</v>
      </c>
      <c r="AM68">
        <v>1</v>
      </c>
      <c r="AN68" t="s">
        <v>93</v>
      </c>
      <c r="AP68">
        <v>10</v>
      </c>
      <c r="AQ68">
        <v>29003003</v>
      </c>
      <c r="AR68">
        <v>0</v>
      </c>
      <c r="AS68">
        <v>0</v>
      </c>
      <c r="AT68" s="2">
        <v>1211000</v>
      </c>
    </row>
    <row r="69" spans="1:46" x14ac:dyDescent="0.25">
      <c r="A69">
        <v>8032700025</v>
      </c>
      <c r="B69" t="str">
        <f>"8032700025"</f>
        <v>8032700025</v>
      </c>
      <c r="C69" t="s">
        <v>553</v>
      </c>
      <c r="D69" t="s">
        <v>46</v>
      </c>
      <c r="E69" t="s">
        <v>47</v>
      </c>
      <c r="F69">
        <v>98103</v>
      </c>
      <c r="G69" t="s">
        <v>48</v>
      </c>
      <c r="H69">
        <v>-122.339851</v>
      </c>
      <c r="I69">
        <v>47.653697000000001</v>
      </c>
      <c r="J69" t="s">
        <v>382</v>
      </c>
      <c r="K69">
        <v>0</v>
      </c>
      <c r="L69">
        <v>0</v>
      </c>
      <c r="M69">
        <v>3678</v>
      </c>
      <c r="N69">
        <v>7700</v>
      </c>
      <c r="P69" t="s">
        <v>53</v>
      </c>
      <c r="Q69" t="s">
        <v>52</v>
      </c>
      <c r="R69" t="s">
        <v>554</v>
      </c>
      <c r="X69" s="1">
        <v>31952</v>
      </c>
      <c r="Y69" s="3">
        <v>130730</v>
      </c>
      <c r="Z69" t="s">
        <v>555</v>
      </c>
      <c r="AA69">
        <v>1901</v>
      </c>
      <c r="AB69" t="s">
        <v>556</v>
      </c>
      <c r="AC69" t="s">
        <v>83</v>
      </c>
      <c r="AD69">
        <v>98033</v>
      </c>
      <c r="AE69" t="s">
        <v>47</v>
      </c>
      <c r="AF69">
        <v>6820</v>
      </c>
      <c r="AG69" t="s">
        <v>557</v>
      </c>
      <c r="AH69">
        <v>4</v>
      </c>
      <c r="AM69">
        <v>2</v>
      </c>
      <c r="AN69" t="s">
        <v>93</v>
      </c>
      <c r="AP69">
        <v>10</v>
      </c>
      <c r="AQ69">
        <v>54021009</v>
      </c>
      <c r="AR69">
        <v>0</v>
      </c>
      <c r="AS69">
        <v>0</v>
      </c>
      <c r="AT69" s="2">
        <v>1604000</v>
      </c>
    </row>
    <row r="70" spans="1:46" x14ac:dyDescent="0.25">
      <c r="A70">
        <v>993000085</v>
      </c>
      <c r="B70" t="str">
        <f>"0993000085"</f>
        <v>0993000085</v>
      </c>
      <c r="C70" t="s">
        <v>169</v>
      </c>
      <c r="D70" t="s">
        <v>46</v>
      </c>
      <c r="E70" t="s">
        <v>47</v>
      </c>
      <c r="F70">
        <v>98103</v>
      </c>
      <c r="G70" t="s">
        <v>48</v>
      </c>
      <c r="H70">
        <v>-122.33992499999999</v>
      </c>
      <c r="I70">
        <v>47.693646999999999</v>
      </c>
      <c r="J70" t="s">
        <v>170</v>
      </c>
      <c r="K70">
        <v>11</v>
      </c>
      <c r="L70">
        <v>8</v>
      </c>
      <c r="M70">
        <v>4640</v>
      </c>
      <c r="N70">
        <v>7688</v>
      </c>
      <c r="P70" t="s">
        <v>53</v>
      </c>
      <c r="Q70" t="s">
        <v>52</v>
      </c>
      <c r="R70" t="s">
        <v>171</v>
      </c>
      <c r="S70" t="s">
        <v>172</v>
      </c>
      <c r="T70" t="s">
        <v>173</v>
      </c>
      <c r="U70" t="s">
        <v>172</v>
      </c>
      <c r="X70" s="1">
        <v>34229</v>
      </c>
      <c r="Y70" s="3">
        <v>142000</v>
      </c>
      <c r="Z70" t="s">
        <v>174</v>
      </c>
      <c r="AA70">
        <v>0</v>
      </c>
      <c r="AB70" t="s">
        <v>175</v>
      </c>
      <c r="AC70" t="s">
        <v>176</v>
      </c>
      <c r="AD70">
        <v>92801</v>
      </c>
      <c r="AE70" t="s">
        <v>116</v>
      </c>
      <c r="AF70">
        <v>6259</v>
      </c>
      <c r="AG70" t="s">
        <v>177</v>
      </c>
      <c r="AH70">
        <v>0</v>
      </c>
      <c r="AM70">
        <v>2</v>
      </c>
      <c r="AN70" t="s">
        <v>93</v>
      </c>
      <c r="AP70">
        <v>10</v>
      </c>
      <c r="AQ70">
        <v>18001016</v>
      </c>
      <c r="AR70">
        <v>0</v>
      </c>
      <c r="AS70">
        <v>0</v>
      </c>
      <c r="AT70" s="2">
        <v>1175000</v>
      </c>
    </row>
    <row r="71" spans="1:46" x14ac:dyDescent="0.25">
      <c r="A71">
        <v>452001065</v>
      </c>
      <c r="B71" t="str">
        <f>"0452001065"</f>
        <v>0452001065</v>
      </c>
      <c r="C71" t="s">
        <v>94</v>
      </c>
      <c r="D71" t="s">
        <v>46</v>
      </c>
      <c r="E71" t="s">
        <v>47</v>
      </c>
      <c r="F71">
        <v>98107</v>
      </c>
      <c r="G71" t="s">
        <v>48</v>
      </c>
      <c r="H71">
        <v>-122.36814</v>
      </c>
      <c r="I71">
        <v>47.674767000000003</v>
      </c>
      <c r="J71" t="s">
        <v>91</v>
      </c>
      <c r="K71">
        <v>7</v>
      </c>
      <c r="L71">
        <v>4</v>
      </c>
      <c r="M71">
        <v>3590</v>
      </c>
      <c r="N71">
        <v>7500</v>
      </c>
      <c r="P71" t="s">
        <v>53</v>
      </c>
      <c r="Q71" t="s">
        <v>52</v>
      </c>
      <c r="R71" t="s">
        <v>95</v>
      </c>
      <c r="S71" t="s">
        <v>96</v>
      </c>
      <c r="T71" t="s">
        <v>97</v>
      </c>
      <c r="U71" t="s">
        <v>96</v>
      </c>
      <c r="X71" s="1">
        <v>38595</v>
      </c>
      <c r="Y71" s="3">
        <v>709000</v>
      </c>
      <c r="Z71" t="s">
        <v>92</v>
      </c>
      <c r="AA71">
        <v>1965</v>
      </c>
      <c r="AB71" t="s">
        <v>98</v>
      </c>
      <c r="AC71" t="s">
        <v>99</v>
      </c>
      <c r="AD71">
        <v>98072</v>
      </c>
      <c r="AE71" t="s">
        <v>47</v>
      </c>
      <c r="AF71">
        <v>9015</v>
      </c>
      <c r="AG71" t="s">
        <v>100</v>
      </c>
      <c r="AH71">
        <v>0</v>
      </c>
      <c r="AJ71" t="s">
        <v>50</v>
      </c>
      <c r="AM71">
        <v>1</v>
      </c>
      <c r="AN71" t="s">
        <v>93</v>
      </c>
      <c r="AP71">
        <v>10</v>
      </c>
      <c r="AQ71">
        <v>33021021</v>
      </c>
      <c r="AR71">
        <v>0</v>
      </c>
      <c r="AS71">
        <v>0</v>
      </c>
      <c r="AT71" s="2">
        <v>1433000</v>
      </c>
    </row>
    <row r="72" spans="1:46" x14ac:dyDescent="0.25">
      <c r="A72">
        <v>9530100005</v>
      </c>
      <c r="B72" t="str">
        <f>"9530100005"</f>
        <v>9530100005</v>
      </c>
      <c r="C72" t="s">
        <v>607</v>
      </c>
      <c r="D72" t="s">
        <v>46</v>
      </c>
      <c r="E72" t="s">
        <v>47</v>
      </c>
      <c r="F72">
        <v>98107</v>
      </c>
      <c r="G72" t="s">
        <v>48</v>
      </c>
      <c r="H72">
        <v>-122.360423</v>
      </c>
      <c r="I72">
        <v>47.668509999999998</v>
      </c>
      <c r="J72" t="s">
        <v>101</v>
      </c>
      <c r="K72">
        <v>3</v>
      </c>
      <c r="L72">
        <v>2</v>
      </c>
      <c r="M72">
        <v>1920</v>
      </c>
      <c r="N72">
        <v>7500</v>
      </c>
      <c r="P72" t="s">
        <v>53</v>
      </c>
      <c r="Q72" t="s">
        <v>50</v>
      </c>
      <c r="R72" t="s">
        <v>608</v>
      </c>
      <c r="S72" t="s">
        <v>489</v>
      </c>
      <c r="X72" s="1">
        <v>37560</v>
      </c>
      <c r="Y72" s="3">
        <v>407000</v>
      </c>
      <c r="Z72" t="s">
        <v>609</v>
      </c>
      <c r="AA72">
        <v>1956</v>
      </c>
      <c r="AB72" t="s">
        <v>607</v>
      </c>
      <c r="AC72" t="s">
        <v>46</v>
      </c>
      <c r="AD72">
        <v>98107</v>
      </c>
      <c r="AE72" t="s">
        <v>47</v>
      </c>
      <c r="AF72">
        <v>2065</v>
      </c>
      <c r="AG72" t="s">
        <v>610</v>
      </c>
      <c r="AH72">
        <v>0</v>
      </c>
      <c r="AJ72" t="s">
        <v>50</v>
      </c>
      <c r="AM72">
        <v>1</v>
      </c>
      <c r="AN72" t="s">
        <v>93</v>
      </c>
      <c r="AP72">
        <v>10</v>
      </c>
      <c r="AQ72">
        <v>48001001</v>
      </c>
      <c r="AR72">
        <v>0</v>
      </c>
      <c r="AS72">
        <v>0</v>
      </c>
      <c r="AT72" s="2">
        <v>1429000</v>
      </c>
    </row>
    <row r="73" spans="1:46" x14ac:dyDescent="0.25">
      <c r="A73">
        <v>917000135</v>
      </c>
      <c r="B73" t="str">
        <f>"0917000135"</f>
        <v>0917000135</v>
      </c>
      <c r="C73" t="s">
        <v>162</v>
      </c>
      <c r="D73" t="s">
        <v>46</v>
      </c>
      <c r="E73" t="s">
        <v>47</v>
      </c>
      <c r="F73">
        <v>98103</v>
      </c>
      <c r="G73" t="s">
        <v>48</v>
      </c>
      <c r="H73">
        <v>-122.34413600000001</v>
      </c>
      <c r="I73">
        <v>47.688189999999999</v>
      </c>
      <c r="J73" t="s">
        <v>151</v>
      </c>
      <c r="K73">
        <v>0</v>
      </c>
      <c r="L73">
        <v>0</v>
      </c>
      <c r="M73">
        <v>2520</v>
      </c>
      <c r="N73">
        <v>7505</v>
      </c>
      <c r="P73" t="s">
        <v>49</v>
      </c>
      <c r="Q73" t="s">
        <v>52</v>
      </c>
      <c r="R73" t="s">
        <v>108</v>
      </c>
      <c r="S73" t="s">
        <v>163</v>
      </c>
      <c r="T73" t="s">
        <v>164</v>
      </c>
      <c r="U73" t="s">
        <v>163</v>
      </c>
      <c r="X73" t="s">
        <v>54</v>
      </c>
      <c r="Y73" s="3">
        <v>0</v>
      </c>
      <c r="Z73" t="s">
        <v>165</v>
      </c>
      <c r="AA73">
        <v>1910</v>
      </c>
      <c r="AB73" t="s">
        <v>166</v>
      </c>
      <c r="AC73" t="s">
        <v>46</v>
      </c>
      <c r="AD73">
        <v>98118</v>
      </c>
      <c r="AE73" t="s">
        <v>47</v>
      </c>
      <c r="AF73">
        <v>5981</v>
      </c>
      <c r="AG73" t="s">
        <v>167</v>
      </c>
      <c r="AH73">
        <v>0</v>
      </c>
      <c r="AM73">
        <v>1</v>
      </c>
      <c r="AN73" t="s">
        <v>168</v>
      </c>
      <c r="AP73">
        <v>10</v>
      </c>
      <c r="AQ73">
        <v>27004016</v>
      </c>
      <c r="AR73">
        <v>0</v>
      </c>
      <c r="AS73">
        <v>0</v>
      </c>
      <c r="AT73" s="2">
        <v>1051700</v>
      </c>
    </row>
    <row r="74" spans="1:46" x14ac:dyDescent="0.25">
      <c r="A74">
        <v>1176001365</v>
      </c>
      <c r="B74" t="str">
        <f>"1176001365"</f>
        <v>1176001365</v>
      </c>
      <c r="C74" t="s">
        <v>189</v>
      </c>
      <c r="D74" t="s">
        <v>46</v>
      </c>
      <c r="E74" t="s">
        <v>47</v>
      </c>
      <c r="F74">
        <v>98107</v>
      </c>
      <c r="G74" t="s">
        <v>48</v>
      </c>
      <c r="H74">
        <v>-122.40325900000001</v>
      </c>
      <c r="I74">
        <v>47.668210999999999</v>
      </c>
      <c r="J74" t="s">
        <v>186</v>
      </c>
      <c r="K74">
        <v>2</v>
      </c>
      <c r="L74">
        <v>1</v>
      </c>
      <c r="M74">
        <v>1420</v>
      </c>
      <c r="N74">
        <v>8362</v>
      </c>
      <c r="P74" t="s">
        <v>53</v>
      </c>
      <c r="Q74" t="s">
        <v>50</v>
      </c>
      <c r="R74" t="s">
        <v>190</v>
      </c>
      <c r="S74" t="s">
        <v>191</v>
      </c>
      <c r="X74" s="1">
        <v>35279</v>
      </c>
      <c r="Y74" s="3">
        <v>65000</v>
      </c>
      <c r="Z74" t="s">
        <v>181</v>
      </c>
      <c r="AA74">
        <v>1932</v>
      </c>
      <c r="AB74" t="s">
        <v>189</v>
      </c>
      <c r="AC74" t="s">
        <v>46</v>
      </c>
      <c r="AD74">
        <v>98107</v>
      </c>
      <c r="AE74" t="s">
        <v>47</v>
      </c>
      <c r="AF74">
        <v>3365</v>
      </c>
      <c r="AG74" t="s">
        <v>192</v>
      </c>
      <c r="AH74">
        <v>0</v>
      </c>
      <c r="AM74">
        <v>1</v>
      </c>
      <c r="AN74" t="s">
        <v>188</v>
      </c>
      <c r="AP74">
        <v>10</v>
      </c>
      <c r="AQ74">
        <v>32011004</v>
      </c>
      <c r="AR74">
        <v>0</v>
      </c>
      <c r="AS74">
        <v>0</v>
      </c>
      <c r="AT74" s="2">
        <v>1281000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2457-17C1-7045-924B-55D51D5F8381}">
  <dimension ref="A1:AT2"/>
  <sheetViews>
    <sheetView workbookViewId="0">
      <selection activeCell="A2" sqref="A2:XFD2"/>
    </sheetView>
  </sheetViews>
  <sheetFormatPr defaultColWidth="11" defaultRowHeight="15.75" x14ac:dyDescent="0.25"/>
  <sheetData>
    <row r="1" spans="1:46" x14ac:dyDescent="0.25">
      <c r="A1">
        <v>8081900185</v>
      </c>
      <c r="B1" t="str">
        <f>"8081900185"</f>
        <v>8081900185</v>
      </c>
      <c r="C1" t="s">
        <v>559</v>
      </c>
      <c r="D1" t="s">
        <v>46</v>
      </c>
      <c r="E1" t="s">
        <v>47</v>
      </c>
      <c r="F1">
        <v>98117</v>
      </c>
      <c r="G1" t="s">
        <v>48</v>
      </c>
      <c r="H1">
        <v>-122.40078200000001</v>
      </c>
      <c r="I1">
        <v>47.680399000000001</v>
      </c>
      <c r="J1" t="s">
        <v>117</v>
      </c>
      <c r="K1">
        <v>4</v>
      </c>
      <c r="L1">
        <v>3</v>
      </c>
      <c r="M1">
        <v>2660</v>
      </c>
      <c r="N1">
        <v>8850</v>
      </c>
      <c r="P1" t="s">
        <v>49</v>
      </c>
      <c r="Q1" t="s">
        <v>50</v>
      </c>
      <c r="R1" t="s">
        <v>560</v>
      </c>
      <c r="S1" t="s">
        <v>561</v>
      </c>
      <c r="X1" s="1">
        <v>42201</v>
      </c>
      <c r="Y1" s="3">
        <v>1270000</v>
      </c>
      <c r="Z1" t="s">
        <v>558</v>
      </c>
      <c r="AA1">
        <v>1924</v>
      </c>
      <c r="AB1" t="s">
        <v>559</v>
      </c>
      <c r="AC1" t="s">
        <v>46</v>
      </c>
      <c r="AD1">
        <v>98117</v>
      </c>
      <c r="AE1" t="s">
        <v>47</v>
      </c>
      <c r="AF1">
        <v>4715</v>
      </c>
      <c r="AG1" t="s">
        <v>562</v>
      </c>
      <c r="AH1">
        <v>0</v>
      </c>
      <c r="AJ1" t="s">
        <v>50</v>
      </c>
      <c r="AM1">
        <v>2</v>
      </c>
      <c r="AN1" t="s">
        <v>51</v>
      </c>
      <c r="AP1">
        <v>10</v>
      </c>
      <c r="AQ1">
        <v>31004024</v>
      </c>
      <c r="AR1">
        <v>0</v>
      </c>
      <c r="AS1">
        <v>0</v>
      </c>
      <c r="AT1" s="2">
        <v>1949000</v>
      </c>
    </row>
    <row r="2" spans="1:46" x14ac:dyDescent="0.25">
      <c r="A2" t="str">
        <f>"9530100680"</f>
        <v>9530100680</v>
      </c>
      <c r="B2" t="s">
        <v>611</v>
      </c>
      <c r="C2" t="s">
        <v>46</v>
      </c>
      <c r="D2" t="s">
        <v>47</v>
      </c>
      <c r="E2">
        <v>98107</v>
      </c>
      <c r="F2" t="s">
        <v>48</v>
      </c>
      <c r="G2">
        <v>-122.358932</v>
      </c>
      <c r="H2">
        <v>47.667921</v>
      </c>
      <c r="I2" t="s">
        <v>101</v>
      </c>
      <c r="J2">
        <v>4</v>
      </c>
      <c r="K2">
        <v>3</v>
      </c>
      <c r="L2">
        <v>2200</v>
      </c>
      <c r="M2">
        <v>8445</v>
      </c>
      <c r="O2" t="s">
        <v>53</v>
      </c>
      <c r="P2" t="s">
        <v>50</v>
      </c>
      <c r="Q2" t="s">
        <v>453</v>
      </c>
      <c r="R2" t="s">
        <v>612</v>
      </c>
      <c r="W2" s="1">
        <v>38926</v>
      </c>
      <c r="X2" s="3">
        <v>649950</v>
      </c>
      <c r="Y2" t="s">
        <v>609</v>
      </c>
      <c r="Z2">
        <v>1914</v>
      </c>
      <c r="AA2" t="s">
        <v>611</v>
      </c>
      <c r="AB2" t="s">
        <v>46</v>
      </c>
      <c r="AC2">
        <v>98107</v>
      </c>
      <c r="AD2" t="s">
        <v>47</v>
      </c>
      <c r="AE2">
        <v>2052</v>
      </c>
      <c r="AF2" t="s">
        <v>613</v>
      </c>
      <c r="AG2">
        <v>0</v>
      </c>
      <c r="AI2" t="s">
        <v>50</v>
      </c>
      <c r="AL2">
        <v>2</v>
      </c>
      <c r="AM2" t="s">
        <v>51</v>
      </c>
      <c r="AO2">
        <v>10</v>
      </c>
      <c r="AP2">
        <v>48001006</v>
      </c>
      <c r="AQ2">
        <v>0</v>
      </c>
      <c r="AR2">
        <v>0</v>
      </c>
      <c r="AS2" s="3">
        <v>1296000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75 80 Check</vt:lpstr>
      <vt:lpstr>FAILED</vt:lpstr>
      <vt:lpstr>Not Needed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Sheldon Kernodle</dc:creator>
  <cp:lastModifiedBy>Kyle Huynh</cp:lastModifiedBy>
  <dcterms:created xsi:type="dcterms:W3CDTF">2023-06-05T20:22:09Z</dcterms:created>
  <dcterms:modified xsi:type="dcterms:W3CDTF">2024-01-30T09:18:56Z</dcterms:modified>
</cp:coreProperties>
</file>