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le\Documents\Grad JCU\previous semesters\JCU courses by semester\2016 spring\BL 519 conservation bio\Meta-analysis\"/>
    </mc:Choice>
  </mc:AlternateContent>
  <bookViews>
    <workbookView xWindow="0" yWindow="0" windowWidth="1437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D2" i="1"/>
  <c r="H2" i="1" s="1"/>
  <c r="I2" i="1" s="1"/>
  <c r="F7" i="1"/>
  <c r="F6" i="1"/>
  <c r="F5" i="1"/>
  <c r="F4" i="1"/>
  <c r="F3" i="1"/>
  <c r="F2" i="1"/>
  <c r="D7" i="1"/>
  <c r="G7" i="1" s="1"/>
  <c r="D6" i="1"/>
  <c r="G6" i="1" s="1"/>
  <c r="D5" i="1"/>
  <c r="G5" i="1" s="1"/>
  <c r="D4" i="1"/>
  <c r="G4" i="1" s="1"/>
  <c r="D3" i="1"/>
  <c r="G2" i="1" l="1"/>
  <c r="H3" i="1"/>
  <c r="I3" i="1" s="1"/>
  <c r="H4" i="1"/>
  <c r="I4" i="1" s="1"/>
  <c r="H5" i="1"/>
  <c r="I5" i="1" s="1"/>
  <c r="H6" i="1"/>
  <c r="I6" i="1" s="1"/>
  <c r="H7" i="1"/>
  <c r="I7" i="1" s="1"/>
</calcChain>
</file>

<file path=xl/sharedStrings.xml><?xml version="1.0" encoding="utf-8"?>
<sst xmlns="http://schemas.openxmlformats.org/spreadsheetml/2006/main" count="36" uniqueCount="28">
  <si>
    <t>Study</t>
  </si>
  <si>
    <t>Author</t>
  </si>
  <si>
    <t>Nt</t>
  </si>
  <si>
    <t>Pt</t>
  </si>
  <si>
    <t>Nc</t>
  </si>
  <si>
    <t>Pc</t>
  </si>
  <si>
    <t>RD</t>
  </si>
  <si>
    <t>Var</t>
  </si>
  <si>
    <t>salamander</t>
  </si>
  <si>
    <t>lab</t>
  </si>
  <si>
    <t>frog</t>
  </si>
  <si>
    <t>dog</t>
  </si>
  <si>
    <t>field</t>
  </si>
  <si>
    <t>household</t>
  </si>
  <si>
    <t>swine</t>
  </si>
  <si>
    <t>weight</t>
  </si>
  <si>
    <t>Taxon_group</t>
  </si>
  <si>
    <t>herp</t>
  </si>
  <si>
    <t>mammal</t>
  </si>
  <si>
    <t>host_taxon</t>
  </si>
  <si>
    <t>type_of_study</t>
  </si>
  <si>
    <t>Becker_2009</t>
  </si>
  <si>
    <t>Muletz_2012</t>
  </si>
  <si>
    <t>Harris_2009b</t>
  </si>
  <si>
    <t>Pardo_1997</t>
  </si>
  <si>
    <t>Knobel_2003</t>
  </si>
  <si>
    <t>captive_dogs</t>
  </si>
  <si>
    <t>Wang_2002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</si>
</sst>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A6" sqref="A6:XFD6"/>
    </sheetView>
  </sheetViews>
  <sheetFormatPr defaultRowHeight="15" x14ac:dyDescent="0.25"/>
  <cols>
    <col min="1" max="1" width="6" style="1" bestFit="1" customWidth="1"/>
    <col min="2" max="2" width="12.85546875" style="1" bestFit="1" customWidth="1"/>
    <col min="3" max="3" width="4" style="1" bestFit="1" customWidth="1"/>
    <col min="4" max="4" width="12" style="1" bestFit="1" customWidth="1"/>
    <col min="5" max="5" width="4" style="1" bestFit="1" customWidth="1"/>
    <col min="6" max="8" width="12" style="1" bestFit="1" customWidth="1"/>
    <col min="9" max="9" width="12" style="1" customWidth="1"/>
    <col min="10" max="10" width="11.28515625" style="1" bestFit="1" customWidth="1"/>
    <col min="11" max="11" width="12.42578125" style="1" bestFit="1" customWidth="1"/>
    <col min="12" max="12" width="13.85546875" style="1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15</v>
      </c>
      <c r="J1" s="2" t="s">
        <v>19</v>
      </c>
      <c r="K1" s="3" t="s">
        <v>16</v>
      </c>
      <c r="L1" s="2" t="s">
        <v>20</v>
      </c>
    </row>
    <row r="2" spans="1:12" x14ac:dyDescent="0.25">
      <c r="A2" s="1">
        <v>1</v>
      </c>
      <c r="B2" s="2" t="s">
        <v>21</v>
      </c>
      <c r="C2" s="2">
        <v>15</v>
      </c>
      <c r="D2" s="2">
        <f>11/15</f>
        <v>0.73333333333333328</v>
      </c>
      <c r="E2" s="2">
        <v>16</v>
      </c>
      <c r="F2" s="2">
        <f>9/16</f>
        <v>0.5625</v>
      </c>
      <c r="G2" s="2">
        <f>D2-F2</f>
        <v>0.17083333333333328</v>
      </c>
      <c r="H2" s="2">
        <f>((D2*(1-D2))/C2)+((F2*(1-F2))/E2)</f>
        <v>2.8417896412037041E-2</v>
      </c>
      <c r="I2" s="2">
        <f>1/H2</f>
        <v>35.189093010291479</v>
      </c>
      <c r="J2" s="2" t="s">
        <v>8</v>
      </c>
      <c r="K2" s="2" t="s">
        <v>17</v>
      </c>
      <c r="L2" s="2" t="s">
        <v>9</v>
      </c>
    </row>
    <row r="3" spans="1:12" x14ac:dyDescent="0.25">
      <c r="A3" s="1">
        <v>2</v>
      </c>
      <c r="B3" s="2" t="s">
        <v>22</v>
      </c>
      <c r="C3" s="2">
        <v>15</v>
      </c>
      <c r="D3" s="2">
        <f>9/15</f>
        <v>0.6</v>
      </c>
      <c r="E3" s="2">
        <v>12</v>
      </c>
      <c r="F3" s="2">
        <f>2/12</f>
        <v>0.16666666666666666</v>
      </c>
      <c r="G3" s="2">
        <f t="shared" ref="G3:G7" si="0">D3-F3</f>
        <v>0.43333333333333335</v>
      </c>
      <c r="H3" s="2">
        <f>((D3*(1-D3))/C3)+((F3*(1-F3))/E3)</f>
        <v>2.7574074074074077E-2</v>
      </c>
      <c r="I3" s="2">
        <f t="shared" ref="I3:I7" si="1">1/H3</f>
        <v>36.265950302216247</v>
      </c>
      <c r="J3" s="2" t="s">
        <v>8</v>
      </c>
      <c r="K3" s="2" t="s">
        <v>17</v>
      </c>
      <c r="L3" s="2" t="s">
        <v>9</v>
      </c>
    </row>
    <row r="4" spans="1:12" x14ac:dyDescent="0.25">
      <c r="A4" s="1">
        <v>3</v>
      </c>
      <c r="B4" s="2" t="s">
        <v>23</v>
      </c>
      <c r="C4" s="2">
        <v>6</v>
      </c>
      <c r="D4" s="2">
        <f>6/6</f>
        <v>1</v>
      </c>
      <c r="E4" s="2">
        <v>6</v>
      </c>
      <c r="F4" s="2">
        <f>1/6</f>
        <v>0.16666666666666666</v>
      </c>
      <c r="G4" s="2">
        <f t="shared" si="0"/>
        <v>0.83333333333333337</v>
      </c>
      <c r="H4" s="2">
        <f t="shared" ref="H4:H7" si="2">((D4*(1-D4))/C4)+((F4*(1-F4))/E4)</f>
        <v>2.314814814814815E-2</v>
      </c>
      <c r="I4" s="2">
        <f t="shared" si="1"/>
        <v>43.199999999999996</v>
      </c>
      <c r="J4" s="2" t="s">
        <v>10</v>
      </c>
      <c r="K4" s="3" t="s">
        <v>17</v>
      </c>
      <c r="L4" s="2" t="s">
        <v>9</v>
      </c>
    </row>
    <row r="5" spans="1:12" x14ac:dyDescent="0.25">
      <c r="A5" s="1">
        <v>4</v>
      </c>
      <c r="B5" s="2" t="s">
        <v>24</v>
      </c>
      <c r="C5" s="2">
        <v>26</v>
      </c>
      <c r="D5" s="2">
        <f>26/26</f>
        <v>1</v>
      </c>
      <c r="E5" s="2">
        <v>7</v>
      </c>
      <c r="F5" s="2">
        <f>1/7</f>
        <v>0.14285714285714285</v>
      </c>
      <c r="G5" s="2">
        <f t="shared" si="0"/>
        <v>0.85714285714285721</v>
      </c>
      <c r="H5" s="2">
        <f t="shared" si="2"/>
        <v>1.7492711370262391E-2</v>
      </c>
      <c r="I5" s="2">
        <f t="shared" si="1"/>
        <v>57.166666666666664</v>
      </c>
      <c r="J5" s="2" t="s">
        <v>11</v>
      </c>
      <c r="K5" s="3" t="s">
        <v>18</v>
      </c>
      <c r="L5" s="2" t="s">
        <v>12</v>
      </c>
    </row>
    <row r="6" spans="1:12" x14ac:dyDescent="0.25">
      <c r="A6" s="1">
        <v>6</v>
      </c>
      <c r="B6" s="2" t="s">
        <v>25</v>
      </c>
      <c r="C6" s="2">
        <v>11</v>
      </c>
      <c r="D6" s="2">
        <f>8/11</f>
        <v>0.72727272727272729</v>
      </c>
      <c r="E6" s="2">
        <v>11</v>
      </c>
      <c r="F6" s="2">
        <f>3/11</f>
        <v>0.27272727272727271</v>
      </c>
      <c r="G6" s="2">
        <f t="shared" si="0"/>
        <v>0.45454545454545459</v>
      </c>
      <c r="H6" s="2">
        <f t="shared" si="2"/>
        <v>3.6063110443275731E-2</v>
      </c>
      <c r="I6" s="2">
        <f t="shared" si="1"/>
        <v>27.729166666666668</v>
      </c>
      <c r="J6" s="2" t="s">
        <v>11</v>
      </c>
      <c r="K6" s="3" t="s">
        <v>18</v>
      </c>
      <c r="L6" s="2" t="s">
        <v>26</v>
      </c>
    </row>
    <row r="7" spans="1:12" x14ac:dyDescent="0.25">
      <c r="A7" s="1">
        <v>7</v>
      </c>
      <c r="B7" s="3" t="s">
        <v>27</v>
      </c>
      <c r="C7" s="3">
        <v>21</v>
      </c>
      <c r="D7" s="3">
        <f>20/21</f>
        <v>0.95238095238095233</v>
      </c>
      <c r="E7" s="3">
        <v>21</v>
      </c>
      <c r="F7" s="3">
        <f>1/21</f>
        <v>4.7619047619047616E-2</v>
      </c>
      <c r="G7" s="2">
        <f t="shared" si="0"/>
        <v>0.90476190476190466</v>
      </c>
      <c r="H7" s="2">
        <f t="shared" si="2"/>
        <v>4.319187992657382E-3</v>
      </c>
      <c r="I7" s="2">
        <f t="shared" si="1"/>
        <v>231.52499999999992</v>
      </c>
      <c r="J7" s="3" t="s">
        <v>14</v>
      </c>
      <c r="K7" s="3" t="s">
        <v>18</v>
      </c>
      <c r="L7" s="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Watling, James I.</dc:creator>
  <cp:lastModifiedBy>Kyle</cp:lastModifiedBy>
  <dcterms:created xsi:type="dcterms:W3CDTF">2016-03-29T18:15:28Z</dcterms:created>
  <dcterms:modified xsi:type="dcterms:W3CDTF">2016-04-07T16:46:11Z</dcterms:modified>
</cp:coreProperties>
</file>