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pprasety/Desktop/data/td_classes/"/>
    </mc:Choice>
  </mc:AlternateContent>
  <xr:revisionPtr revIDLastSave="0" documentId="13_ncr:1_{684233ED-4041-4F42-B69A-7F6D17B4BDAB}" xr6:coauthVersionLast="47" xr6:coauthVersionMax="47" xr10:uidLastSave="{00000000-0000-0000-0000-000000000000}"/>
  <bookViews>
    <workbookView xWindow="660" yWindow="500" windowWidth="28140" windowHeight="16020" tabRatio="500" activeTab="1" xr2:uid="{00000000-000D-0000-FFFF-FFFF00000000}"/>
  </bookViews>
  <sheets>
    <sheet name="INSTRUCTIONS" sheetId="5" r:id="rId1"/>
    <sheet name="1.Kiku-raw" sheetId="2" r:id="rId2"/>
    <sheet name="2.Eval-KIKU VILT" sheetId="7" r:id="rId3"/>
    <sheet name="2.Eval-KIKU ILT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7" l="1"/>
  <c r="G12" i="7"/>
  <c r="F12" i="7"/>
  <c r="E12" i="7"/>
  <c r="H13" i="4"/>
  <c r="G13" i="4"/>
  <c r="F13" i="4"/>
  <c r="E13" i="4"/>
  <c r="D13" i="4"/>
  <c r="H12" i="4"/>
  <c r="G12" i="4"/>
  <c r="F12" i="4"/>
  <c r="E12" i="4"/>
  <c r="D12" i="4"/>
  <c r="H11" i="4"/>
  <c r="G11" i="4"/>
  <c r="F11" i="4"/>
  <c r="E11" i="4"/>
  <c r="D11" i="4"/>
  <c r="H10" i="4"/>
  <c r="G10" i="4"/>
  <c r="F10" i="4"/>
  <c r="E10" i="4"/>
  <c r="D10" i="4"/>
  <c r="H9" i="4"/>
  <c r="G9" i="4"/>
  <c r="F9" i="4"/>
  <c r="E9" i="4"/>
  <c r="D9" i="4"/>
  <c r="H6" i="4"/>
  <c r="G6" i="4"/>
  <c r="F7" i="4"/>
  <c r="F6" i="4"/>
  <c r="E6" i="4"/>
  <c r="D6" i="4"/>
  <c r="H5" i="4"/>
  <c r="G5" i="4"/>
  <c r="F5" i="4"/>
  <c r="E5" i="4"/>
  <c r="D5" i="4"/>
  <c r="H4" i="4"/>
  <c r="G4" i="4"/>
  <c r="F4" i="4"/>
  <c r="E4" i="4"/>
  <c r="D4" i="4"/>
  <c r="H2" i="4"/>
  <c r="G2" i="4"/>
  <c r="F2" i="4"/>
  <c r="E2" i="4"/>
  <c r="D2" i="4"/>
  <c r="G3" i="7"/>
  <c r="H3" i="7"/>
  <c r="F3" i="7"/>
  <c r="E3" i="7"/>
  <c r="D3" i="7"/>
  <c r="E11" i="7"/>
  <c r="F11" i="7"/>
  <c r="G11" i="7"/>
  <c r="H11" i="7"/>
  <c r="E10" i="7"/>
  <c r="F10" i="7"/>
  <c r="G10" i="7"/>
  <c r="H10" i="7"/>
  <c r="E9" i="7"/>
  <c r="F9" i="7"/>
  <c r="G9" i="7"/>
  <c r="H9" i="7"/>
  <c r="E8" i="7"/>
  <c r="F8" i="7"/>
  <c r="G8" i="7"/>
  <c r="H8" i="7"/>
  <c r="E6" i="7"/>
  <c r="F6" i="7"/>
  <c r="G6" i="7"/>
  <c r="H6" i="7"/>
  <c r="E5" i="7"/>
  <c r="F5" i="7"/>
  <c r="G5" i="7"/>
  <c r="H5" i="7"/>
  <c r="E4" i="7"/>
  <c r="F4" i="7"/>
  <c r="G4" i="7"/>
  <c r="H4" i="7"/>
  <c r="E2" i="7"/>
  <c r="F2" i="7"/>
  <c r="G2" i="7"/>
  <c r="H2" i="7"/>
  <c r="D7" i="7"/>
  <c r="D8" i="7"/>
  <c r="D9" i="7"/>
  <c r="D10" i="7"/>
  <c r="D11" i="7"/>
  <c r="D12" i="7"/>
  <c r="D4" i="7"/>
  <c r="D5" i="7"/>
  <c r="D6" i="7"/>
  <c r="D2" i="7"/>
  <c r="J16" i="7"/>
  <c r="H7" i="7"/>
  <c r="G7" i="7"/>
  <c r="F7" i="7"/>
  <c r="E7" i="7"/>
  <c r="I9" i="7" l="1"/>
  <c r="J9" i="7" s="1"/>
  <c r="I11" i="7"/>
  <c r="J11" i="7" s="1"/>
  <c r="I6" i="7"/>
  <c r="J6" i="7" s="1"/>
  <c r="H26" i="7"/>
  <c r="I7" i="7"/>
  <c r="J7" i="7" s="1"/>
  <c r="I8" i="7"/>
  <c r="J8" i="7" s="1"/>
  <c r="I10" i="7"/>
  <c r="J10" i="7" s="1"/>
  <c r="I5" i="7"/>
  <c r="J5" i="7" s="1"/>
  <c r="I4" i="7"/>
  <c r="J4" i="7" s="1"/>
  <c r="I3" i="7"/>
  <c r="J3" i="7" s="1"/>
  <c r="I2" i="7"/>
  <c r="I18" i="7" s="1"/>
  <c r="I12" i="7"/>
  <c r="J12" i="7" s="1"/>
  <c r="J17" i="4"/>
  <c r="H7" i="4"/>
  <c r="G7" i="4"/>
  <c r="E7" i="4"/>
  <c r="D7" i="4"/>
  <c r="H3" i="4"/>
  <c r="G3" i="4"/>
  <c r="F3" i="4"/>
  <c r="E3" i="4"/>
  <c r="D3" i="4"/>
  <c r="E16" i="7" l="1"/>
  <c r="E17" i="7"/>
  <c r="J18" i="7"/>
  <c r="D15" i="7" s="1"/>
  <c r="G16" i="7"/>
  <c r="J2" i="7"/>
  <c r="G17" i="7" s="1"/>
  <c r="I3" i="4"/>
  <c r="J3" i="4" s="1"/>
  <c r="I4" i="4"/>
  <c r="J4" i="4" s="1"/>
  <c r="I6" i="4"/>
  <c r="J6" i="4" s="1"/>
  <c r="I13" i="4"/>
  <c r="J13" i="4" s="1"/>
  <c r="I12" i="4"/>
  <c r="J12" i="4" s="1"/>
  <c r="I9" i="4"/>
  <c r="J9" i="4" s="1"/>
  <c r="I2" i="4"/>
  <c r="I19" i="4" s="1"/>
  <c r="I11" i="4"/>
  <c r="J11" i="4" s="1"/>
  <c r="I10" i="4"/>
  <c r="J10" i="4" s="1"/>
  <c r="I7" i="4"/>
  <c r="J7" i="4" s="1"/>
  <c r="I5" i="4"/>
  <c r="J5" i="4" s="1"/>
  <c r="E18" i="4" l="1"/>
  <c r="E17" i="4"/>
  <c r="G17" i="4"/>
  <c r="J19" i="4"/>
  <c r="D16" i="4" s="1"/>
  <c r="J2" i="4"/>
  <c r="G1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6" authorId="0" shapeId="0" xr:uid="{74B5423A-E02C-6440-88DD-B88A4D088A9B}">
      <text>
        <r>
          <rPr>
            <b/>
            <sz val="10"/>
            <color rgb="FF000000"/>
            <rFont val="Calibri"/>
            <family val="2"/>
          </rPr>
          <t xml:space="preserve">Input Total Roster
</t>
        </r>
      </text>
    </comment>
    <comment ref="I16" authorId="0" shapeId="0" xr:uid="{5FA1D0D6-5B4C-064E-BB45-C2BBEE1DA511}">
      <text>
        <r>
          <rPr>
            <b/>
            <sz val="10"/>
            <color rgb="FF000000"/>
            <rFont val="Calibri"/>
            <family val="2"/>
          </rPr>
          <t xml:space="preserve">Input Attended Roster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I18" authorId="0" shapeId="0" xr:uid="{46277645-8803-FB44-B178-212B8FA28BD3}">
      <text>
        <r>
          <rPr>
            <b/>
            <sz val="10"/>
            <color rgb="FF000000"/>
            <rFont val="Calibri"/>
            <family val="2"/>
          </rPr>
          <t xml:space="preserve">Referenced value : Do not modify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17" authorId="0" shapeId="0" xr:uid="{B4465A09-9E8A-114C-A7D2-5BD71B9FEC27}">
      <text>
        <r>
          <rPr>
            <b/>
            <sz val="10"/>
            <color rgb="FF000000"/>
            <rFont val="Calibri"/>
            <family val="2"/>
          </rPr>
          <t xml:space="preserve">Input Total Roaster
</t>
        </r>
      </text>
    </comment>
    <comment ref="I17" authorId="0" shapeId="0" xr:uid="{EA95E4E1-4C5A-2A4A-B15C-3E5F26160E59}">
      <text>
        <r>
          <rPr>
            <b/>
            <sz val="10"/>
            <color rgb="FF000000"/>
            <rFont val="Calibri"/>
            <family val="2"/>
          </rPr>
          <t xml:space="preserve">Input Attended Roaster
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I19" authorId="0" shapeId="0" xr:uid="{9C4301A0-AAFA-3D49-AC47-05739ED40497}">
      <text>
        <r>
          <rPr>
            <b/>
            <sz val="10"/>
            <color rgb="FF000000"/>
            <rFont val="Calibri"/>
            <family val="2"/>
          </rPr>
          <t xml:space="preserve">Referenced value : Do not modify
</t>
        </r>
      </text>
    </comment>
  </commentList>
</comments>
</file>

<file path=xl/sharedStrings.xml><?xml version="1.0" encoding="utf-8"?>
<sst xmlns="http://schemas.openxmlformats.org/spreadsheetml/2006/main" count="137" uniqueCount="77">
  <si>
    <t>Strongly Agree</t>
  </si>
  <si>
    <t>Agree</t>
  </si>
  <si>
    <t>Neutral</t>
  </si>
  <si>
    <t>Disagree</t>
  </si>
  <si>
    <t>QID2</t>
  </si>
  <si>
    <t>QID1</t>
  </si>
  <si>
    <t>QID31</t>
  </si>
  <si>
    <t>QID67</t>
  </si>
  <si>
    <t>QID32</t>
  </si>
  <si>
    <t>QID36</t>
  </si>
  <si>
    <t>QID38</t>
  </si>
  <si>
    <t>QID58</t>
  </si>
  <si>
    <t>QID59</t>
  </si>
  <si>
    <t>Classroom</t>
  </si>
  <si>
    <t>Content</t>
  </si>
  <si>
    <t>Instructor</t>
  </si>
  <si>
    <t>Overall Satisfaction</t>
  </si>
  <si>
    <t>Strongly Disagree</t>
  </si>
  <si>
    <t>ID</t>
    <phoneticPr fontId="0" type="noConversion"/>
  </si>
  <si>
    <t>Section</t>
    <phoneticPr fontId="0" type="noConversion"/>
  </si>
  <si>
    <t>Question</t>
    <phoneticPr fontId="0" type="noConversion"/>
  </si>
  <si>
    <t>Strongly Agree</t>
    <phoneticPr fontId="0" type="noConversion"/>
  </si>
  <si>
    <t>Agree</t>
    <phoneticPr fontId="0" type="noConversion"/>
  </si>
  <si>
    <t>Neutral</t>
    <phoneticPr fontId="0" type="noConversion"/>
  </si>
  <si>
    <t>Disagree</t>
    <phoneticPr fontId="0" type="noConversion"/>
  </si>
  <si>
    <t>Count</t>
    <phoneticPr fontId="0" type="noConversion"/>
  </si>
  <si>
    <t>AVG</t>
    <phoneticPr fontId="0" type="noConversion"/>
  </si>
  <si>
    <t>OVERAL</t>
    <phoneticPr fontId="0" type="noConversion"/>
  </si>
  <si>
    <t>I learned new knowledge and skills that I can apply when working with the AWS services.</t>
    <phoneticPr fontId="0" type="noConversion"/>
  </si>
  <si>
    <t>Overall, I was satisfied with this course.</t>
    <phoneticPr fontId="0" type="noConversion"/>
  </si>
  <si>
    <t>CONTENTS</t>
    <phoneticPr fontId="0" type="noConversion"/>
  </si>
  <si>
    <t>The content was clearly written and well organized.</t>
    <phoneticPr fontId="0" type="noConversion"/>
  </si>
  <si>
    <t>The content was appropriate and met my learning objectives.</t>
    <phoneticPr fontId="0" type="noConversion"/>
  </si>
  <si>
    <t>The course length and pace were appropriate for the content.</t>
    <phoneticPr fontId="0" type="noConversion"/>
  </si>
  <si>
    <t>How likely is it that you would recommend this course to friend or colleague?</t>
    <phoneticPr fontId="0" type="noConversion"/>
  </si>
  <si>
    <t>Additional Feedback</t>
    <phoneticPr fontId="0" type="noConversion"/>
  </si>
  <si>
    <t>CLASSROOM</t>
    <phoneticPr fontId="0" type="noConversion"/>
  </si>
  <si>
    <t>The venue was in a suitable location.</t>
    <phoneticPr fontId="0" type="noConversion"/>
  </si>
  <si>
    <t>If applicable, the infrastructure and lab environment functioned correctly.</t>
    <phoneticPr fontId="0" type="noConversion"/>
  </si>
  <si>
    <t>INSTRUCTOR</t>
    <phoneticPr fontId="0" type="noConversion"/>
  </si>
  <si>
    <t>The instructor was knowledgeable in the subject matter.</t>
    <phoneticPr fontId="0" type="noConversion"/>
  </si>
  <si>
    <t>The instructor presented the course in a clear and logical manner.</t>
    <phoneticPr fontId="0" type="noConversion"/>
  </si>
  <si>
    <t>The instructor was available to answer questions.</t>
    <phoneticPr fontId="0" type="noConversion"/>
  </si>
  <si>
    <t>SCORE</t>
    <phoneticPr fontId="0" type="noConversion"/>
  </si>
  <si>
    <t>number</t>
    <phoneticPr fontId="0" type="noConversion"/>
  </si>
  <si>
    <t>Rate</t>
  </si>
  <si>
    <t>Attended Roaster</t>
  </si>
  <si>
    <t>Total Roaster</t>
  </si>
  <si>
    <t>You can copy above table</t>
  </si>
  <si>
    <t>Responsed Roaster</t>
  </si>
  <si>
    <t>QID129</t>
  </si>
  <si>
    <t>QID127</t>
  </si>
  <si>
    <t>QID128</t>
  </si>
  <si>
    <t>QID130</t>
  </si>
  <si>
    <t>QID131</t>
  </si>
  <si>
    <t>The virtual delivery method was an effective way for me to learn the material.</t>
  </si>
  <si>
    <t>Satisfied</t>
  </si>
  <si>
    <t>Extremely Satisfied</t>
  </si>
  <si>
    <t>I learned NEW knowledge and skills that I can apply when working with AWS services.</t>
  </si>
  <si>
    <t>Overall, how satisfied are you with this course?</t>
  </si>
  <si>
    <t>I was satisfied with the overall virtual classroom training tool.</t>
  </si>
  <si>
    <t>No longer asked</t>
  </si>
  <si>
    <t>INSTRUCTIONS</t>
  </si>
  <si>
    <t>Copy results table into your report, repeat, profit</t>
  </si>
  <si>
    <t>Update your total roster with the number of students registered into sheet "2.Eval-KIKU"</t>
  </si>
  <si>
    <t>Update the number of attendees into sheet "2.Eval-KIKU"</t>
  </si>
  <si>
    <t>DISCLAIMER</t>
  </si>
  <si>
    <t>I (@arielyip) am not the original author of this excel document. This document was passed down to me when I first joined the organization</t>
  </si>
  <si>
    <t>I merely adapted it to our current evaluation. The Eval-KIKU ILT remains outdated until we get a proper csv of an ILT course</t>
  </si>
  <si>
    <t>LAST UPDATED</t>
  </si>
  <si>
    <t>Copy-Paste your evaluation CSV into sheet "1.Kiku-raw"</t>
  </si>
  <si>
    <t>Responded Roster</t>
  </si>
  <si>
    <t>Attended Roster</t>
  </si>
  <si>
    <t>Total Roster</t>
  </si>
  <si>
    <t>How likely is it that you would recommend this course to friend or colleague?</t>
  </si>
  <si>
    <t>Extremely Dissatisfied</t>
  </si>
  <si>
    <t>Dissatisfied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</si>
</sst>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 applyProtection="1">
      <alignment horizontal="left" vertical="center"/>
      <protection locked="0"/>
    </xf>
    <xf numFmtId="0" fontId="0" fillId="4" borderId="1" xfId="0" applyFill="1" applyBorder="1" applyAlignment="1" applyProtection="1">
      <alignment horizontal="left" vertical="center" wrapText="1"/>
      <protection locked="0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 applyProtection="1">
      <alignment horizontal="left" vertical="center"/>
      <protection locked="0"/>
    </xf>
    <xf numFmtId="0" fontId="0" fillId="5" borderId="1" xfId="0" applyFill="1" applyBorder="1" applyAlignment="1" applyProtection="1">
      <alignment horizontal="left" vertical="center" wrapText="1"/>
      <protection locked="0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" xfId="0" applyFill="1" applyBorder="1" applyAlignment="1" applyProtection="1">
      <alignment horizontal="left" vertical="center" wrapText="1"/>
      <protection locked="0"/>
    </xf>
    <xf numFmtId="0" fontId="0" fillId="7" borderId="1" xfId="0" applyFill="1" applyBorder="1" applyAlignment="1" applyProtection="1">
      <alignment horizontal="left" vertical="center"/>
      <protection locked="0"/>
    </xf>
    <xf numFmtId="0" fontId="0" fillId="7" borderId="1" xfId="0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Protection="1">
      <protection locked="0"/>
    </xf>
    <xf numFmtId="0" fontId="6" fillId="8" borderId="5" xfId="0" applyFont="1" applyFill="1" applyBorder="1" applyAlignment="1" applyProtection="1">
      <alignment horizontal="center" vertical="center"/>
      <protection locked="0"/>
    </xf>
    <xf numFmtId="0" fontId="7" fillId="8" borderId="6" xfId="0" applyFont="1" applyFill="1" applyBorder="1" applyAlignment="1">
      <alignment horizontal="center" vertical="center"/>
    </xf>
    <xf numFmtId="0" fontId="6" fillId="8" borderId="6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10" fontId="0" fillId="0" borderId="0" xfId="0" applyNumberFormat="1"/>
    <xf numFmtId="0" fontId="8" fillId="8" borderId="3" xfId="0" applyFont="1" applyFill="1" applyBorder="1" applyAlignment="1" applyProtection="1">
      <alignment horizontal="center" vertical="center"/>
      <protection locked="0"/>
    </xf>
    <xf numFmtId="0" fontId="9" fillId="8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wrapText="1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left"/>
    </xf>
    <xf numFmtId="0" fontId="3" fillId="2" borderId="0" xfId="0" applyFont="1" applyFill="1" applyAlignment="1" applyProtection="1">
      <alignment wrapText="1"/>
      <protection locked="0"/>
    </xf>
    <xf numFmtId="0" fontId="13" fillId="0" borderId="0" xfId="0" applyFont="1"/>
    <xf numFmtId="0" fontId="12" fillId="0" borderId="0" xfId="0" applyFont="1"/>
    <xf numFmtId="15" fontId="12" fillId="0" borderId="0" xfId="0" applyNumberFormat="1" applyFont="1"/>
    <xf numFmtId="0" fontId="0" fillId="0" borderId="0" xfId="0" applyAlignment="1">
      <alignment wrapText="1"/>
    </xf>
    <xf numFmtId="0" fontId="0" fillId="0" borderId="0" xfId="0" quotePrefix="1"/>
    <xf numFmtId="0" fontId="0" fillId="0" borderId="1" xfId="0" quotePrefix="1" applyBorder="1" applyAlignment="1">
      <alignment horizontal="center" vertical="center"/>
    </xf>
    <xf numFmtId="0" fontId="14" fillId="0" borderId="1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1BA98-5075-1040-868F-BF2715B46B4A}">
  <dimension ref="B2:C17"/>
  <sheetViews>
    <sheetView workbookViewId="0">
      <selection activeCell="C4" sqref="C4"/>
    </sheetView>
  </sheetViews>
  <sheetFormatPr baseColWidth="10" defaultRowHeight="16" x14ac:dyDescent="0.2"/>
  <cols>
    <col min="3" max="3" width="17" bestFit="1" customWidth="1"/>
  </cols>
  <sheetData>
    <row r="2" spans="2:3" ht="31" x14ac:dyDescent="0.35">
      <c r="B2" s="36" t="s">
        <v>62</v>
      </c>
    </row>
    <row r="3" spans="2:3" ht="26" x14ac:dyDescent="0.3">
      <c r="B3" s="37">
        <v>1</v>
      </c>
      <c r="C3" s="37" t="s">
        <v>70</v>
      </c>
    </row>
    <row r="4" spans="2:3" ht="26" x14ac:dyDescent="0.3">
      <c r="B4" s="37">
        <v>2</v>
      </c>
      <c r="C4" s="37" t="s">
        <v>64</v>
      </c>
    </row>
    <row r="5" spans="2:3" ht="26" x14ac:dyDescent="0.3">
      <c r="B5" s="37">
        <v>3</v>
      </c>
      <c r="C5" s="37" t="s">
        <v>65</v>
      </c>
    </row>
    <row r="6" spans="2:3" ht="26" x14ac:dyDescent="0.3">
      <c r="B6" s="37">
        <v>4</v>
      </c>
      <c r="C6" s="37" t="s">
        <v>63</v>
      </c>
    </row>
    <row r="10" spans="2:3" ht="31" x14ac:dyDescent="0.35">
      <c r="B10" s="36" t="s">
        <v>66</v>
      </c>
    </row>
    <row r="11" spans="2:3" ht="26" x14ac:dyDescent="0.3">
      <c r="C11" s="37" t="s">
        <v>67</v>
      </c>
    </row>
    <row r="12" spans="2:3" ht="26" x14ac:dyDescent="0.3">
      <c r="C12" s="37" t="s">
        <v>68</v>
      </c>
    </row>
    <row r="16" spans="2:3" ht="31" x14ac:dyDescent="0.35">
      <c r="B16" s="36" t="s">
        <v>69</v>
      </c>
    </row>
    <row r="17" spans="3:3" ht="26" x14ac:dyDescent="0.3">
      <c r="C17" s="38">
        <v>44539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J2:CK2"/>
  <sheetViews>
    <sheetView tabSelected="1" zoomScale="75" workbookViewId="0"/>
  </sheetViews>
  <sheetFormatPr baseColWidth="10" defaultRowHeight="16" x14ac:dyDescent="0.2"/>
  <cols>
    <col min="1" max="1" width="71.6640625" customWidth="1"/>
    <col min="84" max="84" width="30" customWidth="1"/>
    <col min="85" max="85" width="39.5" customWidth="1"/>
    <col min="86" max="86" width="27" customWidth="1"/>
    <col min="127" max="127" width="52.5" customWidth="1"/>
    <col min="128" max="128" width="38.83203125" customWidth="1"/>
    <col min="183" max="183" width="36.5" customWidth="1"/>
    <col min="186" max="186" width="24.6640625" customWidth="1"/>
  </cols>
  <sheetData>
    <row r="2" spans="88:89" x14ac:dyDescent="0.2">
      <c r="CJ2" s="39"/>
      <c r="CK2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02A7F-ECF6-CB4C-90D6-A7E9E79E512C}">
  <dimension ref="A1:M26"/>
  <sheetViews>
    <sheetView zoomScale="96" zoomScaleNormal="96" workbookViewId="0">
      <selection activeCell="H12" sqref="H12"/>
    </sheetView>
  </sheetViews>
  <sheetFormatPr baseColWidth="10" defaultRowHeight="16" x14ac:dyDescent="0.2"/>
  <cols>
    <col min="1" max="1" width="15" style="18" bestFit="1" customWidth="1"/>
    <col min="2" max="2" width="17.1640625" style="19" bestFit="1" customWidth="1"/>
    <col min="3" max="3" width="34.5" style="19" customWidth="1"/>
    <col min="4" max="4" width="13.6640625" style="20" customWidth="1"/>
    <col min="5" max="5" width="6.5" style="20" customWidth="1"/>
    <col min="6" max="6" width="14.5" style="20" customWidth="1"/>
    <col min="7" max="7" width="9.1640625" style="20" customWidth="1"/>
    <col min="8" max="8" width="16.5" style="20" bestFit="1" customWidth="1"/>
    <col min="9" max="9" width="11.83203125" style="20" customWidth="1"/>
    <col min="10" max="10" width="10.33203125" style="18" customWidth="1"/>
    <col min="11" max="11" width="17.1640625" customWidth="1"/>
    <col min="13" max="13" width="15.83203125" customWidth="1"/>
  </cols>
  <sheetData>
    <row r="1" spans="1:13" ht="17" x14ac:dyDescent="0.2">
      <c r="A1" s="1" t="s">
        <v>18</v>
      </c>
      <c r="B1" s="1" t="s">
        <v>19</v>
      </c>
      <c r="C1" s="2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17</v>
      </c>
      <c r="I1" s="3" t="s">
        <v>25</v>
      </c>
      <c r="J1" s="4" t="s">
        <v>26</v>
      </c>
    </row>
    <row r="2" spans="1:13" ht="51" x14ac:dyDescent="0.2">
      <c r="A2" s="5" t="s">
        <v>4</v>
      </c>
      <c r="B2" s="6" t="s">
        <v>27</v>
      </c>
      <c r="C2" s="7" t="s">
        <v>58</v>
      </c>
      <c r="D2" s="41" t="e">
        <f>COUNTIF(INDEX('1.Kiku-raw'!$A:$XX,0,MATCH($A2,'1.Kiku-raw'!$1:$1,0)),D$1)</f>
        <v>#N/A</v>
      </c>
      <c r="E2" s="41" t="e">
        <f>COUNTIF(INDEX('1.Kiku-raw'!$A:$XX,0,MATCH($A2,'1.Kiku-raw'!$1:$1,0)),E$1)</f>
        <v>#N/A</v>
      </c>
      <c r="F2" s="41" t="e">
        <f>COUNTIF(INDEX('1.Kiku-raw'!$A:$XX,0,MATCH($A2,'1.Kiku-raw'!$1:$1,0)),F$1)</f>
        <v>#N/A</v>
      </c>
      <c r="G2" s="41" t="e">
        <f>COUNTIF(INDEX('1.Kiku-raw'!$A:$XX,0,MATCH($A2,'1.Kiku-raw'!$1:$1,0)),G$1)</f>
        <v>#N/A</v>
      </c>
      <c r="H2" s="41" t="e">
        <f>COUNTIF(INDEX('1.Kiku-raw'!$A:$XX,0,MATCH($A2,'1.Kiku-raw'!$1:$1,0)),H$1)</f>
        <v>#N/A</v>
      </c>
      <c r="I2" s="8" t="e">
        <f>SUM(D2:H2)</f>
        <v>#N/A</v>
      </c>
      <c r="J2" s="5" t="e">
        <f t="shared" ref="J2:J7" si="0">ROUND((((D2*$B$15)+(E2*$B$16)+(F2*$B$17)+(G2*$B$18)+(H2*$B$19)) / I2),2)</f>
        <v>#N/A</v>
      </c>
    </row>
    <row r="3" spans="1:13" ht="34" x14ac:dyDescent="0.2">
      <c r="A3" s="5" t="s">
        <v>5</v>
      </c>
      <c r="B3" s="6" t="s">
        <v>27</v>
      </c>
      <c r="C3" s="7" t="s">
        <v>59</v>
      </c>
      <c r="D3" s="42" t="e">
        <f>COUNTIF(INDEX('1.Kiku-raw'!$A:$XX,0,MATCH($A3,'1.Kiku-raw'!$1:$1,0)),$A$21)</f>
        <v>#N/A</v>
      </c>
      <c r="E3" s="42" t="e">
        <f>COUNTIF(INDEX('1.Kiku-raw'!$A:$XX,0,MATCH($A3,'1.Kiku-raw'!$1:$1,0)),$A$22)</f>
        <v>#N/A</v>
      </c>
      <c r="F3" s="42" t="e">
        <f>COUNTIF(INDEX('1.Kiku-raw'!$A:$XX,0,MATCH($A3,'1.Kiku-raw'!$1:$1,0)),$A$23)</f>
        <v>#N/A</v>
      </c>
      <c r="G3" s="42" t="e">
        <f>COUNTIF(INDEX('1.Kiku-raw'!$A:$XX,0,MATCH($A3,'1.Kiku-raw'!$1:$1,0)),$A$24)</f>
        <v>#N/A</v>
      </c>
      <c r="H3" s="42" t="e">
        <f>COUNTIF(INDEX('1.Kiku-raw'!$A:$XX,0,MATCH($A3,'1.Kiku-raw'!$1:$1,0)),$A$25)</f>
        <v>#N/A</v>
      </c>
      <c r="I3" s="8" t="e">
        <f t="shared" ref="I3:I12" si="1">SUM(D3:H3)</f>
        <v>#N/A</v>
      </c>
      <c r="J3" s="5" t="e">
        <f t="shared" si="0"/>
        <v>#N/A</v>
      </c>
    </row>
    <row r="4" spans="1:13" ht="34" x14ac:dyDescent="0.2">
      <c r="A4" s="5" t="s">
        <v>6</v>
      </c>
      <c r="B4" s="9" t="s">
        <v>30</v>
      </c>
      <c r="C4" s="10" t="s">
        <v>31</v>
      </c>
      <c r="D4" s="41" t="e">
        <f>COUNTIF(INDEX('1.Kiku-raw'!$A:$XX,0,MATCH($A4,'1.Kiku-raw'!$1:$1,0)),D$1)</f>
        <v>#N/A</v>
      </c>
      <c r="E4" s="41" t="e">
        <f>COUNTIF(INDEX('1.Kiku-raw'!$A:$XX,0,MATCH($A4,'1.Kiku-raw'!$1:$1,0)),E$1)</f>
        <v>#N/A</v>
      </c>
      <c r="F4" s="41" t="e">
        <f>COUNTIF(INDEX('1.Kiku-raw'!$A:$XX,0,MATCH($A4,'1.Kiku-raw'!$1:$1,0)),F$1)</f>
        <v>#N/A</v>
      </c>
      <c r="G4" s="41" t="e">
        <f>COUNTIF(INDEX('1.Kiku-raw'!$A:$XX,0,MATCH($A4,'1.Kiku-raw'!$1:$1,0)),G$1)</f>
        <v>#N/A</v>
      </c>
      <c r="H4" s="41" t="e">
        <f>COUNTIF(INDEX('1.Kiku-raw'!$A:$XX,0,MATCH($A4,'1.Kiku-raw'!$1:$1,0)),H$1)</f>
        <v>#N/A</v>
      </c>
      <c r="I4" s="8" t="e">
        <f t="shared" si="1"/>
        <v>#N/A</v>
      </c>
      <c r="J4" s="5" t="e">
        <f t="shared" si="0"/>
        <v>#N/A</v>
      </c>
      <c r="M4" s="40"/>
    </row>
    <row r="5" spans="1:13" ht="34" x14ac:dyDescent="0.2">
      <c r="A5" s="5" t="s">
        <v>7</v>
      </c>
      <c r="B5" s="9" t="s">
        <v>30</v>
      </c>
      <c r="C5" s="10" t="s">
        <v>32</v>
      </c>
      <c r="D5" s="41" t="e">
        <f>COUNTIF(INDEX('1.Kiku-raw'!$A:$XX,0,MATCH($A5,'1.Kiku-raw'!$1:$1,0)),D$1)</f>
        <v>#N/A</v>
      </c>
      <c r="E5" s="41" t="e">
        <f>COUNTIF(INDEX('1.Kiku-raw'!$A:$XX,0,MATCH($A5,'1.Kiku-raw'!$1:$1,0)),E$1)</f>
        <v>#N/A</v>
      </c>
      <c r="F5" s="41" t="e">
        <f>COUNTIF(INDEX('1.Kiku-raw'!$A:$XX,0,MATCH($A5,'1.Kiku-raw'!$1:$1,0)),F$1)</f>
        <v>#N/A</v>
      </c>
      <c r="G5" s="41" t="e">
        <f>COUNTIF(INDEX('1.Kiku-raw'!$A:$XX,0,MATCH($A5,'1.Kiku-raw'!$1:$1,0)),G$1)</f>
        <v>#N/A</v>
      </c>
      <c r="H5" s="41" t="e">
        <f>COUNTIF(INDEX('1.Kiku-raw'!$A:$XX,0,MATCH($A5,'1.Kiku-raw'!$1:$1,0)),H$1)</f>
        <v>#N/A</v>
      </c>
      <c r="I5" s="8" t="e">
        <f t="shared" si="1"/>
        <v>#N/A</v>
      </c>
      <c r="J5" s="5" t="e">
        <f t="shared" si="0"/>
        <v>#N/A</v>
      </c>
    </row>
    <row r="6" spans="1:13" ht="34" x14ac:dyDescent="0.2">
      <c r="A6" s="5" t="s">
        <v>8</v>
      </c>
      <c r="B6" s="9" t="s">
        <v>30</v>
      </c>
      <c r="C6" s="10" t="s">
        <v>33</v>
      </c>
      <c r="D6" s="41" t="e">
        <f>COUNTIF(INDEX('1.Kiku-raw'!$A:$XX,0,MATCH($A6,'1.Kiku-raw'!$1:$1,0)),D$1)</f>
        <v>#N/A</v>
      </c>
      <c r="E6" s="41" t="e">
        <f>COUNTIF(INDEX('1.Kiku-raw'!$A:$XX,0,MATCH($A6,'1.Kiku-raw'!$1:$1,0)),E$1)</f>
        <v>#N/A</v>
      </c>
      <c r="F6" s="41" t="e">
        <f>COUNTIF(INDEX('1.Kiku-raw'!$A:$XX,0,MATCH($A6,'1.Kiku-raw'!$1:$1,0)),F$1)</f>
        <v>#N/A</v>
      </c>
      <c r="G6" s="41" t="e">
        <f>COUNTIF(INDEX('1.Kiku-raw'!$A:$XX,0,MATCH($A6,'1.Kiku-raw'!$1:$1,0)),G$1)</f>
        <v>#N/A</v>
      </c>
      <c r="H6" s="41" t="e">
        <f>COUNTIF(INDEX('1.Kiku-raw'!$A:$XX,0,MATCH($A6,'1.Kiku-raw'!$1:$1,0)),H$1)</f>
        <v>#N/A</v>
      </c>
      <c r="I6" s="8" t="e">
        <f t="shared" si="1"/>
        <v>#N/A</v>
      </c>
      <c r="J6" s="5" t="e">
        <f t="shared" si="0"/>
        <v>#N/A</v>
      </c>
    </row>
    <row r="7" spans="1:13" ht="51" hidden="1" customHeight="1" x14ac:dyDescent="0.2">
      <c r="A7" s="5" t="s">
        <v>9</v>
      </c>
      <c r="B7" s="6" t="s">
        <v>27</v>
      </c>
      <c r="C7" s="7" t="s">
        <v>74</v>
      </c>
      <c r="D7" s="41" t="e">
        <f>COUNTIF(INDEX('1.Kiku-raw'!$A:$XX,0,MATCH($A7,'1.Kiku-raw'!$1:$1,0)),D$1)</f>
        <v>#N/A</v>
      </c>
      <c r="E7" s="5">
        <f>COUNTIF('1.Kiku-raw'!CX:CX,$E$1)</f>
        <v>0</v>
      </c>
      <c r="F7" s="5">
        <f>COUNTIF('1.Kiku-raw'!CX:CX,$F$1)</f>
        <v>0</v>
      </c>
      <c r="G7" s="5">
        <f>COUNTIF('1.Kiku-raw'!CX:CX,$G$1)</f>
        <v>0</v>
      </c>
      <c r="H7" s="5">
        <f>COUNTIF('1.Kiku-raw'!CX:CX,$H$1)</f>
        <v>0</v>
      </c>
      <c r="I7" s="8" t="e">
        <f t="shared" si="1"/>
        <v>#N/A</v>
      </c>
      <c r="J7" s="5" t="e">
        <f t="shared" si="0"/>
        <v>#N/A</v>
      </c>
      <c r="K7" t="s">
        <v>61</v>
      </c>
    </row>
    <row r="8" spans="1:13" ht="51" x14ac:dyDescent="0.2">
      <c r="A8" s="5" t="s">
        <v>53</v>
      </c>
      <c r="B8" s="14" t="s">
        <v>36</v>
      </c>
      <c r="C8" s="15" t="s">
        <v>55</v>
      </c>
      <c r="D8" s="41" t="e">
        <f>COUNTIF(INDEX('1.Kiku-raw'!$A:$XX,0,MATCH($A8,'1.Kiku-raw'!$1:$1,0)),D$1)</f>
        <v>#N/A</v>
      </c>
      <c r="E8" s="41" t="e">
        <f>COUNTIF(INDEX('1.Kiku-raw'!$A:$XX,0,MATCH($A8,'1.Kiku-raw'!$1:$1,0)),E$1)</f>
        <v>#N/A</v>
      </c>
      <c r="F8" s="41" t="e">
        <f>COUNTIF(INDEX('1.Kiku-raw'!$A:$XX,0,MATCH($A8,'1.Kiku-raw'!$1:$1,0)),F$1)</f>
        <v>#N/A</v>
      </c>
      <c r="G8" s="41" t="e">
        <f>COUNTIF(INDEX('1.Kiku-raw'!$A:$XX,0,MATCH($A8,'1.Kiku-raw'!$1:$1,0)),G$1)</f>
        <v>#N/A</v>
      </c>
      <c r="H8" s="41" t="e">
        <f>COUNTIF(INDEX('1.Kiku-raw'!$A:$XX,0,MATCH($A8,'1.Kiku-raw'!$1:$1,0)),H$1)</f>
        <v>#N/A</v>
      </c>
      <c r="I8" s="8" t="e">
        <f t="shared" si="1"/>
        <v>#N/A</v>
      </c>
      <c r="J8" s="5" t="e">
        <f t="shared" ref="J8:J12" si="2">ROUND((((D8*$B$15)+(E8*$B$16)+(F8*$B$17)+(G8*$B$18)+(H8*$B$19)) / I8),2)</f>
        <v>#N/A</v>
      </c>
    </row>
    <row r="9" spans="1:13" ht="34" x14ac:dyDescent="0.2">
      <c r="A9" s="5" t="s">
        <v>54</v>
      </c>
      <c r="B9" s="14" t="s">
        <v>36</v>
      </c>
      <c r="C9" s="15" t="s">
        <v>60</v>
      </c>
      <c r="D9" s="41" t="e">
        <f>COUNTIF(INDEX('1.Kiku-raw'!$A:$XX,0,MATCH($A9,'1.Kiku-raw'!$1:$1,0)),D$1)</f>
        <v>#N/A</v>
      </c>
      <c r="E9" s="41" t="e">
        <f>COUNTIF(INDEX('1.Kiku-raw'!$A:$XX,0,MATCH($A9,'1.Kiku-raw'!$1:$1,0)),E$1)</f>
        <v>#N/A</v>
      </c>
      <c r="F9" s="41" t="e">
        <f>COUNTIF(INDEX('1.Kiku-raw'!$A:$XX,0,MATCH($A9,'1.Kiku-raw'!$1:$1,0)),F$1)</f>
        <v>#N/A</v>
      </c>
      <c r="G9" s="41" t="e">
        <f>COUNTIF(INDEX('1.Kiku-raw'!$A:$XX,0,MATCH($A9,'1.Kiku-raw'!$1:$1,0)),G$1)</f>
        <v>#N/A</v>
      </c>
      <c r="H9" s="41" t="e">
        <f>COUNTIF(INDEX('1.Kiku-raw'!$A:$XX,0,MATCH($A9,'1.Kiku-raw'!$1:$1,0)),H$1)</f>
        <v>#N/A</v>
      </c>
      <c r="I9" s="8" t="e">
        <f t="shared" si="1"/>
        <v>#N/A</v>
      </c>
      <c r="J9" s="5" t="e">
        <f t="shared" si="2"/>
        <v>#N/A</v>
      </c>
    </row>
    <row r="10" spans="1:13" ht="34" x14ac:dyDescent="0.2">
      <c r="A10" s="5" t="s">
        <v>50</v>
      </c>
      <c r="B10" s="16" t="s">
        <v>39</v>
      </c>
      <c r="C10" s="17" t="s">
        <v>40</v>
      </c>
      <c r="D10" s="41" t="e">
        <f>COUNTIF(INDEX('1.Kiku-raw'!$A:$XX,0,MATCH($A10,'1.Kiku-raw'!$1:$1,0)),D$1)</f>
        <v>#N/A</v>
      </c>
      <c r="E10" s="41" t="e">
        <f>COUNTIF(INDEX('1.Kiku-raw'!$A:$XX,0,MATCH($A10,'1.Kiku-raw'!$1:$1,0)),E$1)</f>
        <v>#N/A</v>
      </c>
      <c r="F10" s="41" t="e">
        <f>COUNTIF(INDEX('1.Kiku-raw'!$A:$XX,0,MATCH($A10,'1.Kiku-raw'!$1:$1,0)),F$1)</f>
        <v>#N/A</v>
      </c>
      <c r="G10" s="41" t="e">
        <f>COUNTIF(INDEX('1.Kiku-raw'!$A:$XX,0,MATCH($A10,'1.Kiku-raw'!$1:$1,0)),G$1)</f>
        <v>#N/A</v>
      </c>
      <c r="H10" s="41" t="e">
        <f>COUNTIF(INDEX('1.Kiku-raw'!$A:$XX,0,MATCH($A10,'1.Kiku-raw'!$1:$1,0)),H$1)</f>
        <v>#N/A</v>
      </c>
      <c r="I10" s="8" t="e">
        <f t="shared" si="1"/>
        <v>#N/A</v>
      </c>
      <c r="J10" s="5" t="e">
        <f t="shared" si="2"/>
        <v>#N/A</v>
      </c>
    </row>
    <row r="11" spans="1:13" ht="34" x14ac:dyDescent="0.2">
      <c r="A11" s="5" t="s">
        <v>51</v>
      </c>
      <c r="B11" s="16" t="s">
        <v>39</v>
      </c>
      <c r="C11" s="17" t="s">
        <v>41</v>
      </c>
      <c r="D11" s="41" t="e">
        <f>COUNTIF(INDEX('1.Kiku-raw'!$A:$XX,0,MATCH($A11,'1.Kiku-raw'!$1:$1,0)),D$1)</f>
        <v>#N/A</v>
      </c>
      <c r="E11" s="41" t="e">
        <f>COUNTIF(INDEX('1.Kiku-raw'!$A:$XX,0,MATCH($A11,'1.Kiku-raw'!$1:$1,0)),E$1)</f>
        <v>#N/A</v>
      </c>
      <c r="F11" s="41" t="e">
        <f>COUNTIF(INDEX('1.Kiku-raw'!$A:$XX,0,MATCH($A11,'1.Kiku-raw'!$1:$1,0)),F$1)</f>
        <v>#N/A</v>
      </c>
      <c r="G11" s="41" t="e">
        <f>COUNTIF(INDEX('1.Kiku-raw'!$A:$XX,0,MATCH($A11,'1.Kiku-raw'!$1:$1,0)),G$1)</f>
        <v>#N/A</v>
      </c>
      <c r="H11" s="41" t="e">
        <f>COUNTIF(INDEX('1.Kiku-raw'!$A:$XX,0,MATCH($A11,'1.Kiku-raw'!$1:$1,0)),H$1)</f>
        <v>#N/A</v>
      </c>
      <c r="I11" s="8" t="e">
        <f t="shared" si="1"/>
        <v>#N/A</v>
      </c>
      <c r="J11" s="5" t="e">
        <f t="shared" si="2"/>
        <v>#N/A</v>
      </c>
    </row>
    <row r="12" spans="1:13" ht="34" x14ac:dyDescent="0.2">
      <c r="A12" s="5" t="s">
        <v>52</v>
      </c>
      <c r="B12" s="16" t="s">
        <v>39</v>
      </c>
      <c r="C12" s="17" t="s">
        <v>42</v>
      </c>
      <c r="D12" s="41" t="e">
        <f>COUNTIF(INDEX('1.Kiku-raw'!$A:$XX,0,MATCH($A12,'1.Kiku-raw'!$1:$1,0)),D$1)</f>
        <v>#N/A</v>
      </c>
      <c r="E12" s="41" t="e">
        <f>COUNTIF(INDEX('1.Kiku-raw'!$A:$XX,0,MATCH($A12,'1.Kiku-raw'!$1:$1,0)),E$1)</f>
        <v>#N/A</v>
      </c>
      <c r="F12" s="41" t="e">
        <f>COUNTIF(INDEX('1.Kiku-raw'!$A:$XX,0,MATCH($A12,'1.Kiku-raw'!$1:$1,0)),F$1)</f>
        <v>#N/A</v>
      </c>
      <c r="G12" s="41" t="e">
        <f>COUNTIF(INDEX('1.Kiku-raw'!$A:$XX,0,MATCH($A12,'1.Kiku-raw'!$1:$1,0)),G$1)</f>
        <v>#N/A</v>
      </c>
      <c r="H12" s="41" t="e">
        <f>COUNTIF(INDEX('1.Kiku-raw'!$A:$XX,0,MATCH($A12,'1.Kiku-raw'!$1:$1,0)),H$1)</f>
        <v>#N/A</v>
      </c>
      <c r="I12" s="8" t="e">
        <f t="shared" si="1"/>
        <v>#N/A</v>
      </c>
      <c r="J12" s="5" t="e">
        <f t="shared" si="2"/>
        <v>#N/A</v>
      </c>
    </row>
    <row r="14" spans="1:13" x14ac:dyDescent="0.2">
      <c r="A14" s="21" t="s">
        <v>43</v>
      </c>
      <c r="B14" s="21" t="s">
        <v>44</v>
      </c>
      <c r="C14" s="21"/>
    </row>
    <row r="15" spans="1:13" ht="35" thickBot="1" x14ac:dyDescent="0.25">
      <c r="A15" s="19" t="s">
        <v>0</v>
      </c>
      <c r="B15" s="18">
        <v>5</v>
      </c>
      <c r="C15" s="18"/>
      <c r="D15" s="43" t="e">
        <f>I18&amp;"/"&amp;I16&amp;" respondents ("&amp;(ROUND(J18*100,2))&amp;"%)"</f>
        <v>#N/A</v>
      </c>
      <c r="E15" s="43"/>
      <c r="F15" s="43"/>
      <c r="G15" s="43"/>
      <c r="H15" s="32" t="s">
        <v>73</v>
      </c>
      <c r="I15" s="31" t="s">
        <v>72</v>
      </c>
      <c r="J15" s="22" t="s">
        <v>45</v>
      </c>
    </row>
    <row r="16" spans="1:13" ht="17" thickBot="1" x14ac:dyDescent="0.25">
      <c r="A16" s="19" t="s">
        <v>1</v>
      </c>
      <c r="B16" s="18">
        <v>4</v>
      </c>
      <c r="C16" s="18"/>
      <c r="D16" s="23" t="s">
        <v>13</v>
      </c>
      <c r="E16" s="24" t="e">
        <f>ROUND(AVERAGE(J8,J9), 2)</f>
        <v>#N/A</v>
      </c>
      <c r="F16" s="25" t="s">
        <v>14</v>
      </c>
      <c r="G16" s="24" t="e">
        <f>ROUND(AVERAGE(J4,J5,J6),2)</f>
        <v>#N/A</v>
      </c>
      <c r="H16" s="26">
        <v>25</v>
      </c>
      <c r="I16" s="26">
        <v>23</v>
      </c>
      <c r="J16" s="27">
        <f>I16/H16</f>
        <v>0.92</v>
      </c>
    </row>
    <row r="17" spans="1:10" ht="35" thickBot="1" x14ac:dyDescent="0.25">
      <c r="A17" s="19" t="s">
        <v>2</v>
      </c>
      <c r="B17" s="18">
        <v>3</v>
      </c>
      <c r="C17" s="18"/>
      <c r="D17" s="28" t="s">
        <v>15</v>
      </c>
      <c r="E17" s="29" t="e">
        <f>ROUND(AVERAGE(J10,J11,J12),2)</f>
        <v>#N/A</v>
      </c>
      <c r="F17" s="30" t="s">
        <v>16</v>
      </c>
      <c r="G17" s="29" t="e">
        <f>ROUND(AVERAGE(J2,J3),2)</f>
        <v>#N/A</v>
      </c>
      <c r="I17" s="35" t="s">
        <v>71</v>
      </c>
      <c r="J17" s="22" t="s">
        <v>45</v>
      </c>
    </row>
    <row r="18" spans="1:10" x14ac:dyDescent="0.2">
      <c r="A18" s="19" t="s">
        <v>3</v>
      </c>
      <c r="B18" s="18">
        <v>2</v>
      </c>
      <c r="C18" s="18"/>
      <c r="D18" s="26"/>
      <c r="E18" s="26"/>
      <c r="F18" s="26"/>
      <c r="G18" s="26"/>
      <c r="I18" s="26" t="e">
        <f>I2</f>
        <v>#N/A</v>
      </c>
      <c r="J18" s="27" t="e">
        <f>I18/I16</f>
        <v>#N/A</v>
      </c>
    </row>
    <row r="19" spans="1:10" x14ac:dyDescent="0.2">
      <c r="A19" s="19" t="s">
        <v>17</v>
      </c>
      <c r="B19" s="18">
        <v>1</v>
      </c>
      <c r="C19" s="18"/>
      <c r="D19" s="34" t="s">
        <v>48</v>
      </c>
      <c r="E19" s="33"/>
      <c r="F19" s="33"/>
      <c r="G19" s="33"/>
    </row>
    <row r="21" spans="1:10" x14ac:dyDescent="0.2">
      <c r="A21" s="18" t="s">
        <v>57</v>
      </c>
    </row>
    <row r="22" spans="1:10" x14ac:dyDescent="0.2">
      <c r="A22" s="18" t="s">
        <v>56</v>
      </c>
    </row>
    <row r="23" spans="1:10" x14ac:dyDescent="0.2">
      <c r="A23" s="18" t="s">
        <v>2</v>
      </c>
    </row>
    <row r="24" spans="1:10" x14ac:dyDescent="0.2">
      <c r="A24" s="18" t="s">
        <v>76</v>
      </c>
    </row>
    <row r="25" spans="1:10" x14ac:dyDescent="0.2">
      <c r="A25" s="18" t="s">
        <v>75</v>
      </c>
    </row>
    <row r="26" spans="1:10" x14ac:dyDescent="0.2">
      <c r="H26" s="20" t="e">
        <f>COUNTIF(INDEX(A:E,0,MATCH("Cost",A2:E2,0)),1)</f>
        <v>#N/A</v>
      </c>
    </row>
  </sheetData>
  <mergeCells count="1">
    <mergeCell ref="D15:G15"/>
  </mergeCells>
  <pageMargins left="0.7" right="0.7" top="0.75" bottom="0.75" header="0.3" footer="0.3"/>
  <pageSetup orientation="portrait" horizontalDpi="0" verticalDpi="0"/>
  <ignoredErrors>
    <ignoredError sqref="E3:H3 D3" formula="1"/>
  </ignoredErrors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0D2AD-12FC-6B42-9A04-E2584B02DC74}">
  <dimension ref="A1:J20"/>
  <sheetViews>
    <sheetView zoomScale="110" workbookViewId="0">
      <selection activeCell="L4" sqref="L4"/>
    </sheetView>
  </sheetViews>
  <sheetFormatPr baseColWidth="10" defaultRowHeight="16" x14ac:dyDescent="0.2"/>
  <cols>
    <col min="1" max="1" width="15" style="18" bestFit="1" customWidth="1"/>
    <col min="2" max="2" width="17.1640625" style="19" bestFit="1" customWidth="1"/>
    <col min="3" max="3" width="34.5" style="19" customWidth="1"/>
    <col min="4" max="4" width="13.6640625" style="20" customWidth="1"/>
    <col min="5" max="5" width="6.5" style="20" customWidth="1"/>
    <col min="6" max="6" width="14.5" style="20" customWidth="1"/>
    <col min="7" max="7" width="9.1640625" style="20" customWidth="1"/>
    <col min="8" max="8" width="16.5" style="20" bestFit="1" customWidth="1"/>
    <col min="9" max="9" width="11.83203125" style="20" customWidth="1"/>
    <col min="10" max="10" width="10.33203125" style="18" customWidth="1"/>
    <col min="11" max="11" width="17.1640625" customWidth="1"/>
  </cols>
  <sheetData>
    <row r="1" spans="1:10" ht="17" x14ac:dyDescent="0.2">
      <c r="A1" s="1" t="s">
        <v>18</v>
      </c>
      <c r="B1" s="1" t="s">
        <v>19</v>
      </c>
      <c r="C1" s="2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17</v>
      </c>
      <c r="I1" s="3" t="s">
        <v>25</v>
      </c>
      <c r="J1" s="4" t="s">
        <v>26</v>
      </c>
    </row>
    <row r="2" spans="1:10" ht="51" x14ac:dyDescent="0.2">
      <c r="A2" s="5" t="s">
        <v>4</v>
      </c>
      <c r="B2" s="6" t="s">
        <v>27</v>
      </c>
      <c r="C2" s="7" t="s">
        <v>28</v>
      </c>
      <c r="D2" s="5">
        <f>COUNTIF('1.Kiku-raw'!GA:GA,{"Strongly Agree"})</f>
        <v>0</v>
      </c>
      <c r="E2" s="5">
        <f>COUNTIF('1.Kiku-raw'!GA:GA,{"Agree"})</f>
        <v>0</v>
      </c>
      <c r="F2" s="5">
        <f>COUNTIF('1.Kiku-raw'!GA:GA,{"Neutral"})</f>
        <v>0</v>
      </c>
      <c r="G2" s="5">
        <f>COUNTIF('1.Kiku-raw'!A:A,{"Disagree"})</f>
        <v>0</v>
      </c>
      <c r="H2" s="5">
        <f>COUNTIF('1.Kiku-raw'!A:A,{"Strongly Disagree"})</f>
        <v>0</v>
      </c>
      <c r="I2" s="8">
        <f>SUM(D2:H2)</f>
        <v>0</v>
      </c>
      <c r="J2" s="5" t="e">
        <f>ROUND((((D2*$B$16)+(E2*$B$17)+(F2*$B$18)+(G2*$B$19)+(H2*$B$20)) / I2),2)</f>
        <v>#DIV/0!</v>
      </c>
    </row>
    <row r="3" spans="1:10" ht="17" x14ac:dyDescent="0.2">
      <c r="A3" s="5" t="s">
        <v>5</v>
      </c>
      <c r="B3" s="6" t="s">
        <v>27</v>
      </c>
      <c r="C3" s="7" t="s">
        <v>29</v>
      </c>
      <c r="D3" s="5">
        <f>COUNTIF('1.Kiku-raw'!A:A,{"Extremely Satisfied"})</f>
        <v>0</v>
      </c>
      <c r="E3" s="5">
        <f>COUNTIF('1.Kiku-raw'!A:A,{"Satisfied"})</f>
        <v>0</v>
      </c>
      <c r="F3" s="5">
        <f>COUNTIF('1.Kiku-raw'!A:A,{"Neutral"})</f>
        <v>0</v>
      </c>
      <c r="G3" s="5">
        <f>COUNTIF('1.Kiku-raw'!A:A,{"Dissatisfied"})</f>
        <v>0</v>
      </c>
      <c r="H3" s="5">
        <f>COUNTIF('1.Kiku-raw'!A:A,{"Extremely Dissatisfied"})</f>
        <v>0</v>
      </c>
      <c r="I3" s="8">
        <f t="shared" ref="I3:I13" si="0">SUM(D3:H3)</f>
        <v>0</v>
      </c>
      <c r="J3" s="5" t="e">
        <f t="shared" ref="J3:J7" si="1">ROUND((((D3*$B$16)+(E3*$B$17)+(F3*$B$18)+(G3*$B$19)+(H3*$B$20)) / I3),2)</f>
        <v>#DIV/0!</v>
      </c>
    </row>
    <row r="4" spans="1:10" ht="34" x14ac:dyDescent="0.2">
      <c r="A4" s="5" t="s">
        <v>6</v>
      </c>
      <c r="B4" s="9" t="s">
        <v>30</v>
      </c>
      <c r="C4" s="10" t="s">
        <v>31</v>
      </c>
      <c r="D4" s="5">
        <f>COUNTIF('1.Kiku-raw'!GB:GB,{"Strongly Agree"})</f>
        <v>0</v>
      </c>
      <c r="E4" s="5">
        <f>COUNTIF('1.Kiku-raw'!GB:GB,{"Agree"})</f>
        <v>0</v>
      </c>
      <c r="F4" s="5">
        <f>COUNTIF('1.Kiku-raw'!GB:GB,{"Neutral"})</f>
        <v>0</v>
      </c>
      <c r="G4" s="5">
        <f>COUNTIF('1.Kiku-raw'!GB:GB,{"Disagree"})</f>
        <v>0</v>
      </c>
      <c r="H4" s="5">
        <f>COUNTIF('1.Kiku-raw'!GB:GB,{"Strongly Disagree"})</f>
        <v>0</v>
      </c>
      <c r="I4" s="8">
        <f t="shared" si="0"/>
        <v>0</v>
      </c>
      <c r="J4" s="5" t="e">
        <f t="shared" si="1"/>
        <v>#DIV/0!</v>
      </c>
    </row>
    <row r="5" spans="1:10" ht="34" x14ac:dyDescent="0.2">
      <c r="A5" s="5" t="s">
        <v>7</v>
      </c>
      <c r="B5" s="9" t="s">
        <v>30</v>
      </c>
      <c r="C5" s="10" t="s">
        <v>32</v>
      </c>
      <c r="D5" s="5">
        <f>COUNTIF('1.Kiku-raw'!GG:GG,{"Strongly Agree"})</f>
        <v>0</v>
      </c>
      <c r="E5" s="5">
        <f>COUNTIF('1.Kiku-raw'!GG:GG,{"Agree"})</f>
        <v>0</v>
      </c>
      <c r="F5" s="5">
        <f>COUNTIF('1.Kiku-raw'!GG:GG,{"Neutral"})</f>
        <v>0</v>
      </c>
      <c r="G5" s="5">
        <f>COUNTIF('1.Kiku-raw'!GG:GG,{"Disagree"})</f>
        <v>0</v>
      </c>
      <c r="H5" s="5">
        <f>COUNTIF('1.Kiku-raw'!GG:GG,{"Strongly Disagree"})</f>
        <v>0</v>
      </c>
      <c r="I5" s="8">
        <f t="shared" si="0"/>
        <v>0</v>
      </c>
      <c r="J5" s="5" t="e">
        <f t="shared" si="1"/>
        <v>#DIV/0!</v>
      </c>
    </row>
    <row r="6" spans="1:10" ht="34" x14ac:dyDescent="0.2">
      <c r="A6" s="5" t="s">
        <v>8</v>
      </c>
      <c r="B6" s="9" t="s">
        <v>30</v>
      </c>
      <c r="C6" s="10" t="s">
        <v>33</v>
      </c>
      <c r="D6" s="5">
        <f>COUNTIF('1.Kiku-raw'!GC:GC,{"Strongly Agree"})</f>
        <v>0</v>
      </c>
      <c r="E6" s="5">
        <f>COUNTIF('1.Kiku-raw'!GC:GC,{"Agree"})</f>
        <v>0</v>
      </c>
      <c r="F6" s="5">
        <f>COUNTIF('1.Kiku-raw'!GC:GC,{"Neutral"})</f>
        <v>0</v>
      </c>
      <c r="G6" s="5">
        <f>COUNTIF('1.Kiku-raw'!GC:GC,{"Disagree"})</f>
        <v>0</v>
      </c>
      <c r="H6" s="5">
        <f>COUNTIF('1.Kiku-raw'!GC:GC,{"Strongly Disagree"})</f>
        <v>0</v>
      </c>
      <c r="I6" s="8">
        <f t="shared" si="0"/>
        <v>0</v>
      </c>
      <c r="J6" s="5" t="e">
        <f t="shared" si="1"/>
        <v>#DIV/0!</v>
      </c>
    </row>
    <row r="7" spans="1:10" ht="51" x14ac:dyDescent="0.2">
      <c r="A7" s="5" t="s">
        <v>9</v>
      </c>
      <c r="B7" s="6" t="s">
        <v>27</v>
      </c>
      <c r="C7" s="7" t="s">
        <v>34</v>
      </c>
      <c r="D7" s="5">
        <f>COUNTIF('1.Kiku-raw'!EE:EE,$D$1)</f>
        <v>0</v>
      </c>
      <c r="E7" s="5">
        <f>COUNTIF('1.Kiku-raw'!EE:EE,$E$1)</f>
        <v>0</v>
      </c>
      <c r="F7" s="5">
        <f>COUNTIF('1.Kiku-raw'!EE:EE,$F$1)</f>
        <v>0</v>
      </c>
      <c r="G7" s="5">
        <f>COUNTIF('1.Kiku-raw'!EE:EE,$G$1)</f>
        <v>0</v>
      </c>
      <c r="H7" s="5">
        <f>COUNTIF('1.Kiku-raw'!EE:EE,$H$1)</f>
        <v>0</v>
      </c>
      <c r="I7" s="8">
        <f t="shared" si="0"/>
        <v>0</v>
      </c>
      <c r="J7" s="5" t="e">
        <f t="shared" si="1"/>
        <v>#DIV/0!</v>
      </c>
    </row>
    <row r="8" spans="1:10" x14ac:dyDescent="0.2">
      <c r="A8" s="11" t="s">
        <v>10</v>
      </c>
      <c r="B8" s="12" t="s">
        <v>35</v>
      </c>
      <c r="C8" s="13"/>
      <c r="D8" s="11"/>
      <c r="E8" s="11"/>
      <c r="F8" s="11"/>
      <c r="G8" s="11"/>
      <c r="H8" s="11"/>
      <c r="I8" s="11"/>
      <c r="J8" s="11"/>
    </row>
    <row r="9" spans="1:10" ht="17" x14ac:dyDescent="0.2">
      <c r="A9" s="5" t="s">
        <v>11</v>
      </c>
      <c r="B9" s="14" t="s">
        <v>36</v>
      </c>
      <c r="C9" s="15" t="s">
        <v>37</v>
      </c>
      <c r="D9" s="5">
        <f>COUNTIF('1.Kiku-raw'!GD:GD,$D$1)</f>
        <v>0</v>
      </c>
      <c r="E9" s="5">
        <f>COUNTIF('1.Kiku-raw'!GD:GD,$E$1)</f>
        <v>0</v>
      </c>
      <c r="F9" s="5">
        <f>COUNTIF('1.Kiku-raw'!GD:GD,$F$1)</f>
        <v>0</v>
      </c>
      <c r="G9" s="5">
        <f>COUNTIF('1.Kiku-raw'!GD:GD,$G$1)</f>
        <v>0</v>
      </c>
      <c r="H9" s="5">
        <f>COUNTIF('1.Kiku-raw'!GD:GD,$H$1)</f>
        <v>0</v>
      </c>
      <c r="I9" s="8">
        <f t="shared" si="0"/>
        <v>0</v>
      </c>
      <c r="J9" s="5" t="e">
        <f t="shared" ref="J9:J13" si="2">ROUND((((D9*$B$16)+(E9*$B$17)+(F9*$B$18)+(G9*$B$19)+(H9*$B$20)) / I9),2)</f>
        <v>#DIV/0!</v>
      </c>
    </row>
    <row r="10" spans="1:10" ht="34" x14ac:dyDescent="0.2">
      <c r="A10" s="5" t="s">
        <v>12</v>
      </c>
      <c r="B10" s="14" t="s">
        <v>36</v>
      </c>
      <c r="C10" s="15" t="s">
        <v>38</v>
      </c>
      <c r="D10" s="5">
        <f>COUNTIF('1.Kiku-raw'!GE:GE,$D$1)</f>
        <v>0</v>
      </c>
      <c r="E10" s="5">
        <f>COUNTIF('1.Kiku-raw'!GE:GE,$E$1)</f>
        <v>0</v>
      </c>
      <c r="F10" s="5">
        <f>COUNTIF('1.Kiku-raw'!GE:GE,$F$1)</f>
        <v>0</v>
      </c>
      <c r="G10" s="5">
        <f>COUNTIF('1.Kiku-raw'!GE:GE,$G$1)</f>
        <v>0</v>
      </c>
      <c r="H10" s="5">
        <f>COUNTIF('1.Kiku-raw'!GE:GE,$H$1)</f>
        <v>0</v>
      </c>
      <c r="I10" s="8">
        <f t="shared" si="0"/>
        <v>0</v>
      </c>
      <c r="J10" s="5" t="e">
        <f t="shared" si="2"/>
        <v>#DIV/0!</v>
      </c>
    </row>
    <row r="11" spans="1:10" ht="34" x14ac:dyDescent="0.2">
      <c r="A11" s="5" t="s">
        <v>50</v>
      </c>
      <c r="B11" s="16" t="s">
        <v>39</v>
      </c>
      <c r="C11" s="17" t="s">
        <v>40</v>
      </c>
      <c r="D11" s="5">
        <f>COUNTIF('1.Kiku-raw'!CH:CH,$D$1)</f>
        <v>0</v>
      </c>
      <c r="E11" s="5">
        <f>COUNTIF('1.Kiku-raw'!CH:CH,$E$1)</f>
        <v>0</v>
      </c>
      <c r="F11" s="5">
        <f>COUNTIF('1.Kiku-raw'!CH:CH,$F$1)</f>
        <v>0</v>
      </c>
      <c r="G11" s="5">
        <f>COUNTIF('1.Kiku-raw'!CH:CH,$G$1)</f>
        <v>0</v>
      </c>
      <c r="H11" s="5">
        <f>COUNTIF('1.Kiku-raw'!CH:CH,$H$1)</f>
        <v>0</v>
      </c>
      <c r="I11" s="8">
        <f t="shared" si="0"/>
        <v>0</v>
      </c>
      <c r="J11" s="5" t="e">
        <f t="shared" si="2"/>
        <v>#DIV/0!</v>
      </c>
    </row>
    <row r="12" spans="1:10" ht="34" x14ac:dyDescent="0.2">
      <c r="A12" s="5" t="s">
        <v>51</v>
      </c>
      <c r="B12" s="16" t="s">
        <v>39</v>
      </c>
      <c r="C12" s="17" t="s">
        <v>41</v>
      </c>
      <c r="D12" s="5">
        <f>COUNTIF('1.Kiku-raw'!CF:CF,$D$1)</f>
        <v>0</v>
      </c>
      <c r="E12" s="5">
        <f>COUNTIF('1.Kiku-raw'!CF:CF,$E$1)</f>
        <v>0</v>
      </c>
      <c r="F12" s="5">
        <f>COUNTIF('1.Kiku-raw'!CF:CF,$F$1)</f>
        <v>0</v>
      </c>
      <c r="G12" s="5">
        <f>COUNTIF('1.Kiku-raw'!CF:CF,$G$1)</f>
        <v>0</v>
      </c>
      <c r="H12" s="5">
        <f>COUNTIF('1.Kiku-raw'!CF:CF,$H$1)</f>
        <v>0</v>
      </c>
      <c r="I12" s="8">
        <f t="shared" si="0"/>
        <v>0</v>
      </c>
      <c r="J12" s="5" t="e">
        <f t="shared" si="2"/>
        <v>#DIV/0!</v>
      </c>
    </row>
    <row r="13" spans="1:10" ht="34" x14ac:dyDescent="0.2">
      <c r="A13" s="5" t="s">
        <v>52</v>
      </c>
      <c r="B13" s="16" t="s">
        <v>39</v>
      </c>
      <c r="C13" s="17" t="s">
        <v>42</v>
      </c>
      <c r="D13" s="5">
        <f>COUNTIF('1.Kiku-raw'!CG:CG,$D$1)</f>
        <v>0</v>
      </c>
      <c r="E13" s="5">
        <f>COUNTIF('1.Kiku-raw'!CG:CG,$E$1)</f>
        <v>0</v>
      </c>
      <c r="F13" s="5">
        <f>COUNTIF('1.Kiku-raw'!CG:CG,$F$1)</f>
        <v>0</v>
      </c>
      <c r="G13" s="5">
        <f>COUNTIF('1.Kiku-raw'!CG:CG,$G$1)</f>
        <v>0</v>
      </c>
      <c r="H13" s="5">
        <f>COUNTIF('1.Kiku-raw'!CG:CG,$H$1)</f>
        <v>0</v>
      </c>
      <c r="I13" s="8">
        <f t="shared" si="0"/>
        <v>0</v>
      </c>
      <c r="J13" s="5" t="e">
        <f t="shared" si="2"/>
        <v>#DIV/0!</v>
      </c>
    </row>
    <row r="15" spans="1:10" x14ac:dyDescent="0.2">
      <c r="A15" s="21" t="s">
        <v>43</v>
      </c>
      <c r="B15" s="21" t="s">
        <v>44</v>
      </c>
      <c r="C15" s="21"/>
    </row>
    <row r="16" spans="1:10" ht="35" thickBot="1" x14ac:dyDescent="0.25">
      <c r="A16" s="19" t="s">
        <v>0</v>
      </c>
      <c r="B16" s="18">
        <v>5</v>
      </c>
      <c r="C16" s="18"/>
      <c r="D16" s="43" t="str">
        <f>I19&amp;"/"&amp;I17&amp;" respondents ("&amp;(ROUND(J19*100,2))&amp;"%)"</f>
        <v>0/30 respondents (0%)</v>
      </c>
      <c r="E16" s="43"/>
      <c r="F16" s="43"/>
      <c r="G16" s="43"/>
      <c r="H16" s="32" t="s">
        <v>47</v>
      </c>
      <c r="I16" s="31" t="s">
        <v>46</v>
      </c>
      <c r="J16" s="22" t="s">
        <v>45</v>
      </c>
    </row>
    <row r="17" spans="1:10" ht="17" thickBot="1" x14ac:dyDescent="0.25">
      <c r="A17" s="19" t="s">
        <v>1</v>
      </c>
      <c r="B17" s="18">
        <v>4</v>
      </c>
      <c r="C17" s="18"/>
      <c r="D17" s="23" t="s">
        <v>13</v>
      </c>
      <c r="E17" s="24" t="e">
        <f>ROUND(AVERAGE(J9,J10), 2)</f>
        <v>#DIV/0!</v>
      </c>
      <c r="F17" s="25" t="s">
        <v>14</v>
      </c>
      <c r="G17" s="24" t="e">
        <f>ROUND(AVERAGE(J4,J5,J6),2)</f>
        <v>#DIV/0!</v>
      </c>
      <c r="H17" s="26">
        <v>50</v>
      </c>
      <c r="I17" s="26">
        <v>30</v>
      </c>
      <c r="J17" s="27">
        <f>I17/H17</f>
        <v>0.6</v>
      </c>
    </row>
    <row r="18" spans="1:10" ht="35" thickBot="1" x14ac:dyDescent="0.25">
      <c r="A18" s="19" t="s">
        <v>2</v>
      </c>
      <c r="B18" s="18">
        <v>3</v>
      </c>
      <c r="C18" s="18"/>
      <c r="D18" s="28" t="s">
        <v>15</v>
      </c>
      <c r="E18" s="29" t="e">
        <f>ROUND(AVERAGE(J11,J12,J13),2)</f>
        <v>#DIV/0!</v>
      </c>
      <c r="F18" s="30" t="s">
        <v>16</v>
      </c>
      <c r="G18" s="29" t="e">
        <f>ROUND(AVERAGE(J2,J3),2)</f>
        <v>#DIV/0!</v>
      </c>
      <c r="I18" s="35" t="s">
        <v>49</v>
      </c>
      <c r="J18" s="22" t="s">
        <v>45</v>
      </c>
    </row>
    <row r="19" spans="1:10" x14ac:dyDescent="0.2">
      <c r="A19" s="19" t="s">
        <v>3</v>
      </c>
      <c r="B19" s="18">
        <v>2</v>
      </c>
      <c r="C19" s="18"/>
      <c r="D19" s="26"/>
      <c r="E19" s="26"/>
      <c r="F19" s="26"/>
      <c r="G19" s="26"/>
      <c r="I19" s="26">
        <f>I2</f>
        <v>0</v>
      </c>
      <c r="J19" s="27">
        <f>I19/I17</f>
        <v>0</v>
      </c>
    </row>
    <row r="20" spans="1:10" x14ac:dyDescent="0.2">
      <c r="A20" s="19" t="s">
        <v>17</v>
      </c>
      <c r="B20" s="18">
        <v>1</v>
      </c>
      <c r="C20" s="18"/>
      <c r="D20" s="34" t="s">
        <v>48</v>
      </c>
      <c r="E20" s="33"/>
      <c r="F20" s="33"/>
      <c r="G20" s="33"/>
    </row>
  </sheetData>
  <mergeCells count="1">
    <mergeCell ref="D16:G16"/>
  </mergeCell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1.Kiku-raw</vt:lpstr>
      <vt:lpstr>2.Eval-KIKU VILT</vt:lpstr>
      <vt:lpstr>2.Eval-KIKU ILT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2017-06-12T00:16:38Z</dcterms:created>
  <dcterms:modified xsi:type="dcterms:W3CDTF">2024-06-28T09:08:44Z</dcterms:modified>
</cp:coreProperties>
</file>