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55 COFFEE &amp; TEA\"/>
    </mc:Choice>
  </mc:AlternateContent>
  <xr:revisionPtr revIDLastSave="0" documentId="13_ncr:1_{0979E4C9-250A-414A-834A-5B597CBF98E1}" xr6:coauthVersionLast="40" xr6:coauthVersionMax="40" xr10:uidLastSave="{00000000-0000-0000-0000-000000000000}"/>
  <bookViews>
    <workbookView xWindow="240" yWindow="2475" windowWidth="15600" windowHeight="6165" tabRatio="831" firstSheet="1" activeTab="8" xr2:uid="{00000000-000D-0000-FFFF-FFFF00000000}"/>
  </bookViews>
  <sheets>
    <sheet name="Pembelian" sheetId="2" r:id="rId1"/>
    <sheet name="DataBase" sheetId="1" r:id="rId2"/>
    <sheet name="SUB Recipe Food" sheetId="5" r:id="rId3"/>
    <sheet name="Espresso Based" sheetId="9" r:id="rId4"/>
    <sheet name="Manual Brew" sheetId="14" r:id="rId5"/>
    <sheet name="Tea Based" sheetId="11" r:id="rId6"/>
    <sheet name="Milk Based" sheetId="10" r:id="rId7"/>
    <sheet name="Food Analysis Cost" sheetId="6" r:id="rId8"/>
    <sheet name="LAPORAN BELANJA" sheetId="15" r:id="rId9"/>
  </sheets>
  <definedNames>
    <definedName name="_xlnm._FilterDatabase" localSheetId="1" hidden="1">DataBase!$A$1:$L$464</definedName>
    <definedName name="_xlnm.Print_Titles" localSheetId="7">'Food Analysis Cost'!#REF!</definedName>
  </definedNames>
  <calcPr calcId="191029"/>
  <fileRecoveryPr autoRecover="0"/>
</workbook>
</file>

<file path=xl/calcChain.xml><?xml version="1.0" encoding="utf-8"?>
<calcChain xmlns="http://schemas.openxmlformats.org/spreadsheetml/2006/main">
  <c r="A246" i="11" l="1"/>
  <c r="E244" i="11"/>
  <c r="B244" i="11"/>
  <c r="G243" i="11"/>
  <c r="H243" i="11" s="1"/>
  <c r="E243" i="11"/>
  <c r="D243" i="11"/>
  <c r="G242" i="11"/>
  <c r="H242" i="11" s="1"/>
  <c r="E242" i="11"/>
  <c r="D242" i="11"/>
  <c r="G241" i="11"/>
  <c r="H241" i="11" s="1"/>
  <c r="E241" i="11"/>
  <c r="D241" i="11"/>
  <c r="G240" i="11"/>
  <c r="H240" i="11" s="1"/>
  <c r="E240" i="11"/>
  <c r="D240" i="11"/>
  <c r="G239" i="11"/>
  <c r="H239" i="11" s="1"/>
  <c r="E239" i="11"/>
  <c r="D239" i="11"/>
  <c r="G238" i="11"/>
  <c r="H238" i="11" s="1"/>
  <c r="E238" i="11"/>
  <c r="D238" i="11"/>
  <c r="G237" i="11"/>
  <c r="H237" i="11" s="1"/>
  <c r="E237" i="11"/>
  <c r="D237" i="11"/>
  <c r="E236" i="11"/>
  <c r="D236" i="11"/>
  <c r="E235" i="11"/>
  <c r="D235" i="11"/>
  <c r="E234" i="11"/>
  <c r="D234" i="11"/>
  <c r="E233" i="11"/>
  <c r="D233" i="11"/>
  <c r="A223" i="11"/>
  <c r="E221" i="11"/>
  <c r="B221" i="11"/>
  <c r="G220" i="11"/>
  <c r="H220" i="11" s="1"/>
  <c r="E220" i="11"/>
  <c r="D220" i="11"/>
  <c r="G219" i="11"/>
  <c r="H219" i="11" s="1"/>
  <c r="E219" i="11"/>
  <c r="D219" i="11"/>
  <c r="G218" i="11"/>
  <c r="H218" i="11" s="1"/>
  <c r="E218" i="11"/>
  <c r="D218" i="11"/>
  <c r="G217" i="11"/>
  <c r="H217" i="11" s="1"/>
  <c r="E217" i="11"/>
  <c r="D217" i="11"/>
  <c r="G216" i="11"/>
  <c r="H216" i="11" s="1"/>
  <c r="E216" i="11"/>
  <c r="D216" i="11"/>
  <c r="G215" i="11"/>
  <c r="H215" i="11" s="1"/>
  <c r="E215" i="11"/>
  <c r="D215" i="11"/>
  <c r="G214" i="11"/>
  <c r="H214" i="11" s="1"/>
  <c r="E214" i="11"/>
  <c r="D214" i="11"/>
  <c r="E213" i="11"/>
  <c r="D213" i="11"/>
  <c r="E212" i="11"/>
  <c r="D212" i="11"/>
  <c r="E211" i="11"/>
  <c r="D211" i="11"/>
  <c r="E210" i="11"/>
  <c r="D210" i="11"/>
  <c r="A200" i="11"/>
  <c r="E198" i="11"/>
  <c r="B198" i="11"/>
  <c r="G197" i="11"/>
  <c r="H197" i="11" s="1"/>
  <c r="E197" i="11"/>
  <c r="D197" i="11"/>
  <c r="G196" i="11"/>
  <c r="H196" i="11" s="1"/>
  <c r="E196" i="11"/>
  <c r="D196" i="11"/>
  <c r="G195" i="11"/>
  <c r="H195" i="11" s="1"/>
  <c r="E195" i="11"/>
  <c r="D195" i="11"/>
  <c r="G194" i="11"/>
  <c r="H194" i="11" s="1"/>
  <c r="E194" i="11"/>
  <c r="D194" i="11"/>
  <c r="G193" i="11"/>
  <c r="H193" i="11" s="1"/>
  <c r="E193" i="11"/>
  <c r="D193" i="11"/>
  <c r="G192" i="11"/>
  <c r="H192" i="11" s="1"/>
  <c r="E192" i="11"/>
  <c r="D192" i="11"/>
  <c r="G191" i="11"/>
  <c r="H191" i="11" s="1"/>
  <c r="E191" i="11"/>
  <c r="D191" i="11"/>
  <c r="E190" i="11"/>
  <c r="D190" i="11"/>
  <c r="E189" i="11"/>
  <c r="D189" i="11"/>
  <c r="E188" i="11"/>
  <c r="D188" i="11"/>
  <c r="E187" i="11"/>
  <c r="I24" i="6"/>
  <c r="J24" i="6" s="1"/>
  <c r="I25" i="6"/>
  <c r="K25" i="6" s="1"/>
  <c r="J25" i="6" l="1"/>
  <c r="K24" i="6"/>
  <c r="O5" i="15"/>
  <c r="F5" i="15"/>
  <c r="I5" i="15" l="1"/>
  <c r="I10" i="15" s="1"/>
  <c r="A178" i="11" l="1"/>
  <c r="E176" i="11"/>
  <c r="B176" i="11"/>
  <c r="G175" i="11"/>
  <c r="H175" i="11" s="1"/>
  <c r="E175" i="11"/>
  <c r="D175" i="11"/>
  <c r="G174" i="11"/>
  <c r="H174" i="11" s="1"/>
  <c r="E174" i="11"/>
  <c r="D174" i="11"/>
  <c r="G173" i="11"/>
  <c r="H173" i="11" s="1"/>
  <c r="E173" i="11"/>
  <c r="D173" i="11"/>
  <c r="G172" i="11"/>
  <c r="H172" i="11" s="1"/>
  <c r="E172" i="11"/>
  <c r="D172" i="11"/>
  <c r="G171" i="11"/>
  <c r="H171" i="11" s="1"/>
  <c r="E171" i="11"/>
  <c r="D171" i="11"/>
  <c r="G170" i="11"/>
  <c r="H170" i="11" s="1"/>
  <c r="E170" i="11"/>
  <c r="D170" i="11"/>
  <c r="G169" i="11"/>
  <c r="H169" i="11" s="1"/>
  <c r="E169" i="11"/>
  <c r="D169" i="11"/>
  <c r="E168" i="11"/>
  <c r="D168" i="11"/>
  <c r="E167" i="11"/>
  <c r="D167" i="11"/>
  <c r="E166" i="11"/>
  <c r="D166" i="11"/>
  <c r="E165" i="11"/>
  <c r="D165" i="11"/>
  <c r="A155" i="11"/>
  <c r="E153" i="11"/>
  <c r="B153" i="11"/>
  <c r="G152" i="11"/>
  <c r="H152" i="11" s="1"/>
  <c r="E152" i="11"/>
  <c r="D152" i="11"/>
  <c r="G151" i="11"/>
  <c r="H151" i="11" s="1"/>
  <c r="E151" i="11"/>
  <c r="D151" i="11"/>
  <c r="G150" i="11"/>
  <c r="H150" i="11" s="1"/>
  <c r="E150" i="11"/>
  <c r="D150" i="11"/>
  <c r="G149" i="11"/>
  <c r="H149" i="11" s="1"/>
  <c r="E149" i="11"/>
  <c r="D149" i="11"/>
  <c r="G148" i="11"/>
  <c r="H148" i="11" s="1"/>
  <c r="E148" i="11"/>
  <c r="D148" i="11"/>
  <c r="G147" i="11"/>
  <c r="H147" i="11" s="1"/>
  <c r="E147" i="11"/>
  <c r="D147" i="11"/>
  <c r="G146" i="11"/>
  <c r="H146" i="11" s="1"/>
  <c r="E146" i="11"/>
  <c r="D146" i="11"/>
  <c r="E145" i="11"/>
  <c r="D145" i="11"/>
  <c r="E144" i="11"/>
  <c r="D144" i="11"/>
  <c r="E143" i="11"/>
  <c r="D143" i="11"/>
  <c r="E142" i="11"/>
  <c r="D142" i="11"/>
  <c r="A133" i="11"/>
  <c r="E131" i="11"/>
  <c r="B131" i="11"/>
  <c r="G130" i="11"/>
  <c r="H130" i="11" s="1"/>
  <c r="E130" i="11"/>
  <c r="D130" i="11"/>
  <c r="G129" i="11"/>
  <c r="H129" i="11" s="1"/>
  <c r="E129" i="11"/>
  <c r="D129" i="11"/>
  <c r="G128" i="11"/>
  <c r="H128" i="11" s="1"/>
  <c r="E128" i="11"/>
  <c r="D128" i="11"/>
  <c r="G127" i="11"/>
  <c r="H127" i="11" s="1"/>
  <c r="E127" i="11"/>
  <c r="D127" i="11"/>
  <c r="G126" i="11"/>
  <c r="H126" i="11" s="1"/>
  <c r="E126" i="11"/>
  <c r="D126" i="11"/>
  <c r="G125" i="11"/>
  <c r="H125" i="11" s="1"/>
  <c r="E125" i="11"/>
  <c r="D125" i="11"/>
  <c r="G124" i="11"/>
  <c r="H124" i="11" s="1"/>
  <c r="E124" i="11"/>
  <c r="D124" i="11"/>
  <c r="G123" i="11"/>
  <c r="H123" i="11" s="1"/>
  <c r="E123" i="11"/>
  <c r="D123" i="11"/>
  <c r="G122" i="11"/>
  <c r="H122" i="11" s="1"/>
  <c r="E122" i="11"/>
  <c r="D122" i="11"/>
  <c r="E121" i="11"/>
  <c r="D121" i="11"/>
  <c r="E120" i="11"/>
  <c r="D120" i="11"/>
  <c r="A293" i="9" l="1"/>
  <c r="E291" i="9"/>
  <c r="B291" i="9"/>
  <c r="G290" i="9"/>
  <c r="H290" i="9" s="1"/>
  <c r="E290" i="9"/>
  <c r="D290" i="9"/>
  <c r="G289" i="9"/>
  <c r="H289" i="9" s="1"/>
  <c r="E289" i="9"/>
  <c r="D289" i="9"/>
  <c r="G288" i="9"/>
  <c r="H288" i="9" s="1"/>
  <c r="E288" i="9"/>
  <c r="D288" i="9"/>
  <c r="G287" i="9"/>
  <c r="H287" i="9" s="1"/>
  <c r="E287" i="9"/>
  <c r="D287" i="9"/>
  <c r="G286" i="9"/>
  <c r="H286" i="9" s="1"/>
  <c r="E286" i="9"/>
  <c r="D286" i="9"/>
  <c r="G285" i="9"/>
  <c r="H285" i="9" s="1"/>
  <c r="E285" i="9"/>
  <c r="D285" i="9"/>
  <c r="G284" i="9"/>
  <c r="H284" i="9" s="1"/>
  <c r="E284" i="9"/>
  <c r="D284" i="9"/>
  <c r="E283" i="9"/>
  <c r="D283" i="9"/>
  <c r="E282" i="9"/>
  <c r="D282" i="9"/>
  <c r="E281" i="9"/>
  <c r="D281" i="9"/>
  <c r="E280" i="9"/>
  <c r="D280" i="9"/>
  <c r="A270" i="9"/>
  <c r="E268" i="9"/>
  <c r="B268" i="9"/>
  <c r="G267" i="9"/>
  <c r="H267" i="9" s="1"/>
  <c r="E267" i="9"/>
  <c r="D267" i="9"/>
  <c r="G266" i="9"/>
  <c r="H266" i="9" s="1"/>
  <c r="E266" i="9"/>
  <c r="D266" i="9"/>
  <c r="G265" i="9"/>
  <c r="H265" i="9" s="1"/>
  <c r="E265" i="9"/>
  <c r="D265" i="9"/>
  <c r="G264" i="9"/>
  <c r="H264" i="9" s="1"/>
  <c r="E264" i="9"/>
  <c r="D264" i="9"/>
  <c r="G263" i="9"/>
  <c r="H263" i="9" s="1"/>
  <c r="E263" i="9"/>
  <c r="D263" i="9"/>
  <c r="G262" i="9"/>
  <c r="H262" i="9" s="1"/>
  <c r="E262" i="9"/>
  <c r="D262" i="9"/>
  <c r="E261" i="9"/>
  <c r="D261" i="9"/>
  <c r="E260" i="9"/>
  <c r="D260" i="9"/>
  <c r="E259" i="9"/>
  <c r="D259" i="9"/>
  <c r="E258" i="9"/>
  <c r="D258" i="9"/>
  <c r="E257" i="9"/>
  <c r="D257" i="9"/>
  <c r="A247" i="9"/>
  <c r="E245" i="9"/>
  <c r="B245" i="9"/>
  <c r="G244" i="9"/>
  <c r="H244" i="9" s="1"/>
  <c r="E244" i="9"/>
  <c r="D244" i="9"/>
  <c r="G243" i="9"/>
  <c r="H243" i="9" s="1"/>
  <c r="E243" i="9"/>
  <c r="D243" i="9"/>
  <c r="G242" i="9"/>
  <c r="H242" i="9" s="1"/>
  <c r="E242" i="9"/>
  <c r="D242" i="9"/>
  <c r="G241" i="9"/>
  <c r="H241" i="9" s="1"/>
  <c r="E241" i="9"/>
  <c r="D241" i="9"/>
  <c r="G240" i="9"/>
  <c r="H240" i="9" s="1"/>
  <c r="E240" i="9"/>
  <c r="D240" i="9"/>
  <c r="G239" i="9"/>
  <c r="H239" i="9" s="1"/>
  <c r="E239" i="9"/>
  <c r="D239" i="9"/>
  <c r="E238" i="9"/>
  <c r="D238" i="9"/>
  <c r="E237" i="9"/>
  <c r="D237" i="9"/>
  <c r="E236" i="9"/>
  <c r="D236" i="9"/>
  <c r="E235" i="9"/>
  <c r="D235" i="9"/>
  <c r="E234" i="9"/>
  <c r="D234" i="9"/>
  <c r="A224" i="9"/>
  <c r="E222" i="9"/>
  <c r="B222" i="9"/>
  <c r="G221" i="9"/>
  <c r="H221" i="9" s="1"/>
  <c r="E221" i="9"/>
  <c r="D221" i="9"/>
  <c r="G220" i="9"/>
  <c r="H220" i="9" s="1"/>
  <c r="E220" i="9"/>
  <c r="D220" i="9"/>
  <c r="G219" i="9"/>
  <c r="H219" i="9" s="1"/>
  <c r="E219" i="9"/>
  <c r="D219" i="9"/>
  <c r="G218" i="9"/>
  <c r="H218" i="9" s="1"/>
  <c r="E218" i="9"/>
  <c r="D218" i="9"/>
  <c r="G217" i="9"/>
  <c r="H217" i="9" s="1"/>
  <c r="E217" i="9"/>
  <c r="D217" i="9"/>
  <c r="G216" i="9"/>
  <c r="H216" i="9" s="1"/>
  <c r="E216" i="9"/>
  <c r="D216" i="9"/>
  <c r="G215" i="9"/>
  <c r="H215" i="9" s="1"/>
  <c r="E215" i="9"/>
  <c r="D215" i="9"/>
  <c r="E214" i="9"/>
  <c r="D214" i="9"/>
  <c r="E213" i="9"/>
  <c r="D213" i="9"/>
  <c r="E212" i="9"/>
  <c r="D212" i="9"/>
  <c r="E211" i="9"/>
  <c r="D211" i="9"/>
  <c r="A201" i="9"/>
  <c r="E199" i="9"/>
  <c r="B199" i="9"/>
  <c r="G198" i="9"/>
  <c r="H198" i="9" s="1"/>
  <c r="E198" i="9"/>
  <c r="D198" i="9"/>
  <c r="G197" i="9"/>
  <c r="H197" i="9" s="1"/>
  <c r="E197" i="9"/>
  <c r="D197" i="9"/>
  <c r="G196" i="9"/>
  <c r="H196" i="9" s="1"/>
  <c r="E196" i="9"/>
  <c r="D196" i="9"/>
  <c r="G195" i="9"/>
  <c r="H195" i="9" s="1"/>
  <c r="E195" i="9"/>
  <c r="D195" i="9"/>
  <c r="G194" i="9"/>
  <c r="H194" i="9" s="1"/>
  <c r="E194" i="9"/>
  <c r="D194" i="9"/>
  <c r="G193" i="9"/>
  <c r="H193" i="9" s="1"/>
  <c r="E193" i="9"/>
  <c r="D193" i="9"/>
  <c r="G192" i="9"/>
  <c r="H192" i="9" s="1"/>
  <c r="E192" i="9"/>
  <c r="D192" i="9"/>
  <c r="E191" i="9"/>
  <c r="D191" i="9"/>
  <c r="E190" i="9"/>
  <c r="D190" i="9"/>
  <c r="E189" i="9"/>
  <c r="D189" i="9"/>
  <c r="E188" i="9"/>
  <c r="D188" i="9"/>
  <c r="A178" i="9"/>
  <c r="E176" i="9"/>
  <c r="B176" i="9"/>
  <c r="G175" i="9"/>
  <c r="H175" i="9" s="1"/>
  <c r="E175" i="9"/>
  <c r="D175" i="9"/>
  <c r="G174" i="9"/>
  <c r="H174" i="9" s="1"/>
  <c r="E174" i="9"/>
  <c r="D174" i="9"/>
  <c r="G173" i="9"/>
  <c r="H173" i="9" s="1"/>
  <c r="E173" i="9"/>
  <c r="D173" i="9"/>
  <c r="G172" i="9"/>
  <c r="H172" i="9" s="1"/>
  <c r="E172" i="9"/>
  <c r="D172" i="9"/>
  <c r="G171" i="9"/>
  <c r="H171" i="9" s="1"/>
  <c r="E171" i="9"/>
  <c r="D171" i="9"/>
  <c r="G170" i="9"/>
  <c r="H170" i="9" s="1"/>
  <c r="E170" i="9"/>
  <c r="D170" i="9"/>
  <c r="G169" i="9"/>
  <c r="H169" i="9" s="1"/>
  <c r="E169" i="9"/>
  <c r="D169" i="9"/>
  <c r="E168" i="9"/>
  <c r="D168" i="9"/>
  <c r="E167" i="9"/>
  <c r="D167" i="9"/>
  <c r="E166" i="9"/>
  <c r="D166" i="9"/>
  <c r="E165" i="9"/>
  <c r="D165" i="9"/>
  <c r="A155" i="9"/>
  <c r="E153" i="9"/>
  <c r="B153" i="9"/>
  <c r="G152" i="9"/>
  <c r="H152" i="9" s="1"/>
  <c r="E152" i="9"/>
  <c r="D152" i="9"/>
  <c r="G151" i="9"/>
  <c r="H151" i="9" s="1"/>
  <c r="E151" i="9"/>
  <c r="D151" i="9"/>
  <c r="G150" i="9"/>
  <c r="H150" i="9" s="1"/>
  <c r="E150" i="9"/>
  <c r="D150" i="9"/>
  <c r="G149" i="9"/>
  <c r="H149" i="9" s="1"/>
  <c r="E149" i="9"/>
  <c r="D149" i="9"/>
  <c r="G148" i="9"/>
  <c r="H148" i="9" s="1"/>
  <c r="E148" i="9"/>
  <c r="D148" i="9"/>
  <c r="G147" i="9"/>
  <c r="H147" i="9" s="1"/>
  <c r="E147" i="9"/>
  <c r="D147" i="9"/>
  <c r="G146" i="9"/>
  <c r="H146" i="9" s="1"/>
  <c r="E146" i="9"/>
  <c r="D146" i="9"/>
  <c r="E145" i="9"/>
  <c r="D145" i="9"/>
  <c r="E144" i="9"/>
  <c r="D144" i="9"/>
  <c r="E143" i="9"/>
  <c r="D143" i="9"/>
  <c r="E142" i="9"/>
  <c r="D142" i="9"/>
  <c r="A183" i="10" l="1"/>
  <c r="E181" i="10"/>
  <c r="B181" i="10"/>
  <c r="G180" i="10"/>
  <c r="H180" i="10" s="1"/>
  <c r="E180" i="10"/>
  <c r="D180" i="10"/>
  <c r="G179" i="10"/>
  <c r="H179" i="10" s="1"/>
  <c r="E179" i="10"/>
  <c r="D179" i="10"/>
  <c r="G178" i="10"/>
  <c r="H178" i="10" s="1"/>
  <c r="E178" i="10"/>
  <c r="D178" i="10"/>
  <c r="G177" i="10"/>
  <c r="H177" i="10" s="1"/>
  <c r="E177" i="10"/>
  <c r="D177" i="10"/>
  <c r="G176" i="10"/>
  <c r="H176" i="10" s="1"/>
  <c r="E176" i="10"/>
  <c r="D176" i="10"/>
  <c r="G175" i="10"/>
  <c r="H175" i="10" s="1"/>
  <c r="E175" i="10"/>
  <c r="D175" i="10"/>
  <c r="G174" i="10"/>
  <c r="H174" i="10" s="1"/>
  <c r="E174" i="10"/>
  <c r="D174" i="10"/>
  <c r="G173" i="10"/>
  <c r="H173" i="10" s="1"/>
  <c r="E173" i="10"/>
  <c r="D173" i="10"/>
  <c r="G172" i="10"/>
  <c r="H172" i="10" s="1"/>
  <c r="E172" i="10"/>
  <c r="D172" i="10"/>
  <c r="G171" i="10"/>
  <c r="H171" i="10" s="1"/>
  <c r="E171" i="10"/>
  <c r="D171" i="10"/>
  <c r="G170" i="10"/>
  <c r="H170" i="10" s="1"/>
  <c r="E170" i="10"/>
  <c r="D170" i="10"/>
  <c r="G169" i="10"/>
  <c r="H169" i="10" s="1"/>
  <c r="E169" i="10"/>
  <c r="D169" i="10"/>
  <c r="G168" i="10"/>
  <c r="H168" i="10" s="1"/>
  <c r="E168" i="10"/>
  <c r="D168" i="10"/>
  <c r="G167" i="10"/>
  <c r="H167" i="10" s="1"/>
  <c r="E167" i="10"/>
  <c r="D167" i="10"/>
  <c r="A156" i="10"/>
  <c r="E154" i="10"/>
  <c r="B154" i="10"/>
  <c r="G153" i="10"/>
  <c r="H153" i="10" s="1"/>
  <c r="E153" i="10"/>
  <c r="D153" i="10"/>
  <c r="G152" i="10"/>
  <c r="H152" i="10" s="1"/>
  <c r="E152" i="10"/>
  <c r="D152" i="10"/>
  <c r="G151" i="10"/>
  <c r="H151" i="10" s="1"/>
  <c r="E151" i="10"/>
  <c r="D151" i="10"/>
  <c r="G150" i="10"/>
  <c r="H150" i="10" s="1"/>
  <c r="E150" i="10"/>
  <c r="D150" i="10"/>
  <c r="G149" i="10"/>
  <c r="H149" i="10" s="1"/>
  <c r="E149" i="10"/>
  <c r="D149" i="10"/>
  <c r="G148" i="10"/>
  <c r="H148" i="10" s="1"/>
  <c r="E148" i="10"/>
  <c r="D148" i="10"/>
  <c r="G147" i="10"/>
  <c r="H147" i="10" s="1"/>
  <c r="E147" i="10"/>
  <c r="D147" i="10"/>
  <c r="G146" i="10"/>
  <c r="H146" i="10" s="1"/>
  <c r="E146" i="10"/>
  <c r="D146" i="10"/>
  <c r="G145" i="10"/>
  <c r="H145" i="10" s="1"/>
  <c r="E145" i="10"/>
  <c r="D145" i="10"/>
  <c r="G144" i="10"/>
  <c r="H144" i="10" s="1"/>
  <c r="E144" i="10"/>
  <c r="D144" i="10"/>
  <c r="G143" i="10"/>
  <c r="H143" i="10" s="1"/>
  <c r="E143" i="10"/>
  <c r="D143" i="10"/>
  <c r="G142" i="10"/>
  <c r="H142" i="10" s="1"/>
  <c r="E142" i="10"/>
  <c r="D142" i="10"/>
  <c r="G141" i="10"/>
  <c r="H141" i="10" s="1"/>
  <c r="E141" i="10"/>
  <c r="D141" i="10"/>
  <c r="G140" i="10"/>
  <c r="H140" i="10" s="1"/>
  <c r="E140" i="10"/>
  <c r="D140" i="10"/>
  <c r="A129" i="10"/>
  <c r="E127" i="10"/>
  <c r="B127" i="10"/>
  <c r="G126" i="10"/>
  <c r="H126" i="10" s="1"/>
  <c r="E126" i="10"/>
  <c r="D126" i="10"/>
  <c r="G125" i="10"/>
  <c r="H125" i="10" s="1"/>
  <c r="E125" i="10"/>
  <c r="D125" i="10"/>
  <c r="G124" i="10"/>
  <c r="H124" i="10" s="1"/>
  <c r="E124" i="10"/>
  <c r="D124" i="10"/>
  <c r="G123" i="10"/>
  <c r="H123" i="10" s="1"/>
  <c r="E123" i="10"/>
  <c r="D123" i="10"/>
  <c r="G122" i="10"/>
  <c r="H122" i="10" s="1"/>
  <c r="E122" i="10"/>
  <c r="D122" i="10"/>
  <c r="G121" i="10"/>
  <c r="H121" i="10" s="1"/>
  <c r="E121" i="10"/>
  <c r="D121" i="10"/>
  <c r="G120" i="10"/>
  <c r="H120" i="10" s="1"/>
  <c r="E120" i="10"/>
  <c r="D120" i="10"/>
  <c r="G119" i="10"/>
  <c r="H119" i="10" s="1"/>
  <c r="E119" i="10"/>
  <c r="D119" i="10"/>
  <c r="G118" i="10"/>
  <c r="H118" i="10" s="1"/>
  <c r="E118" i="10"/>
  <c r="D118" i="10"/>
  <c r="G117" i="10"/>
  <c r="H117" i="10" s="1"/>
  <c r="E117" i="10"/>
  <c r="D117" i="10"/>
  <c r="G116" i="10"/>
  <c r="H116" i="10" s="1"/>
  <c r="E116" i="10"/>
  <c r="D116" i="10"/>
  <c r="G115" i="10"/>
  <c r="H115" i="10" s="1"/>
  <c r="E115" i="10"/>
  <c r="D115" i="10"/>
  <c r="G114" i="10"/>
  <c r="H114" i="10" s="1"/>
  <c r="E114" i="10"/>
  <c r="D114" i="10"/>
  <c r="G113" i="10"/>
  <c r="H113" i="10" s="1"/>
  <c r="E113" i="10"/>
  <c r="D113" i="10"/>
  <c r="A102" i="10"/>
  <c r="E100" i="10"/>
  <c r="B100" i="10"/>
  <c r="G99" i="10"/>
  <c r="H99" i="10" s="1"/>
  <c r="E99" i="10"/>
  <c r="D99" i="10"/>
  <c r="G98" i="10"/>
  <c r="H98" i="10" s="1"/>
  <c r="E98" i="10"/>
  <c r="D98" i="10"/>
  <c r="G97" i="10"/>
  <c r="H97" i="10" s="1"/>
  <c r="E97" i="10"/>
  <c r="D97" i="10"/>
  <c r="G96" i="10"/>
  <c r="H96" i="10" s="1"/>
  <c r="E96" i="10"/>
  <c r="D96" i="10"/>
  <c r="G95" i="10"/>
  <c r="H95" i="10" s="1"/>
  <c r="E95" i="10"/>
  <c r="D95" i="10"/>
  <c r="G94" i="10"/>
  <c r="H94" i="10" s="1"/>
  <c r="E94" i="10"/>
  <c r="D94" i="10"/>
  <c r="G93" i="10"/>
  <c r="H93" i="10" s="1"/>
  <c r="E93" i="10"/>
  <c r="D93" i="10"/>
  <c r="G92" i="10"/>
  <c r="H92" i="10" s="1"/>
  <c r="E92" i="10"/>
  <c r="D92" i="10"/>
  <c r="G91" i="10"/>
  <c r="H91" i="10" s="1"/>
  <c r="E91" i="10"/>
  <c r="D91" i="10"/>
  <c r="G90" i="10"/>
  <c r="H90" i="10" s="1"/>
  <c r="E90" i="10"/>
  <c r="D90" i="10"/>
  <c r="G89" i="10"/>
  <c r="H89" i="10" s="1"/>
  <c r="E89" i="10"/>
  <c r="D89" i="10"/>
  <c r="G88" i="10"/>
  <c r="H88" i="10" s="1"/>
  <c r="E88" i="10"/>
  <c r="D88" i="10"/>
  <c r="G87" i="10"/>
  <c r="H87" i="10" s="1"/>
  <c r="E87" i="10"/>
  <c r="D87" i="10"/>
  <c r="G86" i="10"/>
  <c r="H86" i="10" s="1"/>
  <c r="E86" i="10"/>
  <c r="D86" i="10"/>
  <c r="A75" i="10"/>
  <c r="E73" i="10"/>
  <c r="B73" i="10"/>
  <c r="G72" i="10"/>
  <c r="H72" i="10" s="1"/>
  <c r="E72" i="10"/>
  <c r="D72" i="10"/>
  <c r="G71" i="10"/>
  <c r="H71" i="10" s="1"/>
  <c r="E71" i="10"/>
  <c r="D71" i="10"/>
  <c r="G70" i="10"/>
  <c r="H70" i="10" s="1"/>
  <c r="E70" i="10"/>
  <c r="D70" i="10"/>
  <c r="G69" i="10"/>
  <c r="H69" i="10" s="1"/>
  <c r="E69" i="10"/>
  <c r="D69" i="10"/>
  <c r="G68" i="10"/>
  <c r="H68" i="10" s="1"/>
  <c r="E68" i="10"/>
  <c r="D68" i="10"/>
  <c r="G67" i="10"/>
  <c r="H67" i="10" s="1"/>
  <c r="E67" i="10"/>
  <c r="D67" i="10"/>
  <c r="G66" i="10"/>
  <c r="H66" i="10" s="1"/>
  <c r="E66" i="10"/>
  <c r="D66" i="10"/>
  <c r="G65" i="10"/>
  <c r="H65" i="10" s="1"/>
  <c r="E65" i="10"/>
  <c r="D65" i="10"/>
  <c r="G64" i="10"/>
  <c r="H64" i="10" s="1"/>
  <c r="E64" i="10"/>
  <c r="D64" i="10"/>
  <c r="G63" i="10"/>
  <c r="H63" i="10" s="1"/>
  <c r="E63" i="10"/>
  <c r="D63" i="10"/>
  <c r="G62" i="10"/>
  <c r="H62" i="10" s="1"/>
  <c r="E62" i="10"/>
  <c r="D62" i="10"/>
  <c r="G61" i="10"/>
  <c r="H61" i="10" s="1"/>
  <c r="E61" i="10"/>
  <c r="D61" i="10"/>
  <c r="G60" i="10"/>
  <c r="H60" i="10" s="1"/>
  <c r="E60" i="10"/>
  <c r="D60" i="10"/>
  <c r="G59" i="10"/>
  <c r="H59" i="10" s="1"/>
  <c r="E59" i="10"/>
  <c r="D59" i="10"/>
  <c r="A47" i="10"/>
  <c r="E45" i="10"/>
  <c r="B45" i="10"/>
  <c r="G44" i="10"/>
  <c r="H44" i="10" s="1"/>
  <c r="E44" i="10"/>
  <c r="D44" i="10"/>
  <c r="G43" i="10"/>
  <c r="H43" i="10" s="1"/>
  <c r="E43" i="10"/>
  <c r="D43" i="10"/>
  <c r="G42" i="10"/>
  <c r="H42" i="10" s="1"/>
  <c r="E42" i="10"/>
  <c r="D42" i="10"/>
  <c r="G41" i="10"/>
  <c r="H41" i="10" s="1"/>
  <c r="E41" i="10"/>
  <c r="D41" i="10"/>
  <c r="G40" i="10"/>
  <c r="H40" i="10" s="1"/>
  <c r="E40" i="10"/>
  <c r="D40" i="10"/>
  <c r="G39" i="10"/>
  <c r="H39" i="10" s="1"/>
  <c r="E39" i="10"/>
  <c r="D39" i="10"/>
  <c r="G38" i="10"/>
  <c r="H38" i="10" s="1"/>
  <c r="E38" i="10"/>
  <c r="D38" i="10"/>
  <c r="G37" i="10"/>
  <c r="H37" i="10" s="1"/>
  <c r="E37" i="10"/>
  <c r="D37" i="10"/>
  <c r="G36" i="10"/>
  <c r="H36" i="10" s="1"/>
  <c r="E36" i="10"/>
  <c r="D36" i="10"/>
  <c r="G35" i="10"/>
  <c r="H35" i="10" s="1"/>
  <c r="E35" i="10"/>
  <c r="D35" i="10"/>
  <c r="G34" i="10"/>
  <c r="H34" i="10" s="1"/>
  <c r="E34" i="10"/>
  <c r="D34" i="10"/>
  <c r="G33" i="10"/>
  <c r="H33" i="10" s="1"/>
  <c r="E33" i="10"/>
  <c r="D33" i="10"/>
  <c r="G32" i="10"/>
  <c r="H32" i="10" s="1"/>
  <c r="E32" i="10"/>
  <c r="D32" i="10"/>
  <c r="G31" i="10"/>
  <c r="H31" i="10" s="1"/>
  <c r="E31" i="10"/>
  <c r="D31" i="10"/>
  <c r="A110" i="11"/>
  <c r="E108" i="11"/>
  <c r="B108" i="11"/>
  <c r="G107" i="11"/>
  <c r="H107" i="11" s="1"/>
  <c r="E107" i="11"/>
  <c r="D107" i="11"/>
  <c r="G106" i="11"/>
  <c r="H106" i="11" s="1"/>
  <c r="E106" i="11"/>
  <c r="D106" i="11"/>
  <c r="G105" i="11"/>
  <c r="H105" i="11" s="1"/>
  <c r="E105" i="11"/>
  <c r="D105" i="11"/>
  <c r="G104" i="11"/>
  <c r="H104" i="11" s="1"/>
  <c r="E104" i="11"/>
  <c r="D104" i="11"/>
  <c r="G103" i="11"/>
  <c r="H103" i="11" s="1"/>
  <c r="E103" i="11"/>
  <c r="D103" i="11"/>
  <c r="G102" i="11"/>
  <c r="H102" i="11" s="1"/>
  <c r="E102" i="11"/>
  <c r="D102" i="11"/>
  <c r="G101" i="11"/>
  <c r="H101" i="11" s="1"/>
  <c r="E101" i="11"/>
  <c r="D101" i="11"/>
  <c r="G100" i="11"/>
  <c r="H100" i="11" s="1"/>
  <c r="E100" i="11"/>
  <c r="D100" i="11"/>
  <c r="G99" i="11"/>
  <c r="H99" i="11" s="1"/>
  <c r="E99" i="11"/>
  <c r="D99" i="11"/>
  <c r="E98" i="11"/>
  <c r="D98" i="11"/>
  <c r="E97" i="11"/>
  <c r="D97" i="11"/>
  <c r="A87" i="11"/>
  <c r="E85" i="11"/>
  <c r="B85" i="11"/>
  <c r="G84" i="11"/>
  <c r="H84" i="11" s="1"/>
  <c r="E84" i="11"/>
  <c r="D84" i="11"/>
  <c r="G83" i="11"/>
  <c r="H83" i="11" s="1"/>
  <c r="E83" i="11"/>
  <c r="D83" i="11"/>
  <c r="G82" i="11"/>
  <c r="H82" i="11" s="1"/>
  <c r="E82" i="11"/>
  <c r="D82" i="11"/>
  <c r="G81" i="11"/>
  <c r="H81" i="11" s="1"/>
  <c r="E81" i="11"/>
  <c r="D81" i="11"/>
  <c r="G80" i="11"/>
  <c r="H80" i="11" s="1"/>
  <c r="E80" i="11"/>
  <c r="D80" i="11"/>
  <c r="G79" i="11"/>
  <c r="H79" i="11" s="1"/>
  <c r="E79" i="11"/>
  <c r="D79" i="11"/>
  <c r="G78" i="11"/>
  <c r="H78" i="11" s="1"/>
  <c r="E78" i="11"/>
  <c r="D78" i="11"/>
  <c r="G77" i="11"/>
  <c r="H77" i="11" s="1"/>
  <c r="E77" i="11"/>
  <c r="D77" i="11"/>
  <c r="G76" i="11"/>
  <c r="H76" i="11" s="1"/>
  <c r="E76" i="11"/>
  <c r="D76" i="11"/>
  <c r="E75" i="11"/>
  <c r="D75" i="11"/>
  <c r="E74" i="11"/>
  <c r="D74" i="11"/>
  <c r="A64" i="11"/>
  <c r="E62" i="11"/>
  <c r="B62" i="11"/>
  <c r="G61" i="11"/>
  <c r="H61" i="11" s="1"/>
  <c r="E61" i="11"/>
  <c r="D61" i="11"/>
  <c r="G60" i="11"/>
  <c r="H60" i="11" s="1"/>
  <c r="E60" i="11"/>
  <c r="D60" i="11"/>
  <c r="G59" i="11"/>
  <c r="H59" i="11" s="1"/>
  <c r="E59" i="11"/>
  <c r="D59" i="11"/>
  <c r="G58" i="11"/>
  <c r="H58" i="11" s="1"/>
  <c r="E58" i="11"/>
  <c r="D58" i="11"/>
  <c r="G57" i="11"/>
  <c r="H57" i="11" s="1"/>
  <c r="E57" i="11"/>
  <c r="D57" i="11"/>
  <c r="G56" i="11"/>
  <c r="H56" i="11" s="1"/>
  <c r="E56" i="11"/>
  <c r="D56" i="11"/>
  <c r="G55" i="11"/>
  <c r="H55" i="11" s="1"/>
  <c r="E55" i="11"/>
  <c r="D55" i="11"/>
  <c r="G54" i="11"/>
  <c r="H54" i="11" s="1"/>
  <c r="E54" i="11"/>
  <c r="D54" i="11"/>
  <c r="G53" i="11"/>
  <c r="H53" i="11" s="1"/>
  <c r="E53" i="11"/>
  <c r="D53" i="11"/>
  <c r="E52" i="11"/>
  <c r="D52" i="11"/>
  <c r="E51" i="11"/>
  <c r="D51" i="11"/>
  <c r="A41" i="11"/>
  <c r="E39" i="11"/>
  <c r="B39" i="11"/>
  <c r="G38" i="11"/>
  <c r="H38" i="11" s="1"/>
  <c r="E38" i="11"/>
  <c r="D38" i="11"/>
  <c r="G37" i="11"/>
  <c r="H37" i="11" s="1"/>
  <c r="E37" i="11"/>
  <c r="D37" i="11"/>
  <c r="G36" i="11"/>
  <c r="H36" i="11" s="1"/>
  <c r="E36" i="11"/>
  <c r="D36" i="11"/>
  <c r="G35" i="11"/>
  <c r="H35" i="11" s="1"/>
  <c r="E35" i="11"/>
  <c r="D35" i="11"/>
  <c r="G34" i="11"/>
  <c r="H34" i="11" s="1"/>
  <c r="E34" i="11"/>
  <c r="D34" i="11"/>
  <c r="G33" i="11"/>
  <c r="H33" i="11" s="1"/>
  <c r="E33" i="11"/>
  <c r="D33" i="11"/>
  <c r="G32" i="11"/>
  <c r="H32" i="11" s="1"/>
  <c r="E32" i="11"/>
  <c r="D32" i="11"/>
  <c r="G31" i="11"/>
  <c r="H31" i="11" s="1"/>
  <c r="E31" i="11"/>
  <c r="D31" i="11"/>
  <c r="G30" i="11"/>
  <c r="H30" i="11" s="1"/>
  <c r="E30" i="11"/>
  <c r="D30" i="11"/>
  <c r="E29" i="11"/>
  <c r="D29" i="11"/>
  <c r="E28" i="11"/>
  <c r="D28" i="11"/>
  <c r="A133" i="14"/>
  <c r="E131" i="14"/>
  <c r="B131" i="14"/>
  <c r="G130" i="14"/>
  <c r="H130" i="14" s="1"/>
  <c r="E130" i="14"/>
  <c r="D130" i="14"/>
  <c r="G129" i="14"/>
  <c r="H129" i="14" s="1"/>
  <c r="E129" i="14"/>
  <c r="D129" i="14"/>
  <c r="G128" i="14"/>
  <c r="H128" i="14" s="1"/>
  <c r="E128" i="14"/>
  <c r="D128" i="14"/>
  <c r="G127" i="14"/>
  <c r="H127" i="14" s="1"/>
  <c r="E127" i="14"/>
  <c r="D127" i="14"/>
  <c r="G126" i="14"/>
  <c r="H126" i="14" s="1"/>
  <c r="E126" i="14"/>
  <c r="D126" i="14"/>
  <c r="G125" i="14"/>
  <c r="H125" i="14" s="1"/>
  <c r="E125" i="14"/>
  <c r="D125" i="14"/>
  <c r="G124" i="14"/>
  <c r="H124" i="14" s="1"/>
  <c r="E124" i="14"/>
  <c r="D124" i="14"/>
  <c r="G123" i="14"/>
  <c r="H123" i="14" s="1"/>
  <c r="E123" i="14"/>
  <c r="D123" i="14"/>
  <c r="E122" i="14"/>
  <c r="D122" i="14"/>
  <c r="E121" i="14"/>
  <c r="D121" i="14"/>
  <c r="E120" i="14"/>
  <c r="D120" i="14"/>
  <c r="A110" i="14"/>
  <c r="E108" i="14"/>
  <c r="B108" i="14"/>
  <c r="G107" i="14"/>
  <c r="H107" i="14" s="1"/>
  <c r="E107" i="14"/>
  <c r="D107" i="14"/>
  <c r="G106" i="14"/>
  <c r="H106" i="14" s="1"/>
  <c r="E106" i="14"/>
  <c r="D106" i="14"/>
  <c r="G105" i="14"/>
  <c r="H105" i="14" s="1"/>
  <c r="E105" i="14"/>
  <c r="D105" i="14"/>
  <c r="G104" i="14"/>
  <c r="H104" i="14" s="1"/>
  <c r="E104" i="14"/>
  <c r="D104" i="14"/>
  <c r="G103" i="14"/>
  <c r="H103" i="14" s="1"/>
  <c r="E103" i="14"/>
  <c r="D103" i="14"/>
  <c r="G102" i="14"/>
  <c r="H102" i="14" s="1"/>
  <c r="E102" i="14"/>
  <c r="D102" i="14"/>
  <c r="G101" i="14"/>
  <c r="H101" i="14" s="1"/>
  <c r="E101" i="14"/>
  <c r="D101" i="14"/>
  <c r="G100" i="14"/>
  <c r="H100" i="14" s="1"/>
  <c r="E100" i="14"/>
  <c r="D100" i="14"/>
  <c r="G99" i="14"/>
  <c r="H99" i="14" s="1"/>
  <c r="E99" i="14"/>
  <c r="D99" i="14"/>
  <c r="E98" i="14"/>
  <c r="D98" i="14"/>
  <c r="E97" i="14"/>
  <c r="D97" i="14"/>
  <c r="A87" i="14"/>
  <c r="E85" i="14"/>
  <c r="B85" i="14"/>
  <c r="G84" i="14"/>
  <c r="H84" i="14" s="1"/>
  <c r="E84" i="14"/>
  <c r="D84" i="14"/>
  <c r="G83" i="14"/>
  <c r="H83" i="14" s="1"/>
  <c r="E83" i="14"/>
  <c r="D83" i="14"/>
  <c r="G82" i="14"/>
  <c r="H82" i="14" s="1"/>
  <c r="E82" i="14"/>
  <c r="D82" i="14"/>
  <c r="G81" i="14"/>
  <c r="H81" i="14" s="1"/>
  <c r="E81" i="14"/>
  <c r="D81" i="14"/>
  <c r="G80" i="14"/>
  <c r="H80" i="14" s="1"/>
  <c r="E80" i="14"/>
  <c r="D80" i="14"/>
  <c r="G79" i="14"/>
  <c r="H79" i="14" s="1"/>
  <c r="E79" i="14"/>
  <c r="D79" i="14"/>
  <c r="G78" i="14"/>
  <c r="H78" i="14" s="1"/>
  <c r="E78" i="14"/>
  <c r="D78" i="14"/>
  <c r="E77" i="14"/>
  <c r="D77" i="14"/>
  <c r="E76" i="14"/>
  <c r="D76" i="14"/>
  <c r="E75" i="14"/>
  <c r="D75" i="14"/>
  <c r="E74" i="14"/>
  <c r="D74" i="14"/>
  <c r="A64" i="14"/>
  <c r="E62" i="14"/>
  <c r="B62" i="14"/>
  <c r="G61" i="14"/>
  <c r="H61" i="14" s="1"/>
  <c r="E61" i="14"/>
  <c r="D61" i="14"/>
  <c r="G60" i="14"/>
  <c r="H60" i="14" s="1"/>
  <c r="E60" i="14"/>
  <c r="D60" i="14"/>
  <c r="G59" i="14"/>
  <c r="H59" i="14" s="1"/>
  <c r="E59" i="14"/>
  <c r="D59" i="14"/>
  <c r="G58" i="14"/>
  <c r="H58" i="14" s="1"/>
  <c r="E58" i="14"/>
  <c r="D58" i="14"/>
  <c r="G57" i="14"/>
  <c r="H57" i="14" s="1"/>
  <c r="E57" i="14"/>
  <c r="D57" i="14"/>
  <c r="G56" i="14"/>
  <c r="H56" i="14" s="1"/>
  <c r="E56" i="14"/>
  <c r="D56" i="14"/>
  <c r="G55" i="14"/>
  <c r="H55" i="14" s="1"/>
  <c r="E55" i="14"/>
  <c r="D55" i="14"/>
  <c r="G54" i="14"/>
  <c r="H54" i="14" s="1"/>
  <c r="E54" i="14"/>
  <c r="D54" i="14"/>
  <c r="E53" i="14"/>
  <c r="D53" i="14"/>
  <c r="E52" i="14"/>
  <c r="D52" i="14"/>
  <c r="E51" i="14"/>
  <c r="D51" i="14"/>
  <c r="A41" i="14"/>
  <c r="E39" i="14"/>
  <c r="B39" i="14"/>
  <c r="G38" i="14"/>
  <c r="H38" i="14" s="1"/>
  <c r="E38" i="14"/>
  <c r="D38" i="14"/>
  <c r="G37" i="14"/>
  <c r="H37" i="14" s="1"/>
  <c r="E37" i="14"/>
  <c r="D37" i="14"/>
  <c r="G36" i="14"/>
  <c r="H36" i="14" s="1"/>
  <c r="E36" i="14"/>
  <c r="D36" i="14"/>
  <c r="G35" i="14"/>
  <c r="H35" i="14" s="1"/>
  <c r="E35" i="14"/>
  <c r="D35" i="14"/>
  <c r="G34" i="14"/>
  <c r="H34" i="14" s="1"/>
  <c r="E34" i="14"/>
  <c r="D34" i="14"/>
  <c r="G33" i="14"/>
  <c r="H33" i="14" s="1"/>
  <c r="E33" i="14"/>
  <c r="D33" i="14"/>
  <c r="G32" i="14"/>
  <c r="H32" i="14" s="1"/>
  <c r="E32" i="14"/>
  <c r="D32" i="14"/>
  <c r="G31" i="14"/>
  <c r="H31" i="14" s="1"/>
  <c r="E31" i="14"/>
  <c r="D31" i="14"/>
  <c r="E30" i="14"/>
  <c r="D30" i="14"/>
  <c r="E29" i="14"/>
  <c r="D29" i="14"/>
  <c r="E28" i="14"/>
  <c r="D28" i="14"/>
  <c r="A132" i="9"/>
  <c r="E130" i="9"/>
  <c r="B130" i="9"/>
  <c r="G129" i="9"/>
  <c r="H129" i="9" s="1"/>
  <c r="E129" i="9"/>
  <c r="D129" i="9"/>
  <c r="G128" i="9"/>
  <c r="H128" i="9" s="1"/>
  <c r="E128" i="9"/>
  <c r="D128" i="9"/>
  <c r="G127" i="9"/>
  <c r="H127" i="9" s="1"/>
  <c r="E127" i="9"/>
  <c r="D127" i="9"/>
  <c r="G126" i="9"/>
  <c r="H126" i="9" s="1"/>
  <c r="E126" i="9"/>
  <c r="D126" i="9"/>
  <c r="G125" i="9"/>
  <c r="H125" i="9" s="1"/>
  <c r="E125" i="9"/>
  <c r="D125" i="9"/>
  <c r="G124" i="9"/>
  <c r="H124" i="9" s="1"/>
  <c r="E124" i="9"/>
  <c r="D124" i="9"/>
  <c r="G123" i="9"/>
  <c r="H123" i="9" s="1"/>
  <c r="E123" i="9"/>
  <c r="D123" i="9"/>
  <c r="E122" i="9"/>
  <c r="D122" i="9"/>
  <c r="E121" i="9"/>
  <c r="D121" i="9"/>
  <c r="E120" i="9"/>
  <c r="D120" i="9"/>
  <c r="E119" i="9"/>
  <c r="D119" i="9"/>
  <c r="A109" i="9"/>
  <c r="E107" i="9"/>
  <c r="B107" i="9"/>
  <c r="G106" i="9"/>
  <c r="H106" i="9" s="1"/>
  <c r="E106" i="9"/>
  <c r="D106" i="9"/>
  <c r="G105" i="9"/>
  <c r="H105" i="9" s="1"/>
  <c r="E105" i="9"/>
  <c r="D105" i="9"/>
  <c r="G104" i="9"/>
  <c r="H104" i="9" s="1"/>
  <c r="E104" i="9"/>
  <c r="D104" i="9"/>
  <c r="G103" i="9"/>
  <c r="H103" i="9" s="1"/>
  <c r="E103" i="9"/>
  <c r="D103" i="9"/>
  <c r="G102" i="9"/>
  <c r="H102" i="9" s="1"/>
  <c r="E102" i="9"/>
  <c r="D102" i="9"/>
  <c r="G101" i="9"/>
  <c r="H101" i="9" s="1"/>
  <c r="E101" i="9"/>
  <c r="D101" i="9"/>
  <c r="G100" i="9"/>
  <c r="H100" i="9" s="1"/>
  <c r="E100" i="9"/>
  <c r="D100" i="9"/>
  <c r="E99" i="9"/>
  <c r="D99" i="9"/>
  <c r="E98" i="9"/>
  <c r="D98" i="9"/>
  <c r="E97" i="9"/>
  <c r="D97" i="9"/>
  <c r="E96" i="9"/>
  <c r="D96" i="9"/>
  <c r="A86" i="9"/>
  <c r="E84" i="9"/>
  <c r="B84" i="9"/>
  <c r="G83" i="9"/>
  <c r="H83" i="9" s="1"/>
  <c r="E83" i="9"/>
  <c r="D83" i="9"/>
  <c r="G82" i="9"/>
  <c r="H82" i="9" s="1"/>
  <c r="E82" i="9"/>
  <c r="D82" i="9"/>
  <c r="G81" i="9"/>
  <c r="H81" i="9" s="1"/>
  <c r="E81" i="9"/>
  <c r="D81" i="9"/>
  <c r="G80" i="9"/>
  <c r="H80" i="9" s="1"/>
  <c r="E80" i="9"/>
  <c r="D80" i="9"/>
  <c r="G79" i="9"/>
  <c r="H79" i="9" s="1"/>
  <c r="E79" i="9"/>
  <c r="D79" i="9"/>
  <c r="G78" i="9"/>
  <c r="H78" i="9" s="1"/>
  <c r="E78" i="9"/>
  <c r="D78" i="9"/>
  <c r="G77" i="9"/>
  <c r="H77" i="9" s="1"/>
  <c r="E77" i="9"/>
  <c r="D77" i="9"/>
  <c r="G76" i="9"/>
  <c r="H76" i="9" s="1"/>
  <c r="E76" i="9"/>
  <c r="D76" i="9"/>
  <c r="E75" i="9"/>
  <c r="D75" i="9"/>
  <c r="E74" i="9"/>
  <c r="D74" i="9"/>
  <c r="E73" i="9"/>
  <c r="D73" i="9"/>
  <c r="A63" i="9"/>
  <c r="E61" i="9"/>
  <c r="B61" i="9"/>
  <c r="G60" i="9"/>
  <c r="H60" i="9" s="1"/>
  <c r="E60" i="9"/>
  <c r="D60" i="9"/>
  <c r="G59" i="9"/>
  <c r="H59" i="9" s="1"/>
  <c r="E59" i="9"/>
  <c r="D59" i="9"/>
  <c r="G58" i="9"/>
  <c r="H58" i="9" s="1"/>
  <c r="E58" i="9"/>
  <c r="D58" i="9"/>
  <c r="G57" i="9"/>
  <c r="H57" i="9" s="1"/>
  <c r="E57" i="9"/>
  <c r="D57" i="9"/>
  <c r="G56" i="9"/>
  <c r="H56" i="9" s="1"/>
  <c r="E56" i="9"/>
  <c r="D56" i="9"/>
  <c r="G55" i="9"/>
  <c r="H55" i="9" s="1"/>
  <c r="E55" i="9"/>
  <c r="D55" i="9"/>
  <c r="G54" i="9"/>
  <c r="H54" i="9" s="1"/>
  <c r="E54" i="9"/>
  <c r="D54" i="9"/>
  <c r="G53" i="9"/>
  <c r="H53" i="9" s="1"/>
  <c r="E53" i="9"/>
  <c r="D53" i="9"/>
  <c r="E52" i="9"/>
  <c r="D52" i="9"/>
  <c r="E51" i="9"/>
  <c r="D51" i="9"/>
  <c r="E50" i="9"/>
  <c r="D50" i="9"/>
  <c r="A40" i="9"/>
  <c r="E38" i="9"/>
  <c r="B38" i="9"/>
  <c r="G37" i="9"/>
  <c r="H37" i="9" s="1"/>
  <c r="E37" i="9"/>
  <c r="D37" i="9"/>
  <c r="G36" i="9"/>
  <c r="H36" i="9" s="1"/>
  <c r="E36" i="9"/>
  <c r="D36" i="9"/>
  <c r="G35" i="9"/>
  <c r="H35" i="9" s="1"/>
  <c r="E35" i="9"/>
  <c r="D35" i="9"/>
  <c r="G34" i="9"/>
  <c r="H34" i="9" s="1"/>
  <c r="E34" i="9"/>
  <c r="D34" i="9"/>
  <c r="G33" i="9"/>
  <c r="H33" i="9" s="1"/>
  <c r="E33" i="9"/>
  <c r="D33" i="9"/>
  <c r="G32" i="9"/>
  <c r="H32" i="9" s="1"/>
  <c r="E32" i="9"/>
  <c r="D32" i="9"/>
  <c r="G31" i="9"/>
  <c r="H31" i="9" s="1"/>
  <c r="E31" i="9"/>
  <c r="D31" i="9"/>
  <c r="G30" i="9"/>
  <c r="H30" i="9" s="1"/>
  <c r="E30" i="9"/>
  <c r="D30" i="9"/>
  <c r="G29" i="9"/>
  <c r="H29" i="9" s="1"/>
  <c r="E29" i="9"/>
  <c r="D29" i="9"/>
  <c r="E28" i="9"/>
  <c r="D28" i="9"/>
  <c r="E27" i="9"/>
  <c r="D27" i="9"/>
  <c r="A155" i="5"/>
  <c r="E153" i="5"/>
  <c r="B153" i="5"/>
  <c r="G152" i="5"/>
  <c r="H152" i="5" s="1"/>
  <c r="E152" i="5"/>
  <c r="D152" i="5"/>
  <c r="G151" i="5"/>
  <c r="H151" i="5" s="1"/>
  <c r="E151" i="5"/>
  <c r="D151" i="5"/>
  <c r="G150" i="5"/>
  <c r="H150" i="5" s="1"/>
  <c r="E150" i="5"/>
  <c r="D150" i="5"/>
  <c r="G149" i="5"/>
  <c r="H149" i="5" s="1"/>
  <c r="E149" i="5"/>
  <c r="D149" i="5"/>
  <c r="G148" i="5"/>
  <c r="H148" i="5" s="1"/>
  <c r="E148" i="5"/>
  <c r="D148" i="5"/>
  <c r="G147" i="5"/>
  <c r="H147" i="5" s="1"/>
  <c r="E147" i="5"/>
  <c r="D147" i="5"/>
  <c r="G146" i="5"/>
  <c r="H146" i="5" s="1"/>
  <c r="E146" i="5"/>
  <c r="D146" i="5"/>
  <c r="G145" i="5"/>
  <c r="H145" i="5" s="1"/>
  <c r="E145" i="5"/>
  <c r="D145" i="5"/>
  <c r="G144" i="5"/>
  <c r="H144" i="5" s="1"/>
  <c r="E144" i="5"/>
  <c r="D144" i="5"/>
  <c r="G143" i="5"/>
  <c r="H143" i="5" s="1"/>
  <c r="E143" i="5"/>
  <c r="D143" i="5"/>
  <c r="G142" i="5"/>
  <c r="H142" i="5" s="1"/>
  <c r="E142" i="5"/>
  <c r="D142" i="5"/>
  <c r="A132" i="5"/>
  <c r="E130" i="5"/>
  <c r="B130" i="5"/>
  <c r="G129" i="5"/>
  <c r="H129" i="5" s="1"/>
  <c r="E129" i="5"/>
  <c r="D129" i="5"/>
  <c r="G128" i="5"/>
  <c r="H128" i="5" s="1"/>
  <c r="E128" i="5"/>
  <c r="D128" i="5"/>
  <c r="G127" i="5"/>
  <c r="H127" i="5" s="1"/>
  <c r="E127" i="5"/>
  <c r="D127" i="5"/>
  <c r="G126" i="5"/>
  <c r="H126" i="5" s="1"/>
  <c r="E126" i="5"/>
  <c r="D126" i="5"/>
  <c r="G125" i="5"/>
  <c r="H125" i="5" s="1"/>
  <c r="E125" i="5"/>
  <c r="D125" i="5"/>
  <c r="G124" i="5"/>
  <c r="H124" i="5" s="1"/>
  <c r="E124" i="5"/>
  <c r="D124" i="5"/>
  <c r="G123" i="5"/>
  <c r="H123" i="5" s="1"/>
  <c r="E123" i="5"/>
  <c r="D123" i="5"/>
  <c r="G122" i="5"/>
  <c r="H122" i="5" s="1"/>
  <c r="E122" i="5"/>
  <c r="D122" i="5"/>
  <c r="G121" i="5"/>
  <c r="H121" i="5" s="1"/>
  <c r="E121" i="5"/>
  <c r="D121" i="5"/>
  <c r="G120" i="5"/>
  <c r="H120" i="5" s="1"/>
  <c r="E120" i="5"/>
  <c r="D120" i="5"/>
  <c r="G119" i="5"/>
  <c r="H119" i="5" s="1"/>
  <c r="E119" i="5"/>
  <c r="D119" i="5"/>
  <c r="A109" i="5"/>
  <c r="E107" i="5"/>
  <c r="B107" i="5"/>
  <c r="G106" i="5"/>
  <c r="H106" i="5" s="1"/>
  <c r="E106" i="5"/>
  <c r="D106" i="5"/>
  <c r="G105" i="5"/>
  <c r="H105" i="5" s="1"/>
  <c r="E105" i="5"/>
  <c r="D105" i="5"/>
  <c r="G104" i="5"/>
  <c r="H104" i="5" s="1"/>
  <c r="E104" i="5"/>
  <c r="D104" i="5"/>
  <c r="G103" i="5"/>
  <c r="H103" i="5" s="1"/>
  <c r="E103" i="5"/>
  <c r="D103" i="5"/>
  <c r="G102" i="5"/>
  <c r="H102" i="5" s="1"/>
  <c r="E102" i="5"/>
  <c r="D102" i="5"/>
  <c r="G101" i="5"/>
  <c r="H101" i="5" s="1"/>
  <c r="E101" i="5"/>
  <c r="D101" i="5"/>
  <c r="G100" i="5"/>
  <c r="H100" i="5" s="1"/>
  <c r="E100" i="5"/>
  <c r="D100" i="5"/>
  <c r="G99" i="5"/>
  <c r="H99" i="5" s="1"/>
  <c r="E99" i="5"/>
  <c r="D99" i="5"/>
  <c r="G98" i="5"/>
  <c r="H98" i="5" s="1"/>
  <c r="E98" i="5"/>
  <c r="D98" i="5"/>
  <c r="G97" i="5"/>
  <c r="H97" i="5" s="1"/>
  <c r="E97" i="5"/>
  <c r="D97" i="5"/>
  <c r="G96" i="5"/>
  <c r="H96" i="5" s="1"/>
  <c r="E96" i="5"/>
  <c r="D96" i="5"/>
  <c r="A86" i="5"/>
  <c r="E84" i="5"/>
  <c r="B84" i="5"/>
  <c r="G83" i="5"/>
  <c r="H83" i="5" s="1"/>
  <c r="E83" i="5"/>
  <c r="D83" i="5"/>
  <c r="G82" i="5"/>
  <c r="H82" i="5" s="1"/>
  <c r="E82" i="5"/>
  <c r="D82" i="5"/>
  <c r="G81" i="5"/>
  <c r="H81" i="5" s="1"/>
  <c r="E81" i="5"/>
  <c r="D81" i="5"/>
  <c r="G80" i="5"/>
  <c r="H80" i="5" s="1"/>
  <c r="E80" i="5"/>
  <c r="D80" i="5"/>
  <c r="G79" i="5"/>
  <c r="H79" i="5" s="1"/>
  <c r="E79" i="5"/>
  <c r="D79" i="5"/>
  <c r="G78" i="5"/>
  <c r="H78" i="5" s="1"/>
  <c r="E78" i="5"/>
  <c r="D78" i="5"/>
  <c r="G77" i="5"/>
  <c r="H77" i="5" s="1"/>
  <c r="E77" i="5"/>
  <c r="D77" i="5"/>
  <c r="G76" i="5"/>
  <c r="H76" i="5" s="1"/>
  <c r="E76" i="5"/>
  <c r="D76" i="5"/>
  <c r="G75" i="5"/>
  <c r="H75" i="5" s="1"/>
  <c r="E75" i="5"/>
  <c r="D75" i="5"/>
  <c r="G74" i="5"/>
  <c r="H74" i="5" s="1"/>
  <c r="E74" i="5"/>
  <c r="D74" i="5"/>
  <c r="G73" i="5"/>
  <c r="H73" i="5" s="1"/>
  <c r="E73" i="5"/>
  <c r="D73" i="5"/>
  <c r="A63" i="5"/>
  <c r="E61" i="5"/>
  <c r="B61" i="5"/>
  <c r="G60" i="5"/>
  <c r="H60" i="5" s="1"/>
  <c r="E60" i="5"/>
  <c r="D60" i="5"/>
  <c r="G59" i="5"/>
  <c r="H59" i="5" s="1"/>
  <c r="E59" i="5"/>
  <c r="D59" i="5"/>
  <c r="G58" i="5"/>
  <c r="H58" i="5" s="1"/>
  <c r="E58" i="5"/>
  <c r="D58" i="5"/>
  <c r="G57" i="5"/>
  <c r="H57" i="5" s="1"/>
  <c r="E57" i="5"/>
  <c r="D57" i="5"/>
  <c r="G56" i="5"/>
  <c r="H56" i="5" s="1"/>
  <c r="E56" i="5"/>
  <c r="D56" i="5"/>
  <c r="G55" i="5"/>
  <c r="H55" i="5" s="1"/>
  <c r="E55" i="5"/>
  <c r="D55" i="5"/>
  <c r="G54" i="5"/>
  <c r="H54" i="5" s="1"/>
  <c r="E54" i="5"/>
  <c r="D54" i="5"/>
  <c r="G53" i="5"/>
  <c r="H53" i="5" s="1"/>
  <c r="E53" i="5"/>
  <c r="D53" i="5"/>
  <c r="G52" i="5"/>
  <c r="H52" i="5" s="1"/>
  <c r="E52" i="5"/>
  <c r="D52" i="5"/>
  <c r="G51" i="5"/>
  <c r="H51" i="5" s="1"/>
  <c r="E51" i="5"/>
  <c r="D51" i="5"/>
  <c r="G50" i="5"/>
  <c r="H50" i="5" s="1"/>
  <c r="E50" i="5"/>
  <c r="D50" i="5"/>
  <c r="A40" i="5"/>
  <c r="E38" i="5"/>
  <c r="B38" i="5"/>
  <c r="G37" i="5"/>
  <c r="H37" i="5" s="1"/>
  <c r="E37" i="5"/>
  <c r="D37" i="5"/>
  <c r="G36" i="5"/>
  <c r="H36" i="5" s="1"/>
  <c r="E36" i="5"/>
  <c r="D36" i="5"/>
  <c r="G35" i="5"/>
  <c r="H35" i="5" s="1"/>
  <c r="E35" i="5"/>
  <c r="D35" i="5"/>
  <c r="G34" i="5"/>
  <c r="H34" i="5" s="1"/>
  <c r="E34" i="5"/>
  <c r="D34" i="5"/>
  <c r="G33" i="5"/>
  <c r="H33" i="5" s="1"/>
  <c r="E33" i="5"/>
  <c r="D33" i="5"/>
  <c r="G32" i="5"/>
  <c r="H32" i="5" s="1"/>
  <c r="E32" i="5"/>
  <c r="D32" i="5"/>
  <c r="G31" i="5"/>
  <c r="H31" i="5" s="1"/>
  <c r="E31" i="5"/>
  <c r="D31" i="5"/>
  <c r="G30" i="5"/>
  <c r="H30" i="5" s="1"/>
  <c r="E30" i="5"/>
  <c r="D30" i="5"/>
  <c r="G29" i="5"/>
  <c r="H29" i="5" s="1"/>
  <c r="E29" i="5"/>
  <c r="D29" i="5"/>
  <c r="G28" i="5"/>
  <c r="H28" i="5" s="1"/>
  <c r="E28" i="5"/>
  <c r="D28" i="5"/>
  <c r="G27" i="5"/>
  <c r="H27" i="5" s="1"/>
  <c r="E27" i="5"/>
  <c r="D27" i="5"/>
  <c r="I73" i="10" l="1"/>
  <c r="J73" i="10" s="1"/>
  <c r="I74" i="10" s="1"/>
  <c r="I75" i="10" s="1"/>
  <c r="I107" i="5"/>
  <c r="J107" i="5" s="1"/>
  <c r="I108" i="5" s="1"/>
  <c r="I109" i="5" s="1"/>
  <c r="I100" i="10"/>
  <c r="J100" i="10" s="1"/>
  <c r="I101" i="10" s="1"/>
  <c r="I102" i="10" s="1"/>
  <c r="I154" i="10"/>
  <c r="J154" i="10" s="1"/>
  <c r="I181" i="10"/>
  <c r="J181" i="10" s="1"/>
  <c r="I155" i="10"/>
  <c r="I156" i="10" s="1"/>
  <c r="I127" i="10"/>
  <c r="J127" i="10" s="1"/>
  <c r="I45" i="10"/>
  <c r="J45" i="10" s="1"/>
  <c r="I153" i="5"/>
  <c r="J153" i="5" s="1"/>
  <c r="I130" i="5"/>
  <c r="J130" i="5" s="1"/>
  <c r="I84" i="5"/>
  <c r="J84" i="5" s="1"/>
  <c r="I61" i="5"/>
  <c r="J61" i="5" s="1"/>
  <c r="I38" i="5"/>
  <c r="J38" i="5" s="1"/>
  <c r="K319" i="1"/>
  <c r="K265" i="1"/>
  <c r="K146" i="1"/>
  <c r="I182" i="10" l="1"/>
  <c r="I183" i="10" s="1"/>
  <c r="I160" i="10"/>
  <c r="I158" i="10"/>
  <c r="I128" i="10"/>
  <c r="I129" i="10" s="1"/>
  <c r="I106" i="10"/>
  <c r="I104" i="10"/>
  <c r="I79" i="10"/>
  <c r="I77" i="10"/>
  <c r="I46" i="10"/>
  <c r="I47" i="10" s="1"/>
  <c r="I154" i="5"/>
  <c r="I155" i="5" s="1"/>
  <c r="I131" i="5"/>
  <c r="I132" i="5" s="1"/>
  <c r="I113" i="5"/>
  <c r="I111" i="5"/>
  <c r="I85" i="5"/>
  <c r="I86" i="5" s="1"/>
  <c r="I62" i="5"/>
  <c r="I63" i="5" s="1"/>
  <c r="I39" i="5"/>
  <c r="I40" i="5" s="1"/>
  <c r="C16" i="6"/>
  <c r="C15" i="6"/>
  <c r="I16" i="6"/>
  <c r="K16" i="6" s="1"/>
  <c r="I15" i="6"/>
  <c r="K15" i="6" s="1"/>
  <c r="A17" i="5"/>
  <c r="E15" i="5"/>
  <c r="B15" i="5"/>
  <c r="G14" i="5"/>
  <c r="H14" i="5" s="1"/>
  <c r="E14" i="5"/>
  <c r="D14" i="5"/>
  <c r="G13" i="5"/>
  <c r="H13" i="5" s="1"/>
  <c r="E13" i="5"/>
  <c r="D13" i="5"/>
  <c r="G12" i="5"/>
  <c r="H12" i="5" s="1"/>
  <c r="E12" i="5"/>
  <c r="D12" i="5"/>
  <c r="G11" i="5"/>
  <c r="H11" i="5" s="1"/>
  <c r="E11" i="5"/>
  <c r="D11" i="5"/>
  <c r="G10" i="5"/>
  <c r="H10" i="5" s="1"/>
  <c r="E10" i="5"/>
  <c r="D10" i="5"/>
  <c r="G9" i="5"/>
  <c r="H9" i="5" s="1"/>
  <c r="E9" i="5"/>
  <c r="D9" i="5"/>
  <c r="G8" i="5"/>
  <c r="H8" i="5" s="1"/>
  <c r="E8" i="5"/>
  <c r="D8" i="5"/>
  <c r="G7" i="5"/>
  <c r="H7" i="5" s="1"/>
  <c r="E7" i="5"/>
  <c r="D7" i="5"/>
  <c r="G6" i="5"/>
  <c r="H6" i="5" s="1"/>
  <c r="E6" i="5"/>
  <c r="D6" i="5"/>
  <c r="E5" i="5"/>
  <c r="D5" i="5"/>
  <c r="E4" i="5"/>
  <c r="D4" i="5"/>
  <c r="I187" i="10" l="1"/>
  <c r="I185" i="10"/>
  <c r="I133" i="10"/>
  <c r="I131" i="10"/>
  <c r="I51" i="10"/>
  <c r="I49" i="10"/>
  <c r="I159" i="5"/>
  <c r="I157" i="5"/>
  <c r="I136" i="5"/>
  <c r="I134" i="5"/>
  <c r="I90" i="5"/>
  <c r="I88" i="5"/>
  <c r="I67" i="5"/>
  <c r="I65" i="5"/>
  <c r="I44" i="5"/>
  <c r="I42" i="5"/>
  <c r="J16" i="6"/>
  <c r="J15" i="6"/>
  <c r="I37" i="6" l="1"/>
  <c r="K37" i="6" s="1"/>
  <c r="C37" i="6"/>
  <c r="I36" i="6"/>
  <c r="K36" i="6" s="1"/>
  <c r="C36" i="6"/>
  <c r="I35" i="6"/>
  <c r="J35" i="6" s="1"/>
  <c r="C35" i="6"/>
  <c r="I34" i="6"/>
  <c r="J34" i="6" s="1"/>
  <c r="C34" i="6"/>
  <c r="I33" i="6"/>
  <c r="K33" i="6" s="1"/>
  <c r="C33" i="6"/>
  <c r="C32" i="6"/>
  <c r="J32" i="6"/>
  <c r="I32" i="6"/>
  <c r="K32" i="6" s="1"/>
  <c r="I69" i="6"/>
  <c r="C69" i="6"/>
  <c r="I68" i="6"/>
  <c r="J68" i="6" s="1"/>
  <c r="C68" i="6"/>
  <c r="I67" i="6"/>
  <c r="J67" i="6" s="1"/>
  <c r="C67" i="6"/>
  <c r="I66" i="6"/>
  <c r="J66" i="6" s="1"/>
  <c r="K66" i="6" s="1"/>
  <c r="C66" i="6"/>
  <c r="I65" i="6"/>
  <c r="C65" i="6"/>
  <c r="K34" i="6" l="1"/>
  <c r="K35" i="6"/>
  <c r="J36" i="6"/>
  <c r="J33" i="6"/>
  <c r="J37" i="6"/>
  <c r="K67" i="6"/>
  <c r="K68" i="6"/>
  <c r="J65" i="6"/>
  <c r="K65" i="6" s="1"/>
  <c r="J69" i="6"/>
  <c r="K69" i="6" s="1"/>
  <c r="C36" i="2" l="1"/>
  <c r="C35" i="2"/>
  <c r="I31" i="6"/>
  <c r="K31" i="6" s="1"/>
  <c r="C31" i="6"/>
  <c r="A31" i="6"/>
  <c r="A32" i="6" s="1"/>
  <c r="A33" i="6" s="1"/>
  <c r="A34" i="6" s="1"/>
  <c r="A35" i="6" s="1"/>
  <c r="A36" i="6" s="1"/>
  <c r="A37" i="6" s="1"/>
  <c r="I30" i="6"/>
  <c r="J30" i="6" s="1"/>
  <c r="I27" i="6"/>
  <c r="K27" i="6" s="1"/>
  <c r="C27" i="6"/>
  <c r="I26" i="6"/>
  <c r="K26" i="6" s="1"/>
  <c r="C26" i="6"/>
  <c r="I23" i="6"/>
  <c r="K23" i="6" s="1"/>
  <c r="C23" i="6"/>
  <c r="I22" i="6"/>
  <c r="K22" i="6" s="1"/>
  <c r="C22" i="6"/>
  <c r="C18" i="6"/>
  <c r="C17" i="6"/>
  <c r="C14" i="6"/>
  <c r="C13" i="6"/>
  <c r="C12" i="6"/>
  <c r="C11" i="6"/>
  <c r="C10" i="6"/>
  <c r="C9" i="6"/>
  <c r="C8" i="6"/>
  <c r="I18" i="6"/>
  <c r="K18" i="6" s="1"/>
  <c r="I17" i="6"/>
  <c r="K17" i="6" s="1"/>
  <c r="I14" i="6"/>
  <c r="K14" i="6" s="1"/>
  <c r="I13" i="6"/>
  <c r="K13" i="6" s="1"/>
  <c r="I12" i="6"/>
  <c r="K12" i="6" s="1"/>
  <c r="I11" i="6"/>
  <c r="J11" i="6" s="1"/>
  <c r="I10" i="6"/>
  <c r="K10" i="6" s="1"/>
  <c r="I9" i="6"/>
  <c r="K9" i="6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I8" i="6"/>
  <c r="J8" i="6" s="1"/>
  <c r="A17" i="14"/>
  <c r="E15" i="14"/>
  <c r="B15" i="14"/>
  <c r="G14" i="14"/>
  <c r="H14" i="14" s="1"/>
  <c r="E14" i="14"/>
  <c r="D14" i="14"/>
  <c r="G13" i="14"/>
  <c r="H13" i="14" s="1"/>
  <c r="E13" i="14"/>
  <c r="D13" i="14"/>
  <c r="G12" i="14"/>
  <c r="H12" i="14" s="1"/>
  <c r="E12" i="14"/>
  <c r="D12" i="14"/>
  <c r="G11" i="14"/>
  <c r="H11" i="14" s="1"/>
  <c r="E11" i="14"/>
  <c r="D11" i="14"/>
  <c r="G10" i="14"/>
  <c r="H10" i="14" s="1"/>
  <c r="E10" i="14"/>
  <c r="D10" i="14"/>
  <c r="G9" i="14"/>
  <c r="H9" i="14" s="1"/>
  <c r="E9" i="14"/>
  <c r="D9" i="14"/>
  <c r="G8" i="14"/>
  <c r="H8" i="14" s="1"/>
  <c r="E8" i="14"/>
  <c r="D8" i="14"/>
  <c r="E7" i="14"/>
  <c r="D7" i="14"/>
  <c r="E6" i="14"/>
  <c r="D6" i="14"/>
  <c r="E5" i="14"/>
  <c r="D5" i="14"/>
  <c r="E4" i="14"/>
  <c r="D4" i="14"/>
  <c r="K30" i="6" l="1"/>
  <c r="J31" i="6"/>
  <c r="J27" i="6"/>
  <c r="J26" i="6"/>
  <c r="J23" i="6"/>
  <c r="K11" i="6"/>
  <c r="J17" i="6"/>
  <c r="J22" i="6"/>
  <c r="J12" i="6"/>
  <c r="J14" i="6"/>
  <c r="J18" i="6"/>
  <c r="J10" i="6"/>
  <c r="K8" i="6"/>
  <c r="J9" i="6"/>
  <c r="J13" i="6"/>
  <c r="G23" i="2" l="1"/>
  <c r="D23" i="2"/>
  <c r="C23" i="2"/>
  <c r="A3" i="6" l="1"/>
  <c r="I64" i="6" l="1"/>
  <c r="C64" i="6"/>
  <c r="I63" i="6"/>
  <c r="J63" i="6" s="1"/>
  <c r="K63" i="6" s="1"/>
  <c r="C63" i="6"/>
  <c r="I62" i="6"/>
  <c r="C62" i="6"/>
  <c r="J64" i="6" l="1"/>
  <c r="K64" i="6" s="1"/>
  <c r="J62" i="6"/>
  <c r="K62" i="6" s="1"/>
  <c r="I61" i="6" l="1"/>
  <c r="C61" i="6"/>
  <c r="I60" i="6"/>
  <c r="C60" i="6"/>
  <c r="I59" i="6"/>
  <c r="C59" i="6"/>
  <c r="I58" i="6"/>
  <c r="C58" i="6"/>
  <c r="J59" i="6" l="1"/>
  <c r="K59" i="6" s="1"/>
  <c r="J61" i="6"/>
  <c r="K61" i="6" s="1"/>
  <c r="J58" i="6"/>
  <c r="K58" i="6" s="1"/>
  <c r="J60" i="6"/>
  <c r="K60" i="6" s="1"/>
  <c r="C57" i="6"/>
  <c r="I57" i="6"/>
  <c r="I74" i="6"/>
  <c r="I73" i="6"/>
  <c r="I56" i="6"/>
  <c r="I55" i="6"/>
  <c r="I54" i="6"/>
  <c r="I53" i="6"/>
  <c r="I52" i="6"/>
  <c r="I51" i="6"/>
  <c r="I50" i="6"/>
  <c r="I49" i="6"/>
  <c r="I48" i="6"/>
  <c r="J48" i="6" s="1"/>
  <c r="I47" i="6"/>
  <c r="I46" i="6"/>
  <c r="I45" i="6"/>
  <c r="I44" i="6"/>
  <c r="I43" i="6"/>
  <c r="I42" i="6"/>
  <c r="I41" i="6"/>
  <c r="I40" i="6"/>
  <c r="J57" i="6" l="1"/>
  <c r="K57" i="6" s="1"/>
  <c r="A17" i="11" l="1"/>
  <c r="E15" i="11"/>
  <c r="B15" i="11"/>
  <c r="G14" i="11"/>
  <c r="H14" i="11" s="1"/>
  <c r="E14" i="11"/>
  <c r="D14" i="11"/>
  <c r="G13" i="11"/>
  <c r="H13" i="11" s="1"/>
  <c r="E13" i="11"/>
  <c r="D13" i="11"/>
  <c r="G12" i="11"/>
  <c r="H12" i="11" s="1"/>
  <c r="E12" i="11"/>
  <c r="D12" i="11"/>
  <c r="G11" i="11"/>
  <c r="H11" i="11" s="1"/>
  <c r="E11" i="11"/>
  <c r="D11" i="11"/>
  <c r="G10" i="11"/>
  <c r="H10" i="11" s="1"/>
  <c r="E10" i="11"/>
  <c r="D10" i="11"/>
  <c r="G9" i="11"/>
  <c r="H9" i="11" s="1"/>
  <c r="E9" i="11"/>
  <c r="D9" i="11"/>
  <c r="G8" i="11"/>
  <c r="H8" i="11" s="1"/>
  <c r="E8" i="11"/>
  <c r="D8" i="11"/>
  <c r="G7" i="11"/>
  <c r="H7" i="11" s="1"/>
  <c r="E7" i="11"/>
  <c r="D7" i="11"/>
  <c r="E6" i="11"/>
  <c r="D6" i="11"/>
  <c r="E5" i="11"/>
  <c r="D5" i="11"/>
  <c r="E4" i="11"/>
  <c r="D4" i="11"/>
  <c r="A20" i="10"/>
  <c r="E18" i="10"/>
  <c r="B18" i="10"/>
  <c r="G17" i="10"/>
  <c r="H17" i="10" s="1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G5" i="10"/>
  <c r="H5" i="10" s="1"/>
  <c r="E5" i="10"/>
  <c r="D5" i="10"/>
  <c r="E4" i="10"/>
  <c r="D4" i="10"/>
  <c r="A17" i="9" l="1"/>
  <c r="E15" i="9"/>
  <c r="B15" i="9"/>
  <c r="G14" i="9"/>
  <c r="H14" i="9" s="1"/>
  <c r="E14" i="9"/>
  <c r="D14" i="9"/>
  <c r="G13" i="9"/>
  <c r="H13" i="9" s="1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G7" i="14" l="1"/>
  <c r="H7" i="14" s="1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D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167" i="2"/>
  <c r="C166" i="2"/>
  <c r="C165" i="2"/>
  <c r="C164" i="2"/>
  <c r="C163" i="2"/>
  <c r="C162" i="2"/>
  <c r="C3" i="2"/>
  <c r="D943" i="2" l="1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H882" i="1" l="1"/>
  <c r="I882" i="1" s="1"/>
  <c r="K882" i="1" s="1"/>
  <c r="H502" i="1"/>
  <c r="I502" i="1" s="1"/>
  <c r="K502" i="1" s="1"/>
  <c r="H506" i="1"/>
  <c r="I506" i="1" s="1"/>
  <c r="K506" i="1" s="1"/>
  <c r="H510" i="1"/>
  <c r="I510" i="1" s="1"/>
  <c r="K510" i="1" s="1"/>
  <c r="H514" i="1"/>
  <c r="I514" i="1" s="1"/>
  <c r="K514" i="1" s="1"/>
  <c r="H518" i="1"/>
  <c r="I518" i="1" s="1"/>
  <c r="K518" i="1" s="1"/>
  <c r="H522" i="1"/>
  <c r="I522" i="1" s="1"/>
  <c r="K522" i="1" s="1"/>
  <c r="H526" i="1"/>
  <c r="I526" i="1" s="1"/>
  <c r="K526" i="1" s="1"/>
  <c r="H530" i="1"/>
  <c r="I530" i="1" s="1"/>
  <c r="K530" i="1" s="1"/>
  <c r="H534" i="1"/>
  <c r="I534" i="1" s="1"/>
  <c r="K534" i="1" s="1"/>
  <c r="H538" i="1"/>
  <c r="I538" i="1" s="1"/>
  <c r="K538" i="1" s="1"/>
  <c r="H542" i="1"/>
  <c r="I542" i="1" s="1"/>
  <c r="K542" i="1" s="1"/>
  <c r="H546" i="1"/>
  <c r="I546" i="1" s="1"/>
  <c r="K546" i="1" s="1"/>
  <c r="H550" i="1"/>
  <c r="I550" i="1" s="1"/>
  <c r="K550" i="1" s="1"/>
  <c r="H554" i="1"/>
  <c r="I554" i="1" s="1"/>
  <c r="K554" i="1" s="1"/>
  <c r="H558" i="1"/>
  <c r="I558" i="1" s="1"/>
  <c r="K558" i="1" s="1"/>
  <c r="H562" i="1"/>
  <c r="I562" i="1" s="1"/>
  <c r="K562" i="1" s="1"/>
  <c r="H566" i="1"/>
  <c r="I566" i="1" s="1"/>
  <c r="K566" i="1" s="1"/>
  <c r="H570" i="1"/>
  <c r="I570" i="1" s="1"/>
  <c r="K570" i="1" s="1"/>
  <c r="H574" i="1"/>
  <c r="I574" i="1" s="1"/>
  <c r="K574" i="1" s="1"/>
  <c r="H578" i="1"/>
  <c r="I578" i="1" s="1"/>
  <c r="K578" i="1" s="1"/>
  <c r="H582" i="1"/>
  <c r="I582" i="1" s="1"/>
  <c r="K582" i="1" s="1"/>
  <c r="H586" i="1"/>
  <c r="I586" i="1" s="1"/>
  <c r="K586" i="1" s="1"/>
  <c r="H590" i="1"/>
  <c r="I590" i="1" s="1"/>
  <c r="K590" i="1" s="1"/>
  <c r="H594" i="1"/>
  <c r="I594" i="1" s="1"/>
  <c r="K594" i="1" s="1"/>
  <c r="H598" i="1"/>
  <c r="I598" i="1" s="1"/>
  <c r="K598" i="1" s="1"/>
  <c r="H602" i="1"/>
  <c r="I602" i="1" s="1"/>
  <c r="K602" i="1" s="1"/>
  <c r="H606" i="1"/>
  <c r="I606" i="1" s="1"/>
  <c r="K606" i="1" s="1"/>
  <c r="H610" i="1"/>
  <c r="I610" i="1" s="1"/>
  <c r="K610" i="1" s="1"/>
  <c r="H614" i="1"/>
  <c r="I614" i="1" s="1"/>
  <c r="K614" i="1" s="1"/>
  <c r="H618" i="1"/>
  <c r="I618" i="1" s="1"/>
  <c r="K618" i="1" s="1"/>
  <c r="H622" i="1"/>
  <c r="I622" i="1" s="1"/>
  <c r="K622" i="1" s="1"/>
  <c r="H626" i="1"/>
  <c r="I626" i="1" s="1"/>
  <c r="K626" i="1" s="1"/>
  <c r="H505" i="1"/>
  <c r="I505" i="1" s="1"/>
  <c r="K505" i="1" s="1"/>
  <c r="H509" i="1"/>
  <c r="I509" i="1" s="1"/>
  <c r="K509" i="1" s="1"/>
  <c r="H513" i="1"/>
  <c r="I513" i="1" s="1"/>
  <c r="K513" i="1" s="1"/>
  <c r="H517" i="1"/>
  <c r="I517" i="1" s="1"/>
  <c r="K517" i="1" s="1"/>
  <c r="H521" i="1"/>
  <c r="I521" i="1" s="1"/>
  <c r="K521" i="1" s="1"/>
  <c r="H525" i="1"/>
  <c r="I525" i="1" s="1"/>
  <c r="K525" i="1" s="1"/>
  <c r="H529" i="1"/>
  <c r="I529" i="1" s="1"/>
  <c r="K529" i="1" s="1"/>
  <c r="H533" i="1"/>
  <c r="I533" i="1" s="1"/>
  <c r="K533" i="1" s="1"/>
  <c r="H537" i="1"/>
  <c r="I537" i="1" s="1"/>
  <c r="K537" i="1" s="1"/>
  <c r="H541" i="1"/>
  <c r="I541" i="1" s="1"/>
  <c r="K541" i="1" s="1"/>
  <c r="H545" i="1"/>
  <c r="I545" i="1" s="1"/>
  <c r="K545" i="1" s="1"/>
  <c r="H549" i="1"/>
  <c r="I549" i="1" s="1"/>
  <c r="K549" i="1" s="1"/>
  <c r="H553" i="1"/>
  <c r="I553" i="1" s="1"/>
  <c r="K553" i="1" s="1"/>
  <c r="H557" i="1"/>
  <c r="I557" i="1" s="1"/>
  <c r="K557" i="1" s="1"/>
  <c r="H561" i="1"/>
  <c r="I561" i="1" s="1"/>
  <c r="K561" i="1" s="1"/>
  <c r="H565" i="1"/>
  <c r="I565" i="1" s="1"/>
  <c r="K565" i="1" s="1"/>
  <c r="H569" i="1"/>
  <c r="I569" i="1" s="1"/>
  <c r="K569" i="1" s="1"/>
  <c r="H573" i="1"/>
  <c r="I573" i="1" s="1"/>
  <c r="K573" i="1" s="1"/>
  <c r="H577" i="1"/>
  <c r="I577" i="1" s="1"/>
  <c r="K577" i="1" s="1"/>
  <c r="H581" i="1"/>
  <c r="I581" i="1" s="1"/>
  <c r="K581" i="1" s="1"/>
  <c r="H585" i="1"/>
  <c r="I585" i="1" s="1"/>
  <c r="K585" i="1" s="1"/>
  <c r="H589" i="1"/>
  <c r="I589" i="1" s="1"/>
  <c r="K589" i="1" s="1"/>
  <c r="H593" i="1"/>
  <c r="I593" i="1" s="1"/>
  <c r="K593" i="1" s="1"/>
  <c r="H597" i="1"/>
  <c r="I597" i="1" s="1"/>
  <c r="K597" i="1" s="1"/>
  <c r="H601" i="1"/>
  <c r="I601" i="1" s="1"/>
  <c r="K601" i="1" s="1"/>
  <c r="H605" i="1"/>
  <c r="I605" i="1" s="1"/>
  <c r="K605" i="1" s="1"/>
  <c r="H609" i="1"/>
  <c r="I609" i="1" s="1"/>
  <c r="K609" i="1" s="1"/>
  <c r="H613" i="1"/>
  <c r="I613" i="1" s="1"/>
  <c r="K613" i="1" s="1"/>
  <c r="H617" i="1"/>
  <c r="I617" i="1" s="1"/>
  <c r="K617" i="1" s="1"/>
  <c r="H621" i="1"/>
  <c r="I621" i="1" s="1"/>
  <c r="K621" i="1" s="1"/>
  <c r="H625" i="1"/>
  <c r="I625" i="1" s="1"/>
  <c r="K625" i="1" s="1"/>
  <c r="H629" i="1"/>
  <c r="I629" i="1" s="1"/>
  <c r="K629" i="1" s="1"/>
  <c r="H633" i="1"/>
  <c r="I633" i="1" s="1"/>
  <c r="K633" i="1" s="1"/>
  <c r="H637" i="1"/>
  <c r="I637" i="1" s="1"/>
  <c r="K637" i="1" s="1"/>
  <c r="H641" i="1"/>
  <c r="I641" i="1" s="1"/>
  <c r="K641" i="1" s="1"/>
  <c r="H645" i="1"/>
  <c r="I645" i="1" s="1"/>
  <c r="K645" i="1" s="1"/>
  <c r="H649" i="1"/>
  <c r="I649" i="1" s="1"/>
  <c r="K649" i="1" s="1"/>
  <c r="H653" i="1"/>
  <c r="I653" i="1" s="1"/>
  <c r="K653" i="1" s="1"/>
  <c r="H657" i="1"/>
  <c r="I657" i="1" s="1"/>
  <c r="K657" i="1" s="1"/>
  <c r="H661" i="1"/>
  <c r="I661" i="1" s="1"/>
  <c r="K661" i="1" s="1"/>
  <c r="H665" i="1"/>
  <c r="I665" i="1" s="1"/>
  <c r="K665" i="1" s="1"/>
  <c r="H669" i="1"/>
  <c r="I669" i="1" s="1"/>
  <c r="K669" i="1" s="1"/>
  <c r="H673" i="1"/>
  <c r="I673" i="1" s="1"/>
  <c r="K673" i="1" s="1"/>
  <c r="H677" i="1"/>
  <c r="I677" i="1" s="1"/>
  <c r="K677" i="1" s="1"/>
  <c r="H681" i="1"/>
  <c r="I681" i="1" s="1"/>
  <c r="K681" i="1" s="1"/>
  <c r="H685" i="1"/>
  <c r="I685" i="1" s="1"/>
  <c r="K685" i="1" s="1"/>
  <c r="H689" i="1"/>
  <c r="I689" i="1" s="1"/>
  <c r="K689" i="1" s="1"/>
  <c r="H693" i="1"/>
  <c r="I693" i="1" s="1"/>
  <c r="K693" i="1" s="1"/>
  <c r="H697" i="1"/>
  <c r="I697" i="1" s="1"/>
  <c r="K697" i="1" s="1"/>
  <c r="H701" i="1"/>
  <c r="I701" i="1" s="1"/>
  <c r="K701" i="1" s="1"/>
  <c r="H705" i="1"/>
  <c r="I705" i="1" s="1"/>
  <c r="K705" i="1" s="1"/>
  <c r="H709" i="1"/>
  <c r="I709" i="1" s="1"/>
  <c r="K709" i="1" s="1"/>
  <c r="H713" i="1"/>
  <c r="I713" i="1" s="1"/>
  <c r="K713" i="1" s="1"/>
  <c r="H719" i="1"/>
  <c r="I719" i="1" s="1"/>
  <c r="K719" i="1" s="1"/>
  <c r="H727" i="1"/>
  <c r="I727" i="1" s="1"/>
  <c r="K727" i="1" s="1"/>
  <c r="H735" i="1"/>
  <c r="I735" i="1" s="1"/>
  <c r="K735" i="1" s="1"/>
  <c r="H743" i="1"/>
  <c r="I743" i="1" s="1"/>
  <c r="K743" i="1" s="1"/>
  <c r="H751" i="1"/>
  <c r="I751" i="1" s="1"/>
  <c r="K751" i="1" s="1"/>
  <c r="H759" i="1"/>
  <c r="I759" i="1" s="1"/>
  <c r="K759" i="1" s="1"/>
  <c r="H767" i="1"/>
  <c r="I767" i="1" s="1"/>
  <c r="K767" i="1" s="1"/>
  <c r="H775" i="1"/>
  <c r="I775" i="1" s="1"/>
  <c r="K775" i="1" s="1"/>
  <c r="H783" i="1"/>
  <c r="I783" i="1" s="1"/>
  <c r="K783" i="1" s="1"/>
  <c r="H791" i="1"/>
  <c r="I791" i="1" s="1"/>
  <c r="K791" i="1" s="1"/>
  <c r="H799" i="1"/>
  <c r="I799" i="1" s="1"/>
  <c r="K799" i="1" s="1"/>
  <c r="H807" i="1"/>
  <c r="I807" i="1" s="1"/>
  <c r="K807" i="1" s="1"/>
  <c r="H815" i="1"/>
  <c r="I815" i="1" s="1"/>
  <c r="K815" i="1" s="1"/>
  <c r="H823" i="1"/>
  <c r="I823" i="1" s="1"/>
  <c r="K823" i="1" s="1"/>
  <c r="H831" i="1"/>
  <c r="I831" i="1" s="1"/>
  <c r="K831" i="1" s="1"/>
  <c r="H839" i="1"/>
  <c r="I839" i="1" s="1"/>
  <c r="K839" i="1" s="1"/>
  <c r="H847" i="1"/>
  <c r="I847" i="1" s="1"/>
  <c r="K847" i="1" s="1"/>
  <c r="H855" i="1"/>
  <c r="I855" i="1" s="1"/>
  <c r="K855" i="1" s="1"/>
  <c r="H863" i="1"/>
  <c r="I863" i="1" s="1"/>
  <c r="K863" i="1" s="1"/>
  <c r="H871" i="1"/>
  <c r="I871" i="1" s="1"/>
  <c r="K871" i="1" s="1"/>
  <c r="H879" i="1"/>
  <c r="I879" i="1" s="1"/>
  <c r="K879" i="1" s="1"/>
  <c r="H630" i="1"/>
  <c r="I630" i="1" s="1"/>
  <c r="K630" i="1" s="1"/>
  <c r="H634" i="1"/>
  <c r="I634" i="1" s="1"/>
  <c r="K634" i="1" s="1"/>
  <c r="H638" i="1"/>
  <c r="I638" i="1" s="1"/>
  <c r="K638" i="1" s="1"/>
  <c r="H642" i="1"/>
  <c r="I642" i="1" s="1"/>
  <c r="K642" i="1" s="1"/>
  <c r="H646" i="1"/>
  <c r="I646" i="1" s="1"/>
  <c r="K646" i="1" s="1"/>
  <c r="H650" i="1"/>
  <c r="I650" i="1" s="1"/>
  <c r="K650" i="1" s="1"/>
  <c r="H654" i="1"/>
  <c r="I654" i="1" s="1"/>
  <c r="K654" i="1" s="1"/>
  <c r="H658" i="1"/>
  <c r="I658" i="1" s="1"/>
  <c r="K658" i="1" s="1"/>
  <c r="H662" i="1"/>
  <c r="I662" i="1" s="1"/>
  <c r="K662" i="1" s="1"/>
  <c r="H666" i="1"/>
  <c r="I666" i="1" s="1"/>
  <c r="K666" i="1" s="1"/>
  <c r="H670" i="1"/>
  <c r="I670" i="1" s="1"/>
  <c r="K670" i="1" s="1"/>
  <c r="H674" i="1"/>
  <c r="I674" i="1" s="1"/>
  <c r="K674" i="1" s="1"/>
  <c r="H678" i="1"/>
  <c r="I678" i="1" s="1"/>
  <c r="K678" i="1" s="1"/>
  <c r="H682" i="1"/>
  <c r="I682" i="1" s="1"/>
  <c r="K682" i="1" s="1"/>
  <c r="H686" i="1"/>
  <c r="I686" i="1" s="1"/>
  <c r="K686" i="1" s="1"/>
  <c r="H690" i="1"/>
  <c r="I690" i="1" s="1"/>
  <c r="K690" i="1" s="1"/>
  <c r="H694" i="1"/>
  <c r="I694" i="1" s="1"/>
  <c r="K694" i="1" s="1"/>
  <c r="H698" i="1"/>
  <c r="I698" i="1" s="1"/>
  <c r="K698" i="1" s="1"/>
  <c r="H702" i="1"/>
  <c r="I702" i="1" s="1"/>
  <c r="K702" i="1" s="1"/>
  <c r="H706" i="1"/>
  <c r="I706" i="1" s="1"/>
  <c r="K706" i="1" s="1"/>
  <c r="H710" i="1"/>
  <c r="I710" i="1" s="1"/>
  <c r="K710" i="1" s="1"/>
  <c r="H714" i="1"/>
  <c r="I714" i="1" s="1"/>
  <c r="K714" i="1" s="1"/>
  <c r="H721" i="1"/>
  <c r="I721" i="1" s="1"/>
  <c r="K721" i="1" s="1"/>
  <c r="H729" i="1"/>
  <c r="I729" i="1" s="1"/>
  <c r="K729" i="1" s="1"/>
  <c r="H737" i="1"/>
  <c r="I737" i="1" s="1"/>
  <c r="K737" i="1" s="1"/>
  <c r="H745" i="1"/>
  <c r="I745" i="1" s="1"/>
  <c r="K745" i="1" s="1"/>
  <c r="H753" i="1"/>
  <c r="I753" i="1" s="1"/>
  <c r="K753" i="1" s="1"/>
  <c r="H761" i="1"/>
  <c r="I761" i="1" s="1"/>
  <c r="K761" i="1" s="1"/>
  <c r="H769" i="1"/>
  <c r="I769" i="1" s="1"/>
  <c r="K769" i="1" s="1"/>
  <c r="H777" i="1"/>
  <c r="I777" i="1" s="1"/>
  <c r="K777" i="1" s="1"/>
  <c r="H785" i="1"/>
  <c r="I785" i="1" s="1"/>
  <c r="K785" i="1" s="1"/>
  <c r="H793" i="1"/>
  <c r="I793" i="1" s="1"/>
  <c r="K793" i="1" s="1"/>
  <c r="H801" i="1"/>
  <c r="I801" i="1" s="1"/>
  <c r="K801" i="1" s="1"/>
  <c r="H809" i="1"/>
  <c r="I809" i="1" s="1"/>
  <c r="K809" i="1" s="1"/>
  <c r="H817" i="1"/>
  <c r="I817" i="1" s="1"/>
  <c r="K817" i="1" s="1"/>
  <c r="H825" i="1"/>
  <c r="I825" i="1" s="1"/>
  <c r="K825" i="1" s="1"/>
  <c r="H833" i="1"/>
  <c r="I833" i="1" s="1"/>
  <c r="K833" i="1" s="1"/>
  <c r="H841" i="1"/>
  <c r="I841" i="1" s="1"/>
  <c r="K841" i="1" s="1"/>
  <c r="H849" i="1"/>
  <c r="I849" i="1" s="1"/>
  <c r="K849" i="1" s="1"/>
  <c r="H857" i="1"/>
  <c r="I857" i="1" s="1"/>
  <c r="K857" i="1" s="1"/>
  <c r="H865" i="1"/>
  <c r="I865" i="1" s="1"/>
  <c r="K865" i="1" s="1"/>
  <c r="H873" i="1"/>
  <c r="I873" i="1" s="1"/>
  <c r="K873" i="1" s="1"/>
  <c r="H881" i="1"/>
  <c r="I881" i="1" s="1"/>
  <c r="K881" i="1" s="1"/>
  <c r="H716" i="1"/>
  <c r="I716" i="1" s="1"/>
  <c r="K716" i="1" s="1"/>
  <c r="H720" i="1"/>
  <c r="I720" i="1" s="1"/>
  <c r="K720" i="1" s="1"/>
  <c r="H724" i="1"/>
  <c r="I724" i="1" s="1"/>
  <c r="K724" i="1" s="1"/>
  <c r="H728" i="1"/>
  <c r="I728" i="1" s="1"/>
  <c r="K728" i="1" s="1"/>
  <c r="H732" i="1"/>
  <c r="I732" i="1" s="1"/>
  <c r="K732" i="1" s="1"/>
  <c r="H736" i="1"/>
  <c r="I736" i="1" s="1"/>
  <c r="K736" i="1" s="1"/>
  <c r="H740" i="1"/>
  <c r="I740" i="1" s="1"/>
  <c r="K740" i="1" s="1"/>
  <c r="H744" i="1"/>
  <c r="I744" i="1" s="1"/>
  <c r="K744" i="1" s="1"/>
  <c r="H748" i="1"/>
  <c r="I748" i="1" s="1"/>
  <c r="K748" i="1" s="1"/>
  <c r="H752" i="1"/>
  <c r="I752" i="1" s="1"/>
  <c r="K752" i="1" s="1"/>
  <c r="H756" i="1"/>
  <c r="I756" i="1" s="1"/>
  <c r="K756" i="1" s="1"/>
  <c r="H760" i="1"/>
  <c r="I760" i="1" s="1"/>
  <c r="K760" i="1" s="1"/>
  <c r="H764" i="1"/>
  <c r="I764" i="1" s="1"/>
  <c r="K764" i="1" s="1"/>
  <c r="H768" i="1"/>
  <c r="I768" i="1" s="1"/>
  <c r="K768" i="1" s="1"/>
  <c r="H772" i="1"/>
  <c r="I772" i="1" s="1"/>
  <c r="K772" i="1" s="1"/>
  <c r="H776" i="1"/>
  <c r="I776" i="1" s="1"/>
  <c r="K776" i="1" s="1"/>
  <c r="H780" i="1"/>
  <c r="I780" i="1" s="1"/>
  <c r="K780" i="1" s="1"/>
  <c r="H784" i="1"/>
  <c r="I784" i="1" s="1"/>
  <c r="K784" i="1" s="1"/>
  <c r="H788" i="1"/>
  <c r="I788" i="1" s="1"/>
  <c r="K788" i="1" s="1"/>
  <c r="H792" i="1"/>
  <c r="I792" i="1" s="1"/>
  <c r="K792" i="1" s="1"/>
  <c r="H796" i="1"/>
  <c r="I796" i="1" s="1"/>
  <c r="K796" i="1" s="1"/>
  <c r="H800" i="1"/>
  <c r="I800" i="1" s="1"/>
  <c r="K800" i="1" s="1"/>
  <c r="H804" i="1"/>
  <c r="I804" i="1" s="1"/>
  <c r="K804" i="1" s="1"/>
  <c r="H808" i="1"/>
  <c r="I808" i="1" s="1"/>
  <c r="K808" i="1" s="1"/>
  <c r="H812" i="1"/>
  <c r="I812" i="1" s="1"/>
  <c r="K812" i="1" s="1"/>
  <c r="H816" i="1"/>
  <c r="I816" i="1" s="1"/>
  <c r="K816" i="1" s="1"/>
  <c r="H820" i="1"/>
  <c r="I820" i="1" s="1"/>
  <c r="K820" i="1" s="1"/>
  <c r="H824" i="1"/>
  <c r="I824" i="1" s="1"/>
  <c r="K824" i="1" s="1"/>
  <c r="H828" i="1"/>
  <c r="I828" i="1" s="1"/>
  <c r="K828" i="1" s="1"/>
  <c r="H832" i="1"/>
  <c r="I832" i="1" s="1"/>
  <c r="K832" i="1" s="1"/>
  <c r="H836" i="1"/>
  <c r="I836" i="1" s="1"/>
  <c r="K836" i="1" s="1"/>
  <c r="H840" i="1"/>
  <c r="I840" i="1" s="1"/>
  <c r="K840" i="1" s="1"/>
  <c r="H844" i="1"/>
  <c r="I844" i="1" s="1"/>
  <c r="K844" i="1" s="1"/>
  <c r="H848" i="1"/>
  <c r="I848" i="1" s="1"/>
  <c r="K848" i="1" s="1"/>
  <c r="H852" i="1"/>
  <c r="I852" i="1" s="1"/>
  <c r="K852" i="1" s="1"/>
  <c r="H856" i="1"/>
  <c r="I856" i="1" s="1"/>
  <c r="K856" i="1" s="1"/>
  <c r="H860" i="1"/>
  <c r="I860" i="1" s="1"/>
  <c r="K860" i="1" s="1"/>
  <c r="H864" i="1"/>
  <c r="I864" i="1" s="1"/>
  <c r="K864" i="1" s="1"/>
  <c r="H868" i="1"/>
  <c r="I868" i="1" s="1"/>
  <c r="K868" i="1" s="1"/>
  <c r="H872" i="1"/>
  <c r="I872" i="1" s="1"/>
  <c r="K872" i="1" s="1"/>
  <c r="H876" i="1"/>
  <c r="I876" i="1" s="1"/>
  <c r="K876" i="1" s="1"/>
  <c r="H880" i="1"/>
  <c r="I880" i="1" s="1"/>
  <c r="K880" i="1" s="1"/>
  <c r="H504" i="1"/>
  <c r="I504" i="1" s="1"/>
  <c r="K504" i="1" s="1"/>
  <c r="H508" i="1"/>
  <c r="I508" i="1" s="1"/>
  <c r="K508" i="1" s="1"/>
  <c r="H512" i="1"/>
  <c r="I512" i="1" s="1"/>
  <c r="K512" i="1" s="1"/>
  <c r="H516" i="1"/>
  <c r="I516" i="1" s="1"/>
  <c r="K516" i="1" s="1"/>
  <c r="H520" i="1"/>
  <c r="I520" i="1" s="1"/>
  <c r="K520" i="1" s="1"/>
  <c r="H524" i="1"/>
  <c r="I524" i="1" s="1"/>
  <c r="K524" i="1" s="1"/>
  <c r="H528" i="1"/>
  <c r="I528" i="1" s="1"/>
  <c r="K528" i="1" s="1"/>
  <c r="H532" i="1"/>
  <c r="I532" i="1" s="1"/>
  <c r="K532" i="1" s="1"/>
  <c r="H536" i="1"/>
  <c r="I536" i="1" s="1"/>
  <c r="K536" i="1" s="1"/>
  <c r="H540" i="1"/>
  <c r="I540" i="1" s="1"/>
  <c r="K540" i="1" s="1"/>
  <c r="H544" i="1"/>
  <c r="I544" i="1" s="1"/>
  <c r="K544" i="1" s="1"/>
  <c r="H548" i="1"/>
  <c r="I548" i="1" s="1"/>
  <c r="K548" i="1" s="1"/>
  <c r="H552" i="1"/>
  <c r="I552" i="1" s="1"/>
  <c r="K552" i="1" s="1"/>
  <c r="H556" i="1"/>
  <c r="I556" i="1" s="1"/>
  <c r="K556" i="1" s="1"/>
  <c r="H560" i="1"/>
  <c r="I560" i="1" s="1"/>
  <c r="K560" i="1" s="1"/>
  <c r="H564" i="1"/>
  <c r="I564" i="1" s="1"/>
  <c r="K564" i="1" s="1"/>
  <c r="H568" i="1"/>
  <c r="I568" i="1" s="1"/>
  <c r="K568" i="1" s="1"/>
  <c r="H572" i="1"/>
  <c r="I572" i="1" s="1"/>
  <c r="K572" i="1" s="1"/>
  <c r="H576" i="1"/>
  <c r="I576" i="1" s="1"/>
  <c r="K576" i="1" s="1"/>
  <c r="H580" i="1"/>
  <c r="I580" i="1" s="1"/>
  <c r="K580" i="1" s="1"/>
  <c r="H584" i="1"/>
  <c r="I584" i="1" s="1"/>
  <c r="K584" i="1" s="1"/>
  <c r="H588" i="1"/>
  <c r="I588" i="1" s="1"/>
  <c r="K588" i="1" s="1"/>
  <c r="H592" i="1"/>
  <c r="I592" i="1" s="1"/>
  <c r="K592" i="1" s="1"/>
  <c r="H596" i="1"/>
  <c r="I596" i="1" s="1"/>
  <c r="K596" i="1" s="1"/>
  <c r="H600" i="1"/>
  <c r="I600" i="1" s="1"/>
  <c r="K600" i="1" s="1"/>
  <c r="H604" i="1"/>
  <c r="I604" i="1" s="1"/>
  <c r="K604" i="1" s="1"/>
  <c r="H608" i="1"/>
  <c r="I608" i="1" s="1"/>
  <c r="K608" i="1" s="1"/>
  <c r="H612" i="1"/>
  <c r="I612" i="1" s="1"/>
  <c r="K612" i="1" s="1"/>
  <c r="H616" i="1"/>
  <c r="I616" i="1" s="1"/>
  <c r="K616" i="1" s="1"/>
  <c r="H620" i="1"/>
  <c r="I620" i="1" s="1"/>
  <c r="K620" i="1" s="1"/>
  <c r="H624" i="1"/>
  <c r="I624" i="1" s="1"/>
  <c r="K624" i="1" s="1"/>
  <c r="H503" i="1"/>
  <c r="I503" i="1" s="1"/>
  <c r="K503" i="1" s="1"/>
  <c r="H507" i="1"/>
  <c r="I507" i="1" s="1"/>
  <c r="K507" i="1" s="1"/>
  <c r="H511" i="1"/>
  <c r="I511" i="1" s="1"/>
  <c r="K511" i="1" s="1"/>
  <c r="H515" i="1"/>
  <c r="I515" i="1" s="1"/>
  <c r="K515" i="1" s="1"/>
  <c r="H519" i="1"/>
  <c r="I519" i="1" s="1"/>
  <c r="K519" i="1" s="1"/>
  <c r="H523" i="1"/>
  <c r="I523" i="1" s="1"/>
  <c r="K523" i="1" s="1"/>
  <c r="H527" i="1"/>
  <c r="I527" i="1" s="1"/>
  <c r="K527" i="1" s="1"/>
  <c r="H531" i="1"/>
  <c r="I531" i="1" s="1"/>
  <c r="K531" i="1" s="1"/>
  <c r="H535" i="1"/>
  <c r="I535" i="1" s="1"/>
  <c r="K535" i="1" s="1"/>
  <c r="H539" i="1"/>
  <c r="I539" i="1" s="1"/>
  <c r="K539" i="1" s="1"/>
  <c r="H543" i="1"/>
  <c r="I543" i="1" s="1"/>
  <c r="K543" i="1" s="1"/>
  <c r="H547" i="1"/>
  <c r="I547" i="1" s="1"/>
  <c r="K547" i="1" s="1"/>
  <c r="H551" i="1"/>
  <c r="I551" i="1" s="1"/>
  <c r="K551" i="1" s="1"/>
  <c r="H555" i="1"/>
  <c r="I555" i="1" s="1"/>
  <c r="K555" i="1" s="1"/>
  <c r="H559" i="1"/>
  <c r="I559" i="1" s="1"/>
  <c r="K559" i="1" s="1"/>
  <c r="H563" i="1"/>
  <c r="I563" i="1" s="1"/>
  <c r="K563" i="1" s="1"/>
  <c r="H567" i="1"/>
  <c r="I567" i="1" s="1"/>
  <c r="K567" i="1" s="1"/>
  <c r="H571" i="1"/>
  <c r="I571" i="1" s="1"/>
  <c r="K571" i="1" s="1"/>
  <c r="H575" i="1"/>
  <c r="I575" i="1" s="1"/>
  <c r="K575" i="1" s="1"/>
  <c r="H579" i="1"/>
  <c r="I579" i="1" s="1"/>
  <c r="K579" i="1" s="1"/>
  <c r="H583" i="1"/>
  <c r="I583" i="1" s="1"/>
  <c r="K583" i="1" s="1"/>
  <c r="H587" i="1"/>
  <c r="I587" i="1" s="1"/>
  <c r="K587" i="1" s="1"/>
  <c r="H591" i="1"/>
  <c r="I591" i="1" s="1"/>
  <c r="K591" i="1" s="1"/>
  <c r="H595" i="1"/>
  <c r="I595" i="1" s="1"/>
  <c r="K595" i="1" s="1"/>
  <c r="H599" i="1"/>
  <c r="I599" i="1" s="1"/>
  <c r="K599" i="1" s="1"/>
  <c r="H603" i="1"/>
  <c r="I603" i="1" s="1"/>
  <c r="K603" i="1" s="1"/>
  <c r="H607" i="1"/>
  <c r="I607" i="1" s="1"/>
  <c r="K607" i="1" s="1"/>
  <c r="H611" i="1"/>
  <c r="I611" i="1" s="1"/>
  <c r="K611" i="1" s="1"/>
  <c r="H615" i="1"/>
  <c r="I615" i="1" s="1"/>
  <c r="K615" i="1" s="1"/>
  <c r="H619" i="1"/>
  <c r="I619" i="1" s="1"/>
  <c r="K619" i="1" s="1"/>
  <c r="H623" i="1"/>
  <c r="I623" i="1" s="1"/>
  <c r="K623" i="1" s="1"/>
  <c r="H627" i="1"/>
  <c r="I627" i="1" s="1"/>
  <c r="K627" i="1" s="1"/>
  <c r="H631" i="1"/>
  <c r="I631" i="1" s="1"/>
  <c r="K631" i="1" s="1"/>
  <c r="H635" i="1"/>
  <c r="I635" i="1" s="1"/>
  <c r="K635" i="1" s="1"/>
  <c r="H639" i="1"/>
  <c r="I639" i="1" s="1"/>
  <c r="K639" i="1" s="1"/>
  <c r="H643" i="1"/>
  <c r="I643" i="1" s="1"/>
  <c r="K643" i="1" s="1"/>
  <c r="H647" i="1"/>
  <c r="I647" i="1" s="1"/>
  <c r="K647" i="1" s="1"/>
  <c r="H651" i="1"/>
  <c r="I651" i="1" s="1"/>
  <c r="K651" i="1" s="1"/>
  <c r="H655" i="1"/>
  <c r="I655" i="1" s="1"/>
  <c r="K655" i="1" s="1"/>
  <c r="H659" i="1"/>
  <c r="I659" i="1" s="1"/>
  <c r="K659" i="1" s="1"/>
  <c r="H663" i="1"/>
  <c r="I663" i="1" s="1"/>
  <c r="K663" i="1" s="1"/>
  <c r="H667" i="1"/>
  <c r="I667" i="1" s="1"/>
  <c r="K667" i="1" s="1"/>
  <c r="H671" i="1"/>
  <c r="I671" i="1" s="1"/>
  <c r="K671" i="1" s="1"/>
  <c r="H675" i="1"/>
  <c r="I675" i="1" s="1"/>
  <c r="K675" i="1" s="1"/>
  <c r="H679" i="1"/>
  <c r="I679" i="1" s="1"/>
  <c r="K679" i="1" s="1"/>
  <c r="H683" i="1"/>
  <c r="I683" i="1" s="1"/>
  <c r="K683" i="1" s="1"/>
  <c r="H687" i="1"/>
  <c r="I687" i="1" s="1"/>
  <c r="K687" i="1" s="1"/>
  <c r="H691" i="1"/>
  <c r="I691" i="1" s="1"/>
  <c r="K691" i="1" s="1"/>
  <c r="H695" i="1"/>
  <c r="I695" i="1" s="1"/>
  <c r="K695" i="1" s="1"/>
  <c r="H699" i="1"/>
  <c r="I699" i="1" s="1"/>
  <c r="K699" i="1" s="1"/>
  <c r="H703" i="1"/>
  <c r="I703" i="1" s="1"/>
  <c r="K703" i="1" s="1"/>
  <c r="H707" i="1"/>
  <c r="I707" i="1" s="1"/>
  <c r="K707" i="1" s="1"/>
  <c r="H711" i="1"/>
  <c r="I711" i="1" s="1"/>
  <c r="K711" i="1" s="1"/>
  <c r="H715" i="1"/>
  <c r="I715" i="1" s="1"/>
  <c r="K715" i="1" s="1"/>
  <c r="H723" i="1"/>
  <c r="I723" i="1" s="1"/>
  <c r="K723" i="1" s="1"/>
  <c r="H731" i="1"/>
  <c r="I731" i="1" s="1"/>
  <c r="K731" i="1" s="1"/>
  <c r="H739" i="1"/>
  <c r="I739" i="1" s="1"/>
  <c r="K739" i="1" s="1"/>
  <c r="H747" i="1"/>
  <c r="I747" i="1" s="1"/>
  <c r="K747" i="1" s="1"/>
  <c r="H755" i="1"/>
  <c r="I755" i="1" s="1"/>
  <c r="K755" i="1" s="1"/>
  <c r="H763" i="1"/>
  <c r="I763" i="1" s="1"/>
  <c r="K763" i="1" s="1"/>
  <c r="H771" i="1"/>
  <c r="I771" i="1" s="1"/>
  <c r="K771" i="1" s="1"/>
  <c r="H779" i="1"/>
  <c r="I779" i="1" s="1"/>
  <c r="K779" i="1" s="1"/>
  <c r="H787" i="1"/>
  <c r="I787" i="1" s="1"/>
  <c r="K787" i="1" s="1"/>
  <c r="H795" i="1"/>
  <c r="I795" i="1" s="1"/>
  <c r="K795" i="1" s="1"/>
  <c r="H803" i="1"/>
  <c r="I803" i="1" s="1"/>
  <c r="K803" i="1" s="1"/>
  <c r="H811" i="1"/>
  <c r="I811" i="1" s="1"/>
  <c r="K811" i="1" s="1"/>
  <c r="H819" i="1"/>
  <c r="I819" i="1" s="1"/>
  <c r="K819" i="1" s="1"/>
  <c r="H827" i="1"/>
  <c r="I827" i="1" s="1"/>
  <c r="K827" i="1" s="1"/>
  <c r="H835" i="1"/>
  <c r="I835" i="1" s="1"/>
  <c r="K835" i="1" s="1"/>
  <c r="H843" i="1"/>
  <c r="I843" i="1" s="1"/>
  <c r="K843" i="1" s="1"/>
  <c r="H851" i="1"/>
  <c r="I851" i="1" s="1"/>
  <c r="K851" i="1" s="1"/>
  <c r="H859" i="1"/>
  <c r="I859" i="1" s="1"/>
  <c r="K859" i="1" s="1"/>
  <c r="H867" i="1"/>
  <c r="I867" i="1" s="1"/>
  <c r="K867" i="1" s="1"/>
  <c r="H875" i="1"/>
  <c r="I875" i="1" s="1"/>
  <c r="K875" i="1" s="1"/>
  <c r="H628" i="1"/>
  <c r="I628" i="1" s="1"/>
  <c r="K628" i="1" s="1"/>
  <c r="H632" i="1"/>
  <c r="I632" i="1" s="1"/>
  <c r="K632" i="1" s="1"/>
  <c r="H636" i="1"/>
  <c r="I636" i="1" s="1"/>
  <c r="K636" i="1" s="1"/>
  <c r="H640" i="1"/>
  <c r="I640" i="1" s="1"/>
  <c r="K640" i="1" s="1"/>
  <c r="H644" i="1"/>
  <c r="I644" i="1" s="1"/>
  <c r="K644" i="1" s="1"/>
  <c r="H648" i="1"/>
  <c r="I648" i="1" s="1"/>
  <c r="K648" i="1" s="1"/>
  <c r="H652" i="1"/>
  <c r="I652" i="1" s="1"/>
  <c r="K652" i="1" s="1"/>
  <c r="H656" i="1"/>
  <c r="I656" i="1" s="1"/>
  <c r="K656" i="1" s="1"/>
  <c r="H660" i="1"/>
  <c r="I660" i="1" s="1"/>
  <c r="K660" i="1" s="1"/>
  <c r="H664" i="1"/>
  <c r="I664" i="1" s="1"/>
  <c r="K664" i="1" s="1"/>
  <c r="H668" i="1"/>
  <c r="I668" i="1" s="1"/>
  <c r="K668" i="1" s="1"/>
  <c r="H672" i="1"/>
  <c r="I672" i="1" s="1"/>
  <c r="K672" i="1" s="1"/>
  <c r="H676" i="1"/>
  <c r="I676" i="1" s="1"/>
  <c r="K676" i="1" s="1"/>
  <c r="H680" i="1"/>
  <c r="I680" i="1" s="1"/>
  <c r="K680" i="1" s="1"/>
  <c r="H684" i="1"/>
  <c r="I684" i="1" s="1"/>
  <c r="K684" i="1" s="1"/>
  <c r="H688" i="1"/>
  <c r="I688" i="1" s="1"/>
  <c r="K688" i="1" s="1"/>
  <c r="H692" i="1"/>
  <c r="I692" i="1" s="1"/>
  <c r="K692" i="1" s="1"/>
  <c r="H696" i="1"/>
  <c r="I696" i="1" s="1"/>
  <c r="K696" i="1" s="1"/>
  <c r="H700" i="1"/>
  <c r="I700" i="1" s="1"/>
  <c r="K700" i="1" s="1"/>
  <c r="H704" i="1"/>
  <c r="I704" i="1" s="1"/>
  <c r="K704" i="1" s="1"/>
  <c r="H708" i="1"/>
  <c r="I708" i="1" s="1"/>
  <c r="K708" i="1" s="1"/>
  <c r="H712" i="1"/>
  <c r="I712" i="1" s="1"/>
  <c r="K712" i="1" s="1"/>
  <c r="H717" i="1"/>
  <c r="I717" i="1" s="1"/>
  <c r="K717" i="1" s="1"/>
  <c r="H725" i="1"/>
  <c r="I725" i="1" s="1"/>
  <c r="K725" i="1" s="1"/>
  <c r="H733" i="1"/>
  <c r="I733" i="1" s="1"/>
  <c r="K733" i="1" s="1"/>
  <c r="H741" i="1"/>
  <c r="I741" i="1" s="1"/>
  <c r="K741" i="1" s="1"/>
  <c r="H749" i="1"/>
  <c r="I749" i="1" s="1"/>
  <c r="K749" i="1" s="1"/>
  <c r="H757" i="1"/>
  <c r="I757" i="1" s="1"/>
  <c r="K757" i="1" s="1"/>
  <c r="H765" i="1"/>
  <c r="I765" i="1" s="1"/>
  <c r="K765" i="1" s="1"/>
  <c r="H773" i="1"/>
  <c r="I773" i="1" s="1"/>
  <c r="K773" i="1" s="1"/>
  <c r="H781" i="1"/>
  <c r="I781" i="1" s="1"/>
  <c r="K781" i="1" s="1"/>
  <c r="H789" i="1"/>
  <c r="I789" i="1" s="1"/>
  <c r="K789" i="1" s="1"/>
  <c r="H797" i="1"/>
  <c r="I797" i="1" s="1"/>
  <c r="K797" i="1" s="1"/>
  <c r="H805" i="1"/>
  <c r="I805" i="1" s="1"/>
  <c r="K805" i="1" s="1"/>
  <c r="H813" i="1"/>
  <c r="I813" i="1" s="1"/>
  <c r="K813" i="1" s="1"/>
  <c r="H821" i="1"/>
  <c r="I821" i="1" s="1"/>
  <c r="K821" i="1" s="1"/>
  <c r="H829" i="1"/>
  <c r="I829" i="1" s="1"/>
  <c r="K829" i="1" s="1"/>
  <c r="H837" i="1"/>
  <c r="I837" i="1" s="1"/>
  <c r="K837" i="1" s="1"/>
  <c r="H845" i="1"/>
  <c r="I845" i="1" s="1"/>
  <c r="K845" i="1" s="1"/>
  <c r="H853" i="1"/>
  <c r="I853" i="1" s="1"/>
  <c r="K853" i="1" s="1"/>
  <c r="H861" i="1"/>
  <c r="I861" i="1" s="1"/>
  <c r="K861" i="1" s="1"/>
  <c r="H869" i="1"/>
  <c r="I869" i="1" s="1"/>
  <c r="K869" i="1" s="1"/>
  <c r="H877" i="1"/>
  <c r="I877" i="1" s="1"/>
  <c r="K877" i="1" s="1"/>
  <c r="H883" i="1"/>
  <c r="I883" i="1" s="1"/>
  <c r="K883" i="1" s="1"/>
  <c r="H718" i="1"/>
  <c r="I718" i="1" s="1"/>
  <c r="K718" i="1" s="1"/>
  <c r="H722" i="1"/>
  <c r="I722" i="1" s="1"/>
  <c r="K722" i="1" s="1"/>
  <c r="H726" i="1"/>
  <c r="I726" i="1" s="1"/>
  <c r="K726" i="1" s="1"/>
  <c r="H730" i="1"/>
  <c r="I730" i="1" s="1"/>
  <c r="K730" i="1" s="1"/>
  <c r="H734" i="1"/>
  <c r="I734" i="1" s="1"/>
  <c r="K734" i="1" s="1"/>
  <c r="H738" i="1"/>
  <c r="I738" i="1" s="1"/>
  <c r="K738" i="1" s="1"/>
  <c r="H742" i="1"/>
  <c r="I742" i="1" s="1"/>
  <c r="K742" i="1" s="1"/>
  <c r="H746" i="1"/>
  <c r="I746" i="1" s="1"/>
  <c r="K746" i="1" s="1"/>
  <c r="H750" i="1"/>
  <c r="I750" i="1" s="1"/>
  <c r="K750" i="1" s="1"/>
  <c r="H754" i="1"/>
  <c r="I754" i="1" s="1"/>
  <c r="K754" i="1" s="1"/>
  <c r="H758" i="1"/>
  <c r="I758" i="1" s="1"/>
  <c r="K758" i="1" s="1"/>
  <c r="H762" i="1"/>
  <c r="I762" i="1" s="1"/>
  <c r="K762" i="1" s="1"/>
  <c r="H766" i="1"/>
  <c r="I766" i="1" s="1"/>
  <c r="K766" i="1" s="1"/>
  <c r="H770" i="1"/>
  <c r="I770" i="1" s="1"/>
  <c r="K770" i="1" s="1"/>
  <c r="H774" i="1"/>
  <c r="I774" i="1" s="1"/>
  <c r="K774" i="1" s="1"/>
  <c r="H778" i="1"/>
  <c r="I778" i="1" s="1"/>
  <c r="K778" i="1" s="1"/>
  <c r="H782" i="1"/>
  <c r="I782" i="1" s="1"/>
  <c r="K782" i="1" s="1"/>
  <c r="H786" i="1"/>
  <c r="I786" i="1" s="1"/>
  <c r="K786" i="1" s="1"/>
  <c r="H790" i="1"/>
  <c r="I790" i="1" s="1"/>
  <c r="K790" i="1" s="1"/>
  <c r="H794" i="1"/>
  <c r="I794" i="1" s="1"/>
  <c r="K794" i="1" s="1"/>
  <c r="H798" i="1"/>
  <c r="I798" i="1" s="1"/>
  <c r="K798" i="1" s="1"/>
  <c r="H802" i="1"/>
  <c r="I802" i="1" s="1"/>
  <c r="K802" i="1" s="1"/>
  <c r="H806" i="1"/>
  <c r="I806" i="1" s="1"/>
  <c r="K806" i="1" s="1"/>
  <c r="H810" i="1"/>
  <c r="I810" i="1" s="1"/>
  <c r="K810" i="1" s="1"/>
  <c r="H814" i="1"/>
  <c r="I814" i="1" s="1"/>
  <c r="K814" i="1" s="1"/>
  <c r="H818" i="1"/>
  <c r="I818" i="1" s="1"/>
  <c r="K818" i="1" s="1"/>
  <c r="H822" i="1"/>
  <c r="I822" i="1" s="1"/>
  <c r="K822" i="1" s="1"/>
  <c r="H826" i="1"/>
  <c r="I826" i="1" s="1"/>
  <c r="K826" i="1" s="1"/>
  <c r="H830" i="1"/>
  <c r="I830" i="1" s="1"/>
  <c r="K830" i="1" s="1"/>
  <c r="H834" i="1"/>
  <c r="I834" i="1" s="1"/>
  <c r="K834" i="1" s="1"/>
  <c r="H838" i="1"/>
  <c r="I838" i="1" s="1"/>
  <c r="K838" i="1" s="1"/>
  <c r="H842" i="1"/>
  <c r="I842" i="1" s="1"/>
  <c r="K842" i="1" s="1"/>
  <c r="H846" i="1"/>
  <c r="I846" i="1" s="1"/>
  <c r="K846" i="1" s="1"/>
  <c r="H850" i="1"/>
  <c r="I850" i="1" s="1"/>
  <c r="K850" i="1" s="1"/>
  <c r="H854" i="1"/>
  <c r="I854" i="1" s="1"/>
  <c r="K854" i="1" s="1"/>
  <c r="H858" i="1"/>
  <c r="I858" i="1" s="1"/>
  <c r="K858" i="1" s="1"/>
  <c r="H862" i="1"/>
  <c r="I862" i="1" s="1"/>
  <c r="K862" i="1" s="1"/>
  <c r="H866" i="1"/>
  <c r="I866" i="1" s="1"/>
  <c r="K866" i="1" s="1"/>
  <c r="H870" i="1"/>
  <c r="I870" i="1" s="1"/>
  <c r="K870" i="1" s="1"/>
  <c r="H874" i="1"/>
  <c r="I874" i="1" s="1"/>
  <c r="K874" i="1" s="1"/>
  <c r="H878" i="1"/>
  <c r="I878" i="1" s="1"/>
  <c r="K878" i="1" s="1"/>
  <c r="H455" i="1"/>
  <c r="I455" i="1" s="1"/>
  <c r="K455" i="1" s="1"/>
  <c r="H454" i="1"/>
  <c r="I454" i="1" s="1"/>
  <c r="K454" i="1" s="1"/>
  <c r="H386" i="1"/>
  <c r="I386" i="1" s="1"/>
  <c r="K386" i="1" s="1"/>
  <c r="H385" i="1"/>
  <c r="H369" i="1"/>
  <c r="H353" i="1"/>
  <c r="H337" i="1"/>
  <c r="H321" i="1"/>
  <c r="H305" i="1"/>
  <c r="H289" i="1"/>
  <c r="H273" i="1"/>
  <c r="H376" i="1"/>
  <c r="H360" i="1"/>
  <c r="H344" i="1"/>
  <c r="H328" i="1"/>
  <c r="H312" i="1"/>
  <c r="H296" i="1"/>
  <c r="H280" i="1"/>
  <c r="I280" i="1" s="1"/>
  <c r="K280" i="1" s="1"/>
  <c r="H264" i="1"/>
  <c r="I264" i="1" s="1"/>
  <c r="K264" i="1" s="1"/>
  <c r="H248" i="1"/>
  <c r="H232" i="1"/>
  <c r="H216" i="1"/>
  <c r="I216" i="1" s="1"/>
  <c r="K216" i="1" s="1"/>
  <c r="H200" i="1"/>
  <c r="H184" i="1"/>
  <c r="H168" i="1"/>
  <c r="H152" i="1"/>
  <c r="H136" i="1"/>
  <c r="H120" i="1"/>
  <c r="H104" i="1"/>
  <c r="H88" i="1"/>
  <c r="H72" i="1"/>
  <c r="H56" i="1"/>
  <c r="H379" i="1"/>
  <c r="H363" i="1"/>
  <c r="I363" i="1" s="1"/>
  <c r="K363" i="1" s="1"/>
  <c r="H347" i="1"/>
  <c r="H331" i="1"/>
  <c r="H315" i="1"/>
  <c r="H299" i="1"/>
  <c r="I299" i="1" s="1"/>
  <c r="K299" i="1" s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1" i="1"/>
  <c r="H75" i="1"/>
  <c r="H59" i="1"/>
  <c r="H382" i="1"/>
  <c r="I382" i="1" s="1"/>
  <c r="K382" i="1" s="1"/>
  <c r="H318" i="1"/>
  <c r="H261" i="1"/>
  <c r="H229" i="1"/>
  <c r="H197" i="1"/>
  <c r="H165" i="1"/>
  <c r="H133" i="1"/>
  <c r="H101" i="1"/>
  <c r="H69" i="1"/>
  <c r="H41" i="1"/>
  <c r="H25" i="1"/>
  <c r="H9" i="1"/>
  <c r="H162" i="1"/>
  <c r="H130" i="1"/>
  <c r="H98" i="1"/>
  <c r="H66" i="1"/>
  <c r="H36" i="1"/>
  <c r="H12" i="1"/>
  <c r="H310" i="1"/>
  <c r="H225" i="1"/>
  <c r="H169" i="1"/>
  <c r="H105" i="1"/>
  <c r="H330" i="1"/>
  <c r="H266" i="1"/>
  <c r="H234" i="1"/>
  <c r="H202" i="1"/>
  <c r="H24" i="1"/>
  <c r="H326" i="1"/>
  <c r="H233" i="1"/>
  <c r="H161" i="1"/>
  <c r="H97" i="1"/>
  <c r="H222" i="1"/>
  <c r="H94" i="1"/>
  <c r="H38" i="1"/>
  <c r="H6" i="1"/>
  <c r="H381" i="1"/>
  <c r="I381" i="1" s="1"/>
  <c r="K381" i="1" s="1"/>
  <c r="H365" i="1"/>
  <c r="I365" i="1" s="1"/>
  <c r="K365" i="1" s="1"/>
  <c r="H349" i="1"/>
  <c r="I349" i="1" s="1"/>
  <c r="K349" i="1" s="1"/>
  <c r="H333" i="1"/>
  <c r="H317" i="1"/>
  <c r="H301" i="1"/>
  <c r="H285" i="1"/>
  <c r="H269" i="1"/>
  <c r="H372" i="1"/>
  <c r="I372" i="1" s="1"/>
  <c r="K372" i="1" s="1"/>
  <c r="H356" i="1"/>
  <c r="I356" i="1" s="1"/>
  <c r="K356" i="1" s="1"/>
  <c r="H340" i="1"/>
  <c r="H324" i="1"/>
  <c r="H308" i="1"/>
  <c r="I308" i="1" s="1"/>
  <c r="K308" i="1" s="1"/>
  <c r="H292" i="1"/>
  <c r="H276" i="1"/>
  <c r="H260" i="1"/>
  <c r="I260" i="1" s="1"/>
  <c r="K260" i="1" s="1"/>
  <c r="H244" i="1"/>
  <c r="H228" i="1"/>
  <c r="H212" i="1"/>
  <c r="H196" i="1"/>
  <c r="H180" i="1"/>
  <c r="H164" i="1"/>
  <c r="H148" i="1"/>
  <c r="H132" i="1"/>
  <c r="H116" i="1"/>
  <c r="H100" i="1"/>
  <c r="H84" i="1"/>
  <c r="H68" i="1"/>
  <c r="H52" i="1"/>
  <c r="H375" i="1"/>
  <c r="I375" i="1" s="1"/>
  <c r="K375" i="1" s="1"/>
  <c r="H359" i="1"/>
  <c r="I359" i="1" s="1"/>
  <c r="K359" i="1" s="1"/>
  <c r="H343" i="1"/>
  <c r="H327" i="1"/>
  <c r="H311" i="1"/>
  <c r="H295" i="1"/>
  <c r="I295" i="1" s="1"/>
  <c r="K295" i="1" s="1"/>
  <c r="H279" i="1"/>
  <c r="H263" i="1"/>
  <c r="I263" i="1" s="1"/>
  <c r="K263" i="1" s="1"/>
  <c r="H247" i="1"/>
  <c r="H231" i="1"/>
  <c r="H215" i="1"/>
  <c r="I215" i="1" s="1"/>
  <c r="K215" i="1" s="1"/>
  <c r="H199" i="1"/>
  <c r="H183" i="1"/>
  <c r="H167" i="1"/>
  <c r="H151" i="1"/>
  <c r="H135" i="1"/>
  <c r="H119" i="1"/>
  <c r="H103" i="1"/>
  <c r="H87" i="1"/>
  <c r="H71" i="1"/>
  <c r="H55" i="1"/>
  <c r="H366" i="1"/>
  <c r="H302" i="1"/>
  <c r="I302" i="1" s="1"/>
  <c r="K302" i="1" s="1"/>
  <c r="H253" i="1"/>
  <c r="H221" i="1"/>
  <c r="H189" i="1"/>
  <c r="H157" i="1"/>
  <c r="H125" i="1"/>
  <c r="H93" i="1"/>
  <c r="H61" i="1"/>
  <c r="H37" i="1"/>
  <c r="H21" i="1"/>
  <c r="H5" i="1"/>
  <c r="H154" i="1"/>
  <c r="H122" i="1"/>
  <c r="H90" i="1"/>
  <c r="H58" i="1"/>
  <c r="H32" i="1"/>
  <c r="H4" i="1"/>
  <c r="H278" i="1"/>
  <c r="H217" i="1"/>
  <c r="H153" i="1"/>
  <c r="H378" i="1"/>
  <c r="I378" i="1" s="1"/>
  <c r="K378" i="1" s="1"/>
  <c r="H314" i="1"/>
  <c r="H258" i="1"/>
  <c r="H226" i="1"/>
  <c r="H194" i="1"/>
  <c r="H16" i="1"/>
  <c r="H294" i="1"/>
  <c r="I294" i="1" s="1"/>
  <c r="K294" i="1" s="1"/>
  <c r="H209" i="1"/>
  <c r="H145" i="1"/>
  <c r="H370" i="1"/>
  <c r="I370" i="1" s="1"/>
  <c r="K370" i="1" s="1"/>
  <c r="H190" i="1"/>
  <c r="H78" i="1"/>
  <c r="H30" i="1"/>
  <c r="H230" i="1"/>
  <c r="H377" i="1"/>
  <c r="I377" i="1" s="1"/>
  <c r="K377" i="1" s="1"/>
  <c r="H361" i="1"/>
  <c r="I361" i="1" s="1"/>
  <c r="K361" i="1" s="1"/>
  <c r="H345" i="1"/>
  <c r="I345" i="1" s="1"/>
  <c r="K345" i="1" s="1"/>
  <c r="H329" i="1"/>
  <c r="H313" i="1"/>
  <c r="H297" i="1"/>
  <c r="I297" i="1" s="1"/>
  <c r="K297" i="1" s="1"/>
  <c r="H281" i="1"/>
  <c r="I281" i="1" s="1"/>
  <c r="K281" i="1" s="1"/>
  <c r="H384" i="1"/>
  <c r="I384" i="1" s="1"/>
  <c r="K384" i="1" s="1"/>
  <c r="H368" i="1"/>
  <c r="I368" i="1" s="1"/>
  <c r="H352" i="1"/>
  <c r="I352" i="1" s="1"/>
  <c r="K352" i="1" s="1"/>
  <c r="H336" i="1"/>
  <c r="H320" i="1"/>
  <c r="H304" i="1"/>
  <c r="I304" i="1" s="1"/>
  <c r="K304" i="1" s="1"/>
  <c r="H288" i="1"/>
  <c r="H272" i="1"/>
  <c r="H256" i="1"/>
  <c r="H240" i="1"/>
  <c r="H224" i="1"/>
  <c r="H208" i="1"/>
  <c r="H192" i="1"/>
  <c r="H176" i="1"/>
  <c r="H160" i="1"/>
  <c r="H144" i="1"/>
  <c r="H128" i="1"/>
  <c r="H112" i="1"/>
  <c r="I112" i="1" s="1"/>
  <c r="K112" i="1" s="1"/>
  <c r="H96" i="1"/>
  <c r="H80" i="1"/>
  <c r="H64" i="1"/>
  <c r="H48" i="1"/>
  <c r="H371" i="1"/>
  <c r="I371" i="1" s="1"/>
  <c r="K371" i="1" s="1"/>
  <c r="H355" i="1"/>
  <c r="I355" i="1" s="1"/>
  <c r="K355" i="1" s="1"/>
  <c r="H339" i="1"/>
  <c r="H323" i="1"/>
  <c r="H307" i="1"/>
  <c r="I307" i="1" s="1"/>
  <c r="K307" i="1" s="1"/>
  <c r="H291" i="1"/>
  <c r="H275" i="1"/>
  <c r="H259" i="1"/>
  <c r="I259" i="1" s="1"/>
  <c r="K259" i="1" s="1"/>
  <c r="H243" i="1"/>
  <c r="H227" i="1"/>
  <c r="H211" i="1"/>
  <c r="I211" i="1" s="1"/>
  <c r="K211" i="1" s="1"/>
  <c r="H195" i="1"/>
  <c r="H179" i="1"/>
  <c r="H163" i="1"/>
  <c r="H147" i="1"/>
  <c r="H131" i="1"/>
  <c r="H115" i="1"/>
  <c r="H99" i="1"/>
  <c r="H83" i="1"/>
  <c r="H67" i="1"/>
  <c r="H51" i="1"/>
  <c r="H350" i="1"/>
  <c r="I350" i="1" s="1"/>
  <c r="K350" i="1" s="1"/>
  <c r="H286" i="1"/>
  <c r="H245" i="1"/>
  <c r="H213" i="1"/>
  <c r="I213" i="1" s="1"/>
  <c r="K213" i="1" s="1"/>
  <c r="H181" i="1"/>
  <c r="H149" i="1"/>
  <c r="H117" i="1"/>
  <c r="H85" i="1"/>
  <c r="H53" i="1"/>
  <c r="H33" i="1"/>
  <c r="H17" i="1"/>
  <c r="H178" i="1"/>
  <c r="H146" i="1"/>
  <c r="H114" i="1"/>
  <c r="H82" i="1"/>
  <c r="I82" i="1" s="1"/>
  <c r="K82" i="1" s="1"/>
  <c r="H50" i="1"/>
  <c r="H28" i="1"/>
  <c r="H374" i="1"/>
  <c r="I374" i="1" s="1"/>
  <c r="K374" i="1" s="1"/>
  <c r="H257" i="1"/>
  <c r="H201" i="1"/>
  <c r="H137" i="1"/>
  <c r="I137" i="1" s="1"/>
  <c r="K137" i="1" s="1"/>
  <c r="H362" i="1"/>
  <c r="I362" i="1" s="1"/>
  <c r="K362" i="1" s="1"/>
  <c r="H298" i="1"/>
  <c r="I298" i="1" s="1"/>
  <c r="K298" i="1" s="1"/>
  <c r="H250" i="1"/>
  <c r="H218" i="1"/>
  <c r="H186" i="1"/>
  <c r="H8" i="1"/>
  <c r="H193" i="1"/>
  <c r="H129" i="1"/>
  <c r="H306" i="1"/>
  <c r="I306" i="1" s="1"/>
  <c r="K306" i="1" s="1"/>
  <c r="H158" i="1"/>
  <c r="H62" i="1"/>
  <c r="H357" i="1"/>
  <c r="I357" i="1" s="1"/>
  <c r="K357" i="1" s="1"/>
  <c r="H293" i="1"/>
  <c r="I293" i="1" s="1"/>
  <c r="K293" i="1" s="1"/>
  <c r="H348" i="1"/>
  <c r="I348" i="1" s="1"/>
  <c r="K348" i="1" s="1"/>
  <c r="H284" i="1"/>
  <c r="H220" i="1"/>
  <c r="H156" i="1"/>
  <c r="H92" i="1"/>
  <c r="H367" i="1"/>
  <c r="I367" i="1" s="1"/>
  <c r="K367" i="1" s="1"/>
  <c r="H303" i="1"/>
  <c r="I303" i="1" s="1"/>
  <c r="K303" i="1" s="1"/>
  <c r="H239" i="1"/>
  <c r="H175" i="1"/>
  <c r="H111" i="1"/>
  <c r="I111" i="1" s="1"/>
  <c r="K111" i="1" s="1"/>
  <c r="H47" i="1"/>
  <c r="H205" i="1"/>
  <c r="H77" i="1"/>
  <c r="H170" i="1"/>
  <c r="I170" i="1" s="1"/>
  <c r="K170" i="1" s="1"/>
  <c r="H44" i="1"/>
  <c r="H185" i="1"/>
  <c r="H242" i="1"/>
  <c r="H249" i="1"/>
  <c r="H126" i="1"/>
  <c r="H134" i="1"/>
  <c r="H246" i="1"/>
  <c r="H118" i="1"/>
  <c r="H43" i="1"/>
  <c r="H11" i="1"/>
  <c r="H238" i="1"/>
  <c r="H110" i="1"/>
  <c r="H42" i="1"/>
  <c r="H10" i="1"/>
  <c r="H166" i="1"/>
  <c r="H39" i="1"/>
  <c r="H7" i="1"/>
  <c r="H380" i="1"/>
  <c r="I380" i="1" s="1"/>
  <c r="K380" i="1" s="1"/>
  <c r="H188" i="1"/>
  <c r="H60" i="1"/>
  <c r="H271" i="1"/>
  <c r="H143" i="1"/>
  <c r="H270" i="1"/>
  <c r="H29" i="1"/>
  <c r="H342" i="1"/>
  <c r="H40" i="1"/>
  <c r="H22" i="1"/>
  <c r="H182" i="1"/>
  <c r="H27" i="1"/>
  <c r="H174" i="1"/>
  <c r="H26" i="1"/>
  <c r="H65" i="1"/>
  <c r="H255" i="1"/>
  <c r="H127" i="1"/>
  <c r="H237" i="1"/>
  <c r="H13" i="1"/>
  <c r="H241" i="1"/>
  <c r="H358" i="1"/>
  <c r="I358" i="1" s="1"/>
  <c r="K358" i="1" s="1"/>
  <c r="H14" i="1"/>
  <c r="H150" i="1"/>
  <c r="H19" i="1"/>
  <c r="H142" i="1"/>
  <c r="H18" i="1"/>
  <c r="H49" i="1"/>
  <c r="H341" i="1"/>
  <c r="H277" i="1"/>
  <c r="H332" i="1"/>
  <c r="H268" i="1"/>
  <c r="H204" i="1"/>
  <c r="H140" i="1"/>
  <c r="H76" i="1"/>
  <c r="I76" i="1" s="1"/>
  <c r="K76" i="1" s="1"/>
  <c r="H351" i="1"/>
  <c r="I351" i="1" s="1"/>
  <c r="K351" i="1" s="1"/>
  <c r="H287" i="1"/>
  <c r="H223" i="1"/>
  <c r="H159" i="1"/>
  <c r="H95" i="1"/>
  <c r="H334" i="1"/>
  <c r="H173" i="1"/>
  <c r="I173" i="1" s="1"/>
  <c r="K173" i="1" s="1"/>
  <c r="H45" i="1"/>
  <c r="H138" i="1"/>
  <c r="H20" i="1"/>
  <c r="H121" i="1"/>
  <c r="H210" i="1"/>
  <c r="H177" i="1"/>
  <c r="H46" i="1"/>
  <c r="H102" i="1"/>
  <c r="H214" i="1"/>
  <c r="I214" i="1" s="1"/>
  <c r="K214" i="1" s="1"/>
  <c r="H89" i="1"/>
  <c r="H35" i="1"/>
  <c r="H3" i="1"/>
  <c r="H206" i="1"/>
  <c r="H86" i="1"/>
  <c r="H34" i="1"/>
  <c r="H322" i="1"/>
  <c r="H81" i="1"/>
  <c r="H31" i="1"/>
  <c r="H325" i="1"/>
  <c r="H316" i="1"/>
  <c r="H252" i="1"/>
  <c r="H124" i="1"/>
  <c r="H335" i="1"/>
  <c r="H207" i="1"/>
  <c r="H79" i="1"/>
  <c r="H141" i="1"/>
  <c r="I141" i="1" s="1"/>
  <c r="K141" i="1" s="1"/>
  <c r="H106" i="1"/>
  <c r="H346" i="1"/>
  <c r="I346" i="1" s="1"/>
  <c r="K346" i="1" s="1"/>
  <c r="H113" i="1"/>
  <c r="H354" i="1"/>
  <c r="I354" i="1" s="1"/>
  <c r="K354" i="1" s="1"/>
  <c r="H73" i="1"/>
  <c r="H338" i="1"/>
  <c r="H70" i="1"/>
  <c r="H262" i="1"/>
  <c r="I262" i="1" s="1"/>
  <c r="K262" i="1" s="1"/>
  <c r="H23" i="1"/>
  <c r="H373" i="1"/>
  <c r="I373" i="1" s="1"/>
  <c r="K373" i="1" s="1"/>
  <c r="H309" i="1"/>
  <c r="I309" i="1" s="1"/>
  <c r="K309" i="1" s="1"/>
  <c r="H364" i="1"/>
  <c r="I364" i="1" s="1"/>
  <c r="K364" i="1" s="1"/>
  <c r="H300" i="1"/>
  <c r="I300" i="1" s="1"/>
  <c r="K300" i="1" s="1"/>
  <c r="H236" i="1"/>
  <c r="H172" i="1"/>
  <c r="H108" i="1"/>
  <c r="H383" i="1"/>
  <c r="I383" i="1" s="1"/>
  <c r="K383" i="1" s="1"/>
  <c r="H319" i="1"/>
  <c r="H191" i="1"/>
  <c r="H63" i="1"/>
  <c r="H109" i="1"/>
  <c r="H74" i="1"/>
  <c r="H282" i="1"/>
  <c r="I282" i="1" s="1"/>
  <c r="K282" i="1" s="1"/>
  <c r="H254" i="1"/>
  <c r="H290" i="1"/>
  <c r="H57" i="1"/>
  <c r="H274" i="1"/>
  <c r="H54" i="1"/>
  <c r="H198" i="1"/>
  <c r="H15" i="1"/>
  <c r="I369" i="1"/>
  <c r="K369" i="1" s="1"/>
  <c r="I305" i="1"/>
  <c r="K305" i="1" s="1"/>
  <c r="I301" i="1"/>
  <c r="K301" i="1" s="1"/>
  <c r="I296" i="1"/>
  <c r="K296" i="1" s="1"/>
  <c r="I212" i="1"/>
  <c r="K212" i="1" s="1"/>
  <c r="I261" i="1"/>
  <c r="K261" i="1" s="1"/>
  <c r="I321" i="1"/>
  <c r="K321" i="1" s="1"/>
  <c r="I315" i="1"/>
  <c r="K315" i="1" s="1"/>
  <c r="H501" i="1"/>
  <c r="I501" i="1" s="1"/>
  <c r="K501" i="1" s="1"/>
  <c r="H497" i="1"/>
  <c r="I497" i="1" s="1"/>
  <c r="K497" i="1" s="1"/>
  <c r="H489" i="1"/>
  <c r="I489" i="1" s="1"/>
  <c r="K489" i="1" s="1"/>
  <c r="H485" i="1"/>
  <c r="I485" i="1" s="1"/>
  <c r="K485" i="1" s="1"/>
  <c r="H477" i="1"/>
  <c r="I477" i="1" s="1"/>
  <c r="K477" i="1" s="1"/>
  <c r="H469" i="1"/>
  <c r="I469" i="1" s="1"/>
  <c r="K469" i="1" s="1"/>
  <c r="H500" i="1"/>
  <c r="I500" i="1" s="1"/>
  <c r="K500" i="1" s="1"/>
  <c r="H496" i="1"/>
  <c r="I496" i="1" s="1"/>
  <c r="K496" i="1" s="1"/>
  <c r="H492" i="1"/>
  <c r="I492" i="1" s="1"/>
  <c r="K492" i="1" s="1"/>
  <c r="H488" i="1"/>
  <c r="I488" i="1" s="1"/>
  <c r="K488" i="1" s="1"/>
  <c r="H484" i="1"/>
  <c r="I484" i="1" s="1"/>
  <c r="K484" i="1" s="1"/>
  <c r="H480" i="1"/>
  <c r="I480" i="1" s="1"/>
  <c r="K480" i="1" s="1"/>
  <c r="H476" i="1"/>
  <c r="I476" i="1" s="1"/>
  <c r="K476" i="1" s="1"/>
  <c r="H472" i="1"/>
  <c r="I472" i="1" s="1"/>
  <c r="K472" i="1" s="1"/>
  <c r="H468" i="1"/>
  <c r="I468" i="1" s="1"/>
  <c r="K468" i="1" s="1"/>
  <c r="H464" i="1"/>
  <c r="I464" i="1" s="1"/>
  <c r="K464" i="1" s="1"/>
  <c r="H460" i="1"/>
  <c r="I460" i="1" s="1"/>
  <c r="K460" i="1" s="1"/>
  <c r="H456" i="1"/>
  <c r="I456" i="1" s="1"/>
  <c r="K456" i="1" s="1"/>
  <c r="H452" i="1"/>
  <c r="I452" i="1" s="1"/>
  <c r="K452" i="1" s="1"/>
  <c r="H448" i="1"/>
  <c r="I448" i="1" s="1"/>
  <c r="K448" i="1" s="1"/>
  <c r="H444" i="1"/>
  <c r="I444" i="1" s="1"/>
  <c r="K444" i="1" s="1"/>
  <c r="H440" i="1"/>
  <c r="I440" i="1" s="1"/>
  <c r="K440" i="1" s="1"/>
  <c r="H436" i="1"/>
  <c r="I436" i="1" s="1"/>
  <c r="K436" i="1" s="1"/>
  <c r="H432" i="1"/>
  <c r="I432" i="1" s="1"/>
  <c r="K432" i="1" s="1"/>
  <c r="H428" i="1"/>
  <c r="I428" i="1" s="1"/>
  <c r="K428" i="1" s="1"/>
  <c r="H424" i="1"/>
  <c r="I424" i="1" s="1"/>
  <c r="K424" i="1" s="1"/>
  <c r="H420" i="1"/>
  <c r="I420" i="1" s="1"/>
  <c r="K420" i="1" s="1"/>
  <c r="H416" i="1"/>
  <c r="I416" i="1" s="1"/>
  <c r="K416" i="1" s="1"/>
  <c r="H412" i="1"/>
  <c r="I412" i="1" s="1"/>
  <c r="K412" i="1" s="1"/>
  <c r="H408" i="1"/>
  <c r="I408" i="1" s="1"/>
  <c r="K408" i="1" s="1"/>
  <c r="H404" i="1"/>
  <c r="I404" i="1" s="1"/>
  <c r="K404" i="1" s="1"/>
  <c r="H400" i="1"/>
  <c r="I400" i="1" s="1"/>
  <c r="K400" i="1" s="1"/>
  <c r="H396" i="1"/>
  <c r="I396" i="1" s="1"/>
  <c r="K396" i="1" s="1"/>
  <c r="H498" i="1"/>
  <c r="I498" i="1" s="1"/>
  <c r="K498" i="1" s="1"/>
  <c r="H494" i="1"/>
  <c r="I494" i="1" s="1"/>
  <c r="K494" i="1" s="1"/>
  <c r="H490" i="1"/>
  <c r="I490" i="1" s="1"/>
  <c r="K490" i="1" s="1"/>
  <c r="H486" i="1"/>
  <c r="I486" i="1" s="1"/>
  <c r="K486" i="1" s="1"/>
  <c r="H482" i="1"/>
  <c r="I482" i="1" s="1"/>
  <c r="K482" i="1" s="1"/>
  <c r="H478" i="1"/>
  <c r="I478" i="1" s="1"/>
  <c r="K478" i="1" s="1"/>
  <c r="H474" i="1"/>
  <c r="I474" i="1" s="1"/>
  <c r="K474" i="1" s="1"/>
  <c r="H470" i="1"/>
  <c r="I470" i="1" s="1"/>
  <c r="K470" i="1" s="1"/>
  <c r="H466" i="1"/>
  <c r="I466" i="1" s="1"/>
  <c r="K466" i="1" s="1"/>
  <c r="H462" i="1"/>
  <c r="I462" i="1" s="1"/>
  <c r="K462" i="1" s="1"/>
  <c r="H458" i="1"/>
  <c r="I458" i="1" s="1"/>
  <c r="K458" i="1" s="1"/>
  <c r="H450" i="1"/>
  <c r="I450" i="1" s="1"/>
  <c r="K450" i="1" s="1"/>
  <c r="H446" i="1"/>
  <c r="I446" i="1" s="1"/>
  <c r="K446" i="1" s="1"/>
  <c r="H442" i="1"/>
  <c r="I442" i="1" s="1"/>
  <c r="K442" i="1" s="1"/>
  <c r="H438" i="1"/>
  <c r="I438" i="1" s="1"/>
  <c r="K438" i="1" s="1"/>
  <c r="H434" i="1"/>
  <c r="I434" i="1" s="1"/>
  <c r="K434" i="1" s="1"/>
  <c r="H430" i="1"/>
  <c r="I430" i="1" s="1"/>
  <c r="K430" i="1" s="1"/>
  <c r="H426" i="1"/>
  <c r="I426" i="1" s="1"/>
  <c r="K426" i="1" s="1"/>
  <c r="H422" i="1"/>
  <c r="I422" i="1" s="1"/>
  <c r="K422" i="1" s="1"/>
  <c r="H418" i="1"/>
  <c r="I418" i="1" s="1"/>
  <c r="K418" i="1" s="1"/>
  <c r="H414" i="1"/>
  <c r="I414" i="1" s="1"/>
  <c r="K414" i="1" s="1"/>
  <c r="H410" i="1"/>
  <c r="I410" i="1" s="1"/>
  <c r="K410" i="1" s="1"/>
  <c r="H406" i="1"/>
  <c r="I406" i="1" s="1"/>
  <c r="K406" i="1" s="1"/>
  <c r="H402" i="1"/>
  <c r="I402" i="1" s="1"/>
  <c r="K402" i="1" s="1"/>
  <c r="H398" i="1"/>
  <c r="I398" i="1" s="1"/>
  <c r="K398" i="1" s="1"/>
  <c r="H394" i="1"/>
  <c r="I394" i="1" s="1"/>
  <c r="K394" i="1" s="1"/>
  <c r="H390" i="1"/>
  <c r="I390" i="1" s="1"/>
  <c r="K390" i="1" s="1"/>
  <c r="H388" i="1"/>
  <c r="I388" i="1" s="1"/>
  <c r="K388" i="1" s="1"/>
  <c r="I376" i="1"/>
  <c r="K376" i="1" s="1"/>
  <c r="I360" i="1"/>
  <c r="K360" i="1" s="1"/>
  <c r="H393" i="1"/>
  <c r="I393" i="1" s="1"/>
  <c r="K393" i="1" s="1"/>
  <c r="H387" i="1"/>
  <c r="I387" i="1" s="1"/>
  <c r="K387" i="1" s="1"/>
  <c r="I379" i="1"/>
  <c r="K379" i="1" s="1"/>
  <c r="I347" i="1"/>
  <c r="K347" i="1" s="1"/>
  <c r="H493" i="1"/>
  <c r="I493" i="1" s="1"/>
  <c r="K493" i="1" s="1"/>
  <c r="H481" i="1"/>
  <c r="I481" i="1" s="1"/>
  <c r="K481" i="1" s="1"/>
  <c r="H473" i="1"/>
  <c r="I473" i="1" s="1"/>
  <c r="K473" i="1" s="1"/>
  <c r="H465" i="1"/>
  <c r="I465" i="1" s="1"/>
  <c r="K465" i="1" s="1"/>
  <c r="H457" i="1"/>
  <c r="I457" i="1" s="1"/>
  <c r="K457" i="1" s="1"/>
  <c r="H449" i="1"/>
  <c r="I449" i="1" s="1"/>
  <c r="K449" i="1" s="1"/>
  <c r="H441" i="1"/>
  <c r="I441" i="1" s="1"/>
  <c r="K441" i="1" s="1"/>
  <c r="H433" i="1"/>
  <c r="I433" i="1" s="1"/>
  <c r="K433" i="1" s="1"/>
  <c r="H425" i="1"/>
  <c r="I425" i="1" s="1"/>
  <c r="K425" i="1" s="1"/>
  <c r="H417" i="1"/>
  <c r="I417" i="1" s="1"/>
  <c r="K417" i="1" s="1"/>
  <c r="H409" i="1"/>
  <c r="I409" i="1" s="1"/>
  <c r="K409" i="1" s="1"/>
  <c r="H401" i="1"/>
  <c r="I401" i="1" s="1"/>
  <c r="K401" i="1" s="1"/>
  <c r="H499" i="1"/>
  <c r="I499" i="1" s="1"/>
  <c r="K499" i="1" s="1"/>
  <c r="H491" i="1"/>
  <c r="I491" i="1" s="1"/>
  <c r="K491" i="1" s="1"/>
  <c r="H483" i="1"/>
  <c r="I483" i="1" s="1"/>
  <c r="K483" i="1" s="1"/>
  <c r="H475" i="1"/>
  <c r="I475" i="1" s="1"/>
  <c r="K475" i="1" s="1"/>
  <c r="H467" i="1"/>
  <c r="I467" i="1" s="1"/>
  <c r="K467" i="1" s="1"/>
  <c r="H459" i="1"/>
  <c r="I459" i="1" s="1"/>
  <c r="K459" i="1" s="1"/>
  <c r="H451" i="1"/>
  <c r="I451" i="1" s="1"/>
  <c r="K451" i="1" s="1"/>
  <c r="H443" i="1"/>
  <c r="I443" i="1" s="1"/>
  <c r="K443" i="1" s="1"/>
  <c r="H435" i="1"/>
  <c r="I435" i="1" s="1"/>
  <c r="K435" i="1" s="1"/>
  <c r="H427" i="1"/>
  <c r="I427" i="1" s="1"/>
  <c r="K427" i="1" s="1"/>
  <c r="H419" i="1"/>
  <c r="I419" i="1" s="1"/>
  <c r="K419" i="1" s="1"/>
  <c r="H411" i="1"/>
  <c r="I411" i="1" s="1"/>
  <c r="K411" i="1" s="1"/>
  <c r="H403" i="1"/>
  <c r="I403" i="1" s="1"/>
  <c r="K403" i="1" s="1"/>
  <c r="H395" i="1"/>
  <c r="I395" i="1" s="1"/>
  <c r="K395" i="1" s="1"/>
  <c r="H389" i="1"/>
  <c r="I389" i="1" s="1"/>
  <c r="K389" i="1" s="1"/>
  <c r="H392" i="1"/>
  <c r="I392" i="1" s="1"/>
  <c r="K392" i="1" s="1"/>
  <c r="I366" i="1"/>
  <c r="K366" i="1" s="1"/>
  <c r="H461" i="1"/>
  <c r="I461" i="1" s="1"/>
  <c r="K461" i="1" s="1"/>
  <c r="H453" i="1"/>
  <c r="I453" i="1" s="1"/>
  <c r="K453" i="1" s="1"/>
  <c r="H445" i="1"/>
  <c r="I445" i="1" s="1"/>
  <c r="K445" i="1" s="1"/>
  <c r="H437" i="1"/>
  <c r="I437" i="1" s="1"/>
  <c r="K437" i="1" s="1"/>
  <c r="H429" i="1"/>
  <c r="I429" i="1" s="1"/>
  <c r="K429" i="1" s="1"/>
  <c r="H421" i="1"/>
  <c r="I421" i="1" s="1"/>
  <c r="K421" i="1" s="1"/>
  <c r="H413" i="1"/>
  <c r="I413" i="1" s="1"/>
  <c r="K413" i="1" s="1"/>
  <c r="H405" i="1"/>
  <c r="I405" i="1" s="1"/>
  <c r="K405" i="1" s="1"/>
  <c r="H397" i="1"/>
  <c r="I397" i="1" s="1"/>
  <c r="K397" i="1" s="1"/>
  <c r="H495" i="1"/>
  <c r="I495" i="1" s="1"/>
  <c r="K495" i="1" s="1"/>
  <c r="H487" i="1"/>
  <c r="I487" i="1" s="1"/>
  <c r="K487" i="1" s="1"/>
  <c r="H479" i="1"/>
  <c r="I479" i="1" s="1"/>
  <c r="K479" i="1" s="1"/>
  <c r="H471" i="1"/>
  <c r="I471" i="1" s="1"/>
  <c r="K471" i="1" s="1"/>
  <c r="H463" i="1"/>
  <c r="I463" i="1" s="1"/>
  <c r="K463" i="1" s="1"/>
  <c r="H447" i="1"/>
  <c r="I447" i="1" s="1"/>
  <c r="K447" i="1" s="1"/>
  <c r="H439" i="1"/>
  <c r="I439" i="1" s="1"/>
  <c r="K439" i="1" s="1"/>
  <c r="H431" i="1"/>
  <c r="I431" i="1" s="1"/>
  <c r="K431" i="1" s="1"/>
  <c r="H423" i="1"/>
  <c r="I423" i="1" s="1"/>
  <c r="K423" i="1" s="1"/>
  <c r="H415" i="1"/>
  <c r="I415" i="1" s="1"/>
  <c r="K415" i="1" s="1"/>
  <c r="H407" i="1"/>
  <c r="I407" i="1" s="1"/>
  <c r="H399" i="1"/>
  <c r="I399" i="1" s="1"/>
  <c r="K399" i="1" s="1"/>
  <c r="H391" i="1"/>
  <c r="I391" i="1" s="1"/>
  <c r="K391" i="1" s="1"/>
  <c r="I385" i="1"/>
  <c r="K385" i="1" s="1"/>
  <c r="I353" i="1"/>
  <c r="K353" i="1" s="1"/>
  <c r="I187" i="1"/>
  <c r="K187" i="1" s="1"/>
  <c r="I116" i="1"/>
  <c r="K116" i="1" s="1"/>
  <c r="I145" i="1"/>
  <c r="K145" i="1" s="1"/>
  <c r="I101" i="1"/>
  <c r="K101" i="1" s="1"/>
  <c r="I283" i="1"/>
  <c r="K283" i="1" s="1"/>
  <c r="I266" i="1"/>
  <c r="K266" i="1" s="1"/>
  <c r="K407" i="1" l="1"/>
  <c r="K368" i="1"/>
  <c r="G15" i="10"/>
  <c r="H15" i="10" s="1"/>
  <c r="G9" i="9"/>
  <c r="H9" i="9" s="1"/>
  <c r="G6" i="9"/>
  <c r="H6" i="9" s="1"/>
  <c r="I194" i="1"/>
  <c r="K194" i="1" s="1"/>
  <c r="I251" i="1"/>
  <c r="K251" i="1" s="1"/>
  <c r="C56" i="6" l="1"/>
  <c r="J56" i="6"/>
  <c r="K56" i="6" s="1"/>
  <c r="J55" i="6" l="1"/>
  <c r="K55" i="6" s="1"/>
  <c r="C55" i="6"/>
  <c r="J74" i="6"/>
  <c r="C74" i="6"/>
  <c r="K73" i="6"/>
  <c r="C73" i="6"/>
  <c r="K74" i="6" l="1"/>
  <c r="J73" i="6"/>
  <c r="A41" i="6"/>
  <c r="A42" i="6" s="1"/>
  <c r="A43" i="6" s="1"/>
  <c r="A44" i="6" s="1"/>
  <c r="A45" i="6" s="1"/>
  <c r="A46" i="6" s="1"/>
  <c r="A47" i="6" s="1"/>
  <c r="A48" i="6" s="1"/>
  <c r="C49" i="6"/>
  <c r="C50" i="6"/>
  <c r="C40" i="6"/>
  <c r="C41" i="6"/>
  <c r="J41" i="6"/>
  <c r="K41" i="6" s="1"/>
  <c r="C42" i="6"/>
  <c r="J42" i="6"/>
  <c r="K42" i="6" s="1"/>
  <c r="C43" i="6"/>
  <c r="J43" i="6"/>
  <c r="K43" i="6" s="1"/>
  <c r="C44" i="6"/>
  <c r="C45" i="6"/>
  <c r="C46" i="6"/>
  <c r="J46" i="6"/>
  <c r="K46" i="6" s="1"/>
  <c r="C47" i="6"/>
  <c r="J47" i="6"/>
  <c r="K47" i="6" s="1"/>
  <c r="C48" i="6"/>
  <c r="A49" i="6" l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J44" i="6"/>
  <c r="K44" i="6" s="1"/>
  <c r="J49" i="6"/>
  <c r="K49" i="6" s="1"/>
  <c r="J50" i="6"/>
  <c r="K50" i="6" s="1"/>
  <c r="J40" i="6"/>
  <c r="K40" i="6" s="1"/>
  <c r="K48" i="6"/>
  <c r="J45" i="6"/>
  <c r="K45" i="6" s="1"/>
  <c r="C51" i="6" l="1"/>
  <c r="C52" i="6"/>
  <c r="C53" i="6"/>
  <c r="C54" i="6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J52" i="6" l="1"/>
  <c r="K52" i="6" s="1"/>
  <c r="J53" i="6"/>
  <c r="K53" i="6" s="1"/>
  <c r="J54" i="6"/>
  <c r="K54" i="6" s="1"/>
  <c r="J51" i="6"/>
  <c r="K51" i="6" s="1"/>
  <c r="I343" i="1" l="1"/>
  <c r="K343" i="1" s="1"/>
  <c r="I339" i="1"/>
  <c r="K339" i="1" s="1"/>
  <c r="I335" i="1"/>
  <c r="K335" i="1" s="1"/>
  <c r="I331" i="1"/>
  <c r="K331" i="1" s="1"/>
  <c r="I327" i="1"/>
  <c r="K327" i="1" s="1"/>
  <c r="I323" i="1"/>
  <c r="K323" i="1" s="1"/>
  <c r="I311" i="1"/>
  <c r="K311" i="1" s="1"/>
  <c r="I292" i="1"/>
  <c r="K292" i="1" s="1"/>
  <c r="I288" i="1"/>
  <c r="K288" i="1" s="1"/>
  <c r="I284" i="1"/>
  <c r="K284" i="1" s="1"/>
  <c r="I277" i="1"/>
  <c r="K277" i="1" s="1"/>
  <c r="I273" i="1"/>
  <c r="K273" i="1" s="1"/>
  <c r="I269" i="1"/>
  <c r="K269" i="1" s="1"/>
  <c r="I257" i="1"/>
  <c r="I253" i="1"/>
  <c r="K253" i="1" s="1"/>
  <c r="I248" i="1"/>
  <c r="K248" i="1" s="1"/>
  <c r="I244" i="1"/>
  <c r="K244" i="1" s="1"/>
  <c r="I240" i="1"/>
  <c r="K240" i="1" s="1"/>
  <c r="I236" i="1"/>
  <c r="K236" i="1" s="1"/>
  <c r="I232" i="1"/>
  <c r="K232" i="1" s="1"/>
  <c r="I228" i="1"/>
  <c r="K228" i="1" s="1"/>
  <c r="I224" i="1"/>
  <c r="K224" i="1" s="1"/>
  <c r="I220" i="1"/>
  <c r="K220" i="1" s="1"/>
  <c r="I202" i="1"/>
  <c r="K202" i="1" s="1"/>
  <c r="I167" i="1"/>
  <c r="K167" i="1" s="1"/>
  <c r="I126" i="1"/>
  <c r="K126" i="1" s="1"/>
  <c r="I106" i="1"/>
  <c r="K106" i="1" s="1"/>
  <c r="I88" i="1"/>
  <c r="K88" i="1" s="1"/>
  <c r="I66" i="1"/>
  <c r="K66" i="1" s="1"/>
  <c r="I59" i="1"/>
  <c r="K59" i="1" s="1"/>
  <c r="I49" i="1"/>
  <c r="K49" i="1" s="1"/>
  <c r="I342" i="1"/>
  <c r="K342" i="1" s="1"/>
  <c r="I338" i="1"/>
  <c r="K338" i="1" s="1"/>
  <c r="I334" i="1"/>
  <c r="K334" i="1" s="1"/>
  <c r="I330" i="1"/>
  <c r="K330" i="1" s="1"/>
  <c r="I326" i="1"/>
  <c r="K326" i="1" s="1"/>
  <c r="I322" i="1"/>
  <c r="K322" i="1" s="1"/>
  <c r="I318" i="1"/>
  <c r="K318" i="1" s="1"/>
  <c r="I314" i="1"/>
  <c r="K314" i="1" s="1"/>
  <c r="I291" i="1"/>
  <c r="K291" i="1" s="1"/>
  <c r="I287" i="1"/>
  <c r="K287" i="1" s="1"/>
  <c r="I276" i="1"/>
  <c r="K276" i="1" s="1"/>
  <c r="I272" i="1"/>
  <c r="K272" i="1" s="1"/>
  <c r="I268" i="1"/>
  <c r="K268" i="1" s="1"/>
  <c r="I256" i="1"/>
  <c r="K256" i="1" s="1"/>
  <c r="I252" i="1"/>
  <c r="K252" i="1" s="1"/>
  <c r="I247" i="1"/>
  <c r="K247" i="1" s="1"/>
  <c r="I243" i="1"/>
  <c r="K243" i="1" s="1"/>
  <c r="I239" i="1"/>
  <c r="K239" i="1" s="1"/>
  <c r="I235" i="1"/>
  <c r="K235" i="1" s="1"/>
  <c r="I231" i="1"/>
  <c r="K231" i="1" s="1"/>
  <c r="I227" i="1"/>
  <c r="K227" i="1" s="1"/>
  <c r="I223" i="1"/>
  <c r="K223" i="1" s="1"/>
  <c r="I219" i="1"/>
  <c r="K219" i="1" s="1"/>
  <c r="I201" i="1"/>
  <c r="K201" i="1" s="1"/>
  <c r="I195" i="1"/>
  <c r="K195" i="1" s="1"/>
  <c r="I186" i="1"/>
  <c r="K186" i="1" s="1"/>
  <c r="I150" i="1"/>
  <c r="K150" i="1" s="1"/>
  <c r="I117" i="1"/>
  <c r="K117" i="1" s="1"/>
  <c r="I109" i="1"/>
  <c r="I105" i="1"/>
  <c r="K105" i="1" s="1"/>
  <c r="I79" i="1"/>
  <c r="K79" i="1" s="1"/>
  <c r="I75" i="1"/>
  <c r="K75" i="1" s="1"/>
  <c r="I65" i="1"/>
  <c r="K65" i="1" s="1"/>
  <c r="I26" i="1"/>
  <c r="K26" i="1" s="1"/>
  <c r="I22" i="1"/>
  <c r="K22" i="1" s="1"/>
  <c r="I205" i="1"/>
  <c r="K205" i="1" s="1"/>
  <c r="I160" i="1"/>
  <c r="K160" i="1" s="1"/>
  <c r="I148" i="1"/>
  <c r="K148" i="1" s="1"/>
  <c r="I341" i="1"/>
  <c r="K341" i="1" s="1"/>
  <c r="I333" i="1"/>
  <c r="K333" i="1" s="1"/>
  <c r="I325" i="1"/>
  <c r="K325" i="1" s="1"/>
  <c r="I317" i="1"/>
  <c r="K317" i="1" s="1"/>
  <c r="I310" i="1"/>
  <c r="K310" i="1" s="1"/>
  <c r="I286" i="1"/>
  <c r="K286" i="1" s="1"/>
  <c r="I275" i="1"/>
  <c r="K275" i="1" s="1"/>
  <c r="I267" i="1"/>
  <c r="K267" i="1" s="1"/>
  <c r="I250" i="1"/>
  <c r="K250" i="1" s="1"/>
  <c r="I242" i="1"/>
  <c r="K242" i="1" s="1"/>
  <c r="I234" i="1"/>
  <c r="K234" i="1" s="1"/>
  <c r="I226" i="1"/>
  <c r="K226" i="1" s="1"/>
  <c r="I218" i="1"/>
  <c r="K218" i="1" s="1"/>
  <c r="I200" i="1"/>
  <c r="K200" i="1" s="1"/>
  <c r="I165" i="1"/>
  <c r="K165" i="1" s="1"/>
  <c r="I104" i="1"/>
  <c r="K104" i="1" s="1"/>
  <c r="I74" i="1"/>
  <c r="K74" i="1" s="1"/>
  <c r="I33" i="1"/>
  <c r="K33" i="1" s="1"/>
  <c r="G51" i="11" s="1"/>
  <c r="H51" i="11" s="1"/>
  <c r="I172" i="1"/>
  <c r="K172" i="1" s="1"/>
  <c r="I131" i="1"/>
  <c r="K131" i="1" s="1"/>
  <c r="I94" i="1"/>
  <c r="K94" i="1" s="1"/>
  <c r="I84" i="1"/>
  <c r="K84" i="1" s="1"/>
  <c r="I52" i="1"/>
  <c r="K52" i="1" s="1"/>
  <c r="I31" i="1"/>
  <c r="K31" i="1" s="1"/>
  <c r="G142" i="11" s="1"/>
  <c r="H142" i="11" s="1"/>
  <c r="I6" i="1"/>
  <c r="K6" i="1" s="1"/>
  <c r="I68" i="1"/>
  <c r="K68" i="1" s="1"/>
  <c r="I183" i="1"/>
  <c r="K183" i="1" s="1"/>
  <c r="I130" i="1"/>
  <c r="K130" i="1" s="1"/>
  <c r="I80" i="1"/>
  <c r="K80" i="1" s="1"/>
  <c r="I28" i="1"/>
  <c r="K28" i="1" s="1"/>
  <c r="I21" i="1"/>
  <c r="K21" i="1" s="1"/>
  <c r="I203" i="1"/>
  <c r="K203" i="1" s="1"/>
  <c r="I178" i="1"/>
  <c r="K178" i="1" s="1"/>
  <c r="I174" i="1"/>
  <c r="K174" i="1" s="1"/>
  <c r="I166" i="1"/>
  <c r="K166" i="1" s="1"/>
  <c r="I157" i="1"/>
  <c r="K157" i="1" s="1"/>
  <c r="I151" i="1"/>
  <c r="K151" i="1" s="1"/>
  <c r="I133" i="1"/>
  <c r="K133" i="1" s="1"/>
  <c r="I95" i="1"/>
  <c r="K95" i="1" s="1"/>
  <c r="I86" i="1"/>
  <c r="K86" i="1" s="1"/>
  <c r="I72" i="1"/>
  <c r="K72" i="1" s="1"/>
  <c r="I57" i="1"/>
  <c r="K57" i="1" s="1"/>
  <c r="I44" i="1"/>
  <c r="K44" i="1" s="1"/>
  <c r="G261" i="9" s="1"/>
  <c r="H261" i="9" s="1"/>
  <c r="I14" i="1"/>
  <c r="K14" i="1" s="1"/>
  <c r="G145" i="9" s="1"/>
  <c r="H145" i="9" s="1"/>
  <c r="I3" i="1"/>
  <c r="K3" i="1" s="1"/>
  <c r="G4" i="14" s="1"/>
  <c r="H4" i="14" s="1"/>
  <c r="I204" i="1"/>
  <c r="K204" i="1" s="1"/>
  <c r="I144" i="1"/>
  <c r="K144" i="1" s="1"/>
  <c r="I77" i="1"/>
  <c r="K77" i="1" s="1"/>
  <c r="I58" i="1"/>
  <c r="K58" i="1" s="1"/>
  <c r="I32" i="1"/>
  <c r="K32" i="1" s="1"/>
  <c r="I197" i="1"/>
  <c r="K197" i="1" s="1"/>
  <c r="I191" i="1"/>
  <c r="K191" i="1" s="1"/>
  <c r="I290" i="1"/>
  <c r="K290" i="1" s="1"/>
  <c r="I255" i="1"/>
  <c r="K255" i="1" s="1"/>
  <c r="I340" i="1"/>
  <c r="K340" i="1" s="1"/>
  <c r="I332" i="1"/>
  <c r="K332" i="1" s="1"/>
  <c r="I324" i="1"/>
  <c r="K324" i="1" s="1"/>
  <c r="I316" i="1"/>
  <c r="K316" i="1" s="1"/>
  <c r="I285" i="1"/>
  <c r="K285" i="1" s="1"/>
  <c r="I274" i="1"/>
  <c r="K274" i="1" s="1"/>
  <c r="I258" i="1"/>
  <c r="K258" i="1" s="1"/>
  <c r="I249" i="1"/>
  <c r="K249" i="1" s="1"/>
  <c r="I241" i="1"/>
  <c r="K241" i="1" s="1"/>
  <c r="I233" i="1"/>
  <c r="K233" i="1" s="1"/>
  <c r="I225" i="1"/>
  <c r="K225" i="1" s="1"/>
  <c r="I217" i="1"/>
  <c r="K217" i="1" s="1"/>
  <c r="I198" i="1"/>
  <c r="K198" i="1" s="1"/>
  <c r="I102" i="1"/>
  <c r="K102" i="1" s="1"/>
  <c r="I83" i="1"/>
  <c r="K83" i="1" s="1"/>
  <c r="I70" i="1"/>
  <c r="K70" i="1" s="1"/>
  <c r="I50" i="1"/>
  <c r="K50" i="1" s="1"/>
  <c r="I30" i="1"/>
  <c r="K30" i="1" s="1"/>
  <c r="G4" i="11" s="1"/>
  <c r="H4" i="11" s="1"/>
  <c r="I23" i="1"/>
  <c r="K23" i="1" s="1"/>
  <c r="I192" i="1"/>
  <c r="K192" i="1" s="1"/>
  <c r="I159" i="1"/>
  <c r="K159" i="1" s="1"/>
  <c r="I135" i="1"/>
  <c r="K135" i="1" s="1"/>
  <c r="I114" i="1"/>
  <c r="K114" i="1" s="1"/>
  <c r="I93" i="1"/>
  <c r="K93" i="1" s="1"/>
  <c r="I47" i="1"/>
  <c r="K47" i="1" s="1"/>
  <c r="I18" i="1"/>
  <c r="K18" i="1" s="1"/>
  <c r="G4" i="5" s="1"/>
  <c r="H4" i="5" s="1"/>
  <c r="I4" i="1"/>
  <c r="K4" i="1" s="1"/>
  <c r="G28" i="14" s="1"/>
  <c r="H28" i="14" s="1"/>
  <c r="I161" i="1"/>
  <c r="K161" i="1" s="1"/>
  <c r="I127" i="1"/>
  <c r="K127" i="1" s="1"/>
  <c r="I69" i="1"/>
  <c r="K69" i="1" s="1"/>
  <c r="I27" i="1"/>
  <c r="K27" i="1" s="1"/>
  <c r="I8" i="1"/>
  <c r="K8" i="1" s="1"/>
  <c r="I188" i="1"/>
  <c r="K188" i="1" s="1"/>
  <c r="I177" i="1"/>
  <c r="K177" i="1" s="1"/>
  <c r="I171" i="1"/>
  <c r="K171" i="1" s="1"/>
  <c r="I163" i="1"/>
  <c r="K163" i="1" s="1"/>
  <c r="I156" i="1"/>
  <c r="K156" i="1" s="1"/>
  <c r="I143" i="1"/>
  <c r="K143" i="1" s="1"/>
  <c r="I129" i="1"/>
  <c r="K129" i="1" s="1"/>
  <c r="I119" i="1"/>
  <c r="K119" i="1" s="1"/>
  <c r="I115" i="1"/>
  <c r="K115" i="1" s="1"/>
  <c r="I90" i="1"/>
  <c r="K90" i="1" s="1"/>
  <c r="I85" i="1"/>
  <c r="K85" i="1" s="1"/>
  <c r="I67" i="1"/>
  <c r="K67" i="1" s="1"/>
  <c r="I55" i="1"/>
  <c r="K55" i="1" s="1"/>
  <c r="I38" i="1"/>
  <c r="K38" i="1" s="1"/>
  <c r="I17" i="1"/>
  <c r="K17" i="1" s="1"/>
  <c r="I11" i="1"/>
  <c r="K11" i="1" s="1"/>
  <c r="G122" i="14" s="1"/>
  <c r="H122" i="14" s="1"/>
  <c r="H2" i="1"/>
  <c r="I2" i="1" s="1"/>
  <c r="K2" i="1" s="1"/>
  <c r="I179" i="1"/>
  <c r="K179" i="1" s="1"/>
  <c r="I123" i="1"/>
  <c r="K123" i="1" s="1"/>
  <c r="I100" i="1"/>
  <c r="K100" i="1" s="1"/>
  <c r="I71" i="1"/>
  <c r="K71" i="1" s="1"/>
  <c r="I39" i="1"/>
  <c r="K39" i="1" s="1"/>
  <c r="I29" i="1"/>
  <c r="K29" i="1" s="1"/>
  <c r="I196" i="1"/>
  <c r="K196" i="1" s="1"/>
  <c r="I337" i="1"/>
  <c r="K337" i="1" s="1"/>
  <c r="I329" i="1"/>
  <c r="K329" i="1" s="1"/>
  <c r="I313" i="1"/>
  <c r="K313" i="1" s="1"/>
  <c r="I279" i="1"/>
  <c r="K279" i="1" s="1"/>
  <c r="I271" i="1"/>
  <c r="K271" i="1" s="1"/>
  <c r="I246" i="1"/>
  <c r="K246" i="1" s="1"/>
  <c r="I336" i="1"/>
  <c r="K336" i="1" s="1"/>
  <c r="I289" i="1"/>
  <c r="K289" i="1" s="1"/>
  <c r="I245" i="1"/>
  <c r="I229" i="1"/>
  <c r="K229" i="1" s="1"/>
  <c r="I120" i="1"/>
  <c r="K120" i="1" s="1"/>
  <c r="I12" i="1"/>
  <c r="K12" i="1" s="1"/>
  <c r="G99" i="9" s="1"/>
  <c r="H99" i="9" s="1"/>
  <c r="I180" i="1"/>
  <c r="K180" i="1" s="1"/>
  <c r="I132" i="1"/>
  <c r="K132" i="1" s="1"/>
  <c r="I91" i="1"/>
  <c r="K91" i="1" s="1"/>
  <c r="I45" i="1"/>
  <c r="K45" i="1" s="1"/>
  <c r="I7" i="1"/>
  <c r="K7" i="1" s="1"/>
  <c r="I184" i="1"/>
  <c r="K184" i="1" s="1"/>
  <c r="I99" i="1"/>
  <c r="K99" i="1" s="1"/>
  <c r="I24" i="1"/>
  <c r="K24" i="1" s="1"/>
  <c r="I181" i="1"/>
  <c r="K181" i="1" s="1"/>
  <c r="I168" i="1"/>
  <c r="K168" i="1" s="1"/>
  <c r="I153" i="1"/>
  <c r="K153" i="1" s="1"/>
  <c r="I125" i="1"/>
  <c r="K125" i="1" s="1"/>
  <c r="I103" i="1"/>
  <c r="K103" i="1" s="1"/>
  <c r="I73" i="1"/>
  <c r="K73" i="1" s="1"/>
  <c r="I48" i="1"/>
  <c r="K48" i="1" s="1"/>
  <c r="I15" i="1"/>
  <c r="K15" i="1" s="1"/>
  <c r="G168" i="9" s="1"/>
  <c r="H168" i="9" s="1"/>
  <c r="I208" i="1"/>
  <c r="K208" i="1" s="1"/>
  <c r="I121" i="1"/>
  <c r="K121" i="1" s="1"/>
  <c r="I61" i="1"/>
  <c r="K61" i="1" s="1"/>
  <c r="I199" i="1"/>
  <c r="K199" i="1" s="1"/>
  <c r="I152" i="1"/>
  <c r="K152" i="1" s="1"/>
  <c r="I210" i="1"/>
  <c r="K210" i="1" s="1"/>
  <c r="I158" i="1"/>
  <c r="K158" i="1" s="1"/>
  <c r="I62" i="1"/>
  <c r="K62" i="1" s="1"/>
  <c r="I9" i="1"/>
  <c r="K9" i="1" s="1"/>
  <c r="G238" i="9" s="1"/>
  <c r="H238" i="9" s="1"/>
  <c r="I96" i="1"/>
  <c r="K96" i="1" s="1"/>
  <c r="I193" i="1"/>
  <c r="K193" i="1" s="1"/>
  <c r="I312" i="1"/>
  <c r="K312" i="1" s="1"/>
  <c r="I230" i="1"/>
  <c r="K230" i="1" s="1"/>
  <c r="I185" i="1"/>
  <c r="K185" i="1" s="1"/>
  <c r="I92" i="1"/>
  <c r="K92" i="1" s="1"/>
  <c r="I113" i="1"/>
  <c r="K113" i="1" s="1"/>
  <c r="I182" i="1"/>
  <c r="K182" i="1" s="1"/>
  <c r="I155" i="1"/>
  <c r="K155" i="1" s="1"/>
  <c r="I110" i="1"/>
  <c r="K110" i="1" s="1"/>
  <c r="I54" i="1"/>
  <c r="K54" i="1" s="1"/>
  <c r="I209" i="1"/>
  <c r="K209" i="1" s="1"/>
  <c r="I328" i="1"/>
  <c r="K328" i="1" s="1"/>
  <c r="I278" i="1"/>
  <c r="K278" i="1" s="1"/>
  <c r="I238" i="1"/>
  <c r="K238" i="1" s="1"/>
  <c r="I222" i="1"/>
  <c r="K222" i="1" s="1"/>
  <c r="I190" i="1"/>
  <c r="K190" i="1" s="1"/>
  <c r="I140" i="1"/>
  <c r="K140" i="1" s="1"/>
  <c r="I108" i="1"/>
  <c r="K108" i="1" s="1"/>
  <c r="I78" i="1"/>
  <c r="K78" i="1" s="1"/>
  <c r="I42" i="1"/>
  <c r="K42" i="1" s="1"/>
  <c r="I206" i="1"/>
  <c r="K206" i="1" s="1"/>
  <c r="I154" i="1"/>
  <c r="K154" i="1" s="1"/>
  <c r="I60" i="1"/>
  <c r="K60" i="1" s="1"/>
  <c r="I43" i="1"/>
  <c r="K43" i="1" s="1"/>
  <c r="I41" i="1"/>
  <c r="K41" i="1" s="1"/>
  <c r="I164" i="1"/>
  <c r="K164" i="1" s="1"/>
  <c r="I53" i="1"/>
  <c r="K53" i="1" s="1"/>
  <c r="I176" i="1"/>
  <c r="K176" i="1" s="1"/>
  <c r="I162" i="1"/>
  <c r="K162" i="1" s="1"/>
  <c r="I142" i="1"/>
  <c r="K142" i="1" s="1"/>
  <c r="I118" i="1"/>
  <c r="K118" i="1" s="1"/>
  <c r="I89" i="1"/>
  <c r="K89" i="1" s="1"/>
  <c r="I63" i="1"/>
  <c r="K63" i="1" s="1"/>
  <c r="I37" i="1"/>
  <c r="K37" i="1" s="1"/>
  <c r="G120" i="11" s="1"/>
  <c r="H120" i="11" s="1"/>
  <c r="I10" i="1"/>
  <c r="K10" i="1" s="1"/>
  <c r="I149" i="1"/>
  <c r="K149" i="1" s="1"/>
  <c r="I98" i="1"/>
  <c r="K98" i="1" s="1"/>
  <c r="I36" i="1"/>
  <c r="K36" i="1" s="1"/>
  <c r="G97" i="11" s="1"/>
  <c r="H97" i="11" s="1"/>
  <c r="I320" i="1"/>
  <c r="K320" i="1" s="1"/>
  <c r="I270" i="1"/>
  <c r="K270" i="1" s="1"/>
  <c r="I237" i="1"/>
  <c r="K237" i="1" s="1"/>
  <c r="I221" i="1"/>
  <c r="K221" i="1" s="1"/>
  <c r="I189" i="1"/>
  <c r="K189" i="1" s="1"/>
  <c r="I139" i="1"/>
  <c r="K139" i="1" s="1"/>
  <c r="I107" i="1"/>
  <c r="K107" i="1" s="1"/>
  <c r="I40" i="1"/>
  <c r="K40" i="1" s="1"/>
  <c r="I20" i="1"/>
  <c r="K20" i="1" s="1"/>
  <c r="I97" i="1"/>
  <c r="K97" i="1" s="1"/>
  <c r="I56" i="1"/>
  <c r="K56" i="1" s="1"/>
  <c r="I34" i="1"/>
  <c r="K34" i="1" s="1"/>
  <c r="G74" i="11" s="1"/>
  <c r="H74" i="11" s="1"/>
  <c r="I136" i="1"/>
  <c r="K136" i="1" s="1"/>
  <c r="I51" i="1"/>
  <c r="K51" i="1" s="1"/>
  <c r="I175" i="1"/>
  <c r="K175" i="1" s="1"/>
  <c r="I138" i="1"/>
  <c r="K138" i="1" s="1"/>
  <c r="I87" i="1"/>
  <c r="K87" i="1" s="1"/>
  <c r="I19" i="1"/>
  <c r="K19" i="1" s="1"/>
  <c r="I147" i="1"/>
  <c r="K147" i="1" s="1"/>
  <c r="I35" i="1"/>
  <c r="K35" i="1" s="1"/>
  <c r="G28" i="11" s="1"/>
  <c r="H28" i="11" s="1"/>
  <c r="I344" i="1"/>
  <c r="K344" i="1" s="1"/>
  <c r="I254" i="1"/>
  <c r="K254" i="1" s="1"/>
  <c r="I207" i="1"/>
  <c r="K207" i="1" s="1"/>
  <c r="I13" i="1"/>
  <c r="K13" i="1" s="1"/>
  <c r="I134" i="1"/>
  <c r="K134" i="1" s="1"/>
  <c r="I46" i="1"/>
  <c r="K46" i="1" s="1"/>
  <c r="I64" i="1"/>
  <c r="K64" i="1" s="1"/>
  <c r="I25" i="1"/>
  <c r="K25" i="1" s="1"/>
  <c r="I169" i="1"/>
  <c r="K169" i="1" s="1"/>
  <c r="I128" i="1"/>
  <c r="K128" i="1" s="1"/>
  <c r="I81" i="1"/>
  <c r="K81" i="1" s="1"/>
  <c r="I16" i="1"/>
  <c r="K16" i="1" s="1"/>
  <c r="I122" i="1"/>
  <c r="K122" i="1" s="1"/>
  <c r="I5" i="1"/>
  <c r="K5" i="1" s="1"/>
  <c r="G51" i="14" s="1"/>
  <c r="H51" i="14" s="1"/>
  <c r="G235" i="11" l="1"/>
  <c r="H235" i="11" s="1"/>
  <c r="G212" i="11"/>
  <c r="H212" i="11" s="1"/>
  <c r="G189" i="11"/>
  <c r="H189" i="11" s="1"/>
  <c r="G190" i="11"/>
  <c r="H190" i="11" s="1"/>
  <c r="G213" i="11"/>
  <c r="H213" i="11" s="1"/>
  <c r="G236" i="11"/>
  <c r="H236" i="11" s="1"/>
  <c r="G188" i="11"/>
  <c r="H188" i="11" s="1"/>
  <c r="G211" i="11"/>
  <c r="H211" i="11" s="1"/>
  <c r="G234" i="11"/>
  <c r="H234" i="11" s="1"/>
  <c r="G165" i="11"/>
  <c r="H165" i="11" s="1"/>
  <c r="G233" i="11"/>
  <c r="H233" i="11" s="1"/>
  <c r="G210" i="11"/>
  <c r="H210" i="11" s="1"/>
  <c r="G187" i="11"/>
  <c r="H187" i="11" s="1"/>
  <c r="G76" i="14"/>
  <c r="H76" i="14" s="1"/>
  <c r="G144" i="11"/>
  <c r="H144" i="11" s="1"/>
  <c r="G167" i="11"/>
  <c r="H167" i="11" s="1"/>
  <c r="G77" i="14"/>
  <c r="H77" i="14" s="1"/>
  <c r="G168" i="11"/>
  <c r="H168" i="11" s="1"/>
  <c r="G145" i="11"/>
  <c r="H145" i="11" s="1"/>
  <c r="G166" i="11"/>
  <c r="H166" i="11" s="1"/>
  <c r="I176" i="11" s="1"/>
  <c r="J176" i="11" s="1"/>
  <c r="I177" i="11" s="1"/>
  <c r="I178" i="11" s="1"/>
  <c r="G143" i="11"/>
  <c r="H143" i="11" s="1"/>
  <c r="I153" i="11" s="1"/>
  <c r="J153" i="11" s="1"/>
  <c r="I154" i="11" s="1"/>
  <c r="I155" i="11" s="1"/>
  <c r="G121" i="11"/>
  <c r="H121" i="11" s="1"/>
  <c r="G98" i="11"/>
  <c r="H98" i="11" s="1"/>
  <c r="G75" i="11"/>
  <c r="H75" i="11" s="1"/>
  <c r="I85" i="11" s="1"/>
  <c r="J85" i="11" s="1"/>
  <c r="I86" i="11" s="1"/>
  <c r="I87" i="11" s="1"/>
  <c r="I108" i="11"/>
  <c r="J108" i="11" s="1"/>
  <c r="I109" i="11" s="1"/>
  <c r="I110" i="11" s="1"/>
  <c r="I131" i="11"/>
  <c r="J131" i="11" s="1"/>
  <c r="I132" i="11" s="1"/>
  <c r="I133" i="11" s="1"/>
  <c r="G52" i="11"/>
  <c r="H52" i="11" s="1"/>
  <c r="I62" i="11" s="1"/>
  <c r="J62" i="11" s="1"/>
  <c r="I63" i="11" s="1"/>
  <c r="I64" i="11" s="1"/>
  <c r="G29" i="11"/>
  <c r="H29" i="11" s="1"/>
  <c r="I39" i="11" s="1"/>
  <c r="J39" i="11" s="1"/>
  <c r="I40" i="11" s="1"/>
  <c r="I41" i="11" s="1"/>
  <c r="G120" i="14"/>
  <c r="H120" i="14" s="1"/>
  <c r="G97" i="14"/>
  <c r="H97" i="14" s="1"/>
  <c r="G74" i="14"/>
  <c r="H74" i="14" s="1"/>
  <c r="G121" i="14"/>
  <c r="H121" i="14" s="1"/>
  <c r="G98" i="14"/>
  <c r="H98" i="14" s="1"/>
  <c r="G75" i="14"/>
  <c r="H75" i="14" s="1"/>
  <c r="G52" i="14"/>
  <c r="H52" i="14" s="1"/>
  <c r="G29" i="14"/>
  <c r="H29" i="14" s="1"/>
  <c r="G5" i="5"/>
  <c r="H5" i="5" s="1"/>
  <c r="I15" i="5" s="1"/>
  <c r="J15" i="5" s="1"/>
  <c r="I16" i="5" s="1"/>
  <c r="I17" i="5" s="1"/>
  <c r="G5" i="11"/>
  <c r="H5" i="11" s="1"/>
  <c r="G53" i="14"/>
  <c r="H53" i="14" s="1"/>
  <c r="I62" i="14" s="1"/>
  <c r="J62" i="14" s="1"/>
  <c r="I63" i="14" s="1"/>
  <c r="I64" i="14" s="1"/>
  <c r="G30" i="14"/>
  <c r="H30" i="14" s="1"/>
  <c r="G6" i="14"/>
  <c r="H6" i="14" s="1"/>
  <c r="G282" i="9"/>
  <c r="H282" i="9" s="1"/>
  <c r="G259" i="9"/>
  <c r="H259" i="9" s="1"/>
  <c r="G236" i="9"/>
  <c r="H236" i="9" s="1"/>
  <c r="G213" i="9"/>
  <c r="H213" i="9" s="1"/>
  <c r="G190" i="9"/>
  <c r="H190" i="9" s="1"/>
  <c r="G144" i="9"/>
  <c r="H144" i="9" s="1"/>
  <c r="G167" i="9"/>
  <c r="H167" i="9" s="1"/>
  <c r="G75" i="9"/>
  <c r="H75" i="9" s="1"/>
  <c r="G52" i="9"/>
  <c r="H52" i="9" s="1"/>
  <c r="G121" i="9"/>
  <c r="H121" i="9" s="1"/>
  <c r="G98" i="9"/>
  <c r="H98" i="9" s="1"/>
  <c r="G166" i="9"/>
  <c r="H166" i="9" s="1"/>
  <c r="G258" i="9"/>
  <c r="H258" i="9" s="1"/>
  <c r="G235" i="9"/>
  <c r="H235" i="9" s="1"/>
  <c r="G189" i="9"/>
  <c r="H189" i="9" s="1"/>
  <c r="G97" i="9"/>
  <c r="H97" i="9" s="1"/>
  <c r="G281" i="9"/>
  <c r="H281" i="9" s="1"/>
  <c r="G212" i="9"/>
  <c r="H212" i="9" s="1"/>
  <c r="G143" i="9"/>
  <c r="H143" i="9" s="1"/>
  <c r="G120" i="9"/>
  <c r="H120" i="9" s="1"/>
  <c r="G74" i="9"/>
  <c r="H74" i="9" s="1"/>
  <c r="G51" i="9"/>
  <c r="H51" i="9" s="1"/>
  <c r="G28" i="9"/>
  <c r="H28" i="9" s="1"/>
  <c r="G280" i="9"/>
  <c r="H280" i="9" s="1"/>
  <c r="G257" i="9"/>
  <c r="H257" i="9" s="1"/>
  <c r="G234" i="9"/>
  <c r="H234" i="9" s="1"/>
  <c r="G211" i="9"/>
  <c r="H211" i="9" s="1"/>
  <c r="G188" i="9"/>
  <c r="H188" i="9" s="1"/>
  <c r="G142" i="9"/>
  <c r="H142" i="9" s="1"/>
  <c r="G165" i="9"/>
  <c r="H165" i="9" s="1"/>
  <c r="G96" i="9"/>
  <c r="H96" i="9" s="1"/>
  <c r="G73" i="9"/>
  <c r="H73" i="9" s="1"/>
  <c r="G50" i="9"/>
  <c r="H50" i="9" s="1"/>
  <c r="G27" i="9"/>
  <c r="H27" i="9" s="1"/>
  <c r="G119" i="9"/>
  <c r="H119" i="9" s="1"/>
  <c r="G260" i="9"/>
  <c r="H260" i="9" s="1"/>
  <c r="G237" i="9"/>
  <c r="H237" i="9" s="1"/>
  <c r="G214" i="9"/>
  <c r="H214" i="9" s="1"/>
  <c r="G191" i="9"/>
  <c r="H191" i="9" s="1"/>
  <c r="G283" i="9"/>
  <c r="H283" i="9" s="1"/>
  <c r="G122" i="9"/>
  <c r="H122" i="9" s="1"/>
  <c r="G12" i="9"/>
  <c r="H12" i="9" s="1"/>
  <c r="K109" i="1"/>
  <c r="G11" i="9"/>
  <c r="H11" i="9" s="1"/>
  <c r="K257" i="1"/>
  <c r="G10" i="10"/>
  <c r="H10" i="10" s="1"/>
  <c r="K245" i="1"/>
  <c r="G10" i="9"/>
  <c r="H10" i="9" s="1"/>
  <c r="G5" i="14"/>
  <c r="H5" i="14" s="1"/>
  <c r="G6" i="10"/>
  <c r="H6" i="10" s="1"/>
  <c r="G9" i="10"/>
  <c r="H9" i="10" s="1"/>
  <c r="G16" i="10"/>
  <c r="H16" i="10" s="1"/>
  <c r="G12" i="10"/>
  <c r="H12" i="10" s="1"/>
  <c r="G14" i="10"/>
  <c r="H14" i="10" s="1"/>
  <c r="G4" i="10"/>
  <c r="H4" i="10" s="1"/>
  <c r="G8" i="10"/>
  <c r="H8" i="10" s="1"/>
  <c r="G13" i="10"/>
  <c r="H13" i="10" s="1"/>
  <c r="G7" i="10"/>
  <c r="H7" i="10" s="1"/>
  <c r="G11" i="10"/>
  <c r="H11" i="10" s="1"/>
  <c r="G6" i="11"/>
  <c r="H6" i="11" s="1"/>
  <c r="G4" i="9"/>
  <c r="H4" i="9" s="1"/>
  <c r="G7" i="9"/>
  <c r="H7" i="9" s="1"/>
  <c r="G5" i="9"/>
  <c r="H5" i="9" s="1"/>
  <c r="G8" i="9"/>
  <c r="H8" i="9" s="1"/>
  <c r="I124" i="1"/>
  <c r="K124" i="1" s="1"/>
  <c r="G3" i="2"/>
  <c r="I244" i="11" l="1"/>
  <c r="J244" i="11" s="1"/>
  <c r="I245" i="11" s="1"/>
  <c r="I246" i="11" s="1"/>
  <c r="I248" i="11" s="1"/>
  <c r="I198" i="11"/>
  <c r="J198" i="11" s="1"/>
  <c r="I199" i="11" s="1"/>
  <c r="I200" i="11" s="1"/>
  <c r="I202" i="11" s="1"/>
  <c r="I15" i="11"/>
  <c r="J15" i="11" s="1"/>
  <c r="I221" i="11"/>
  <c r="J221" i="11" s="1"/>
  <c r="I222" i="11" s="1"/>
  <c r="I223" i="11" s="1"/>
  <c r="I227" i="11" s="1"/>
  <c r="I250" i="11"/>
  <c r="I15" i="14"/>
  <c r="J15" i="14" s="1"/>
  <c r="D22" i="6" s="1"/>
  <c r="E22" i="6" s="1"/>
  <c r="F22" i="6" s="1"/>
  <c r="I91" i="11"/>
  <c r="I89" i="11"/>
  <c r="I159" i="11"/>
  <c r="I157" i="11"/>
  <c r="I135" i="11"/>
  <c r="I137" i="11"/>
  <c r="I182" i="11"/>
  <c r="I180" i="11"/>
  <c r="I112" i="11"/>
  <c r="I114" i="11"/>
  <c r="I68" i="11"/>
  <c r="I66" i="11"/>
  <c r="I45" i="11"/>
  <c r="I43" i="11"/>
  <c r="I39" i="14"/>
  <c r="J39" i="14" s="1"/>
  <c r="I40" i="14" s="1"/>
  <c r="I41" i="14" s="1"/>
  <c r="I45" i="14" s="1"/>
  <c r="I68" i="14"/>
  <c r="I66" i="14"/>
  <c r="I21" i="5"/>
  <c r="I19" i="5"/>
  <c r="I108" i="14"/>
  <c r="J108" i="14" s="1"/>
  <c r="I85" i="14"/>
  <c r="J85" i="14" s="1"/>
  <c r="I131" i="14"/>
  <c r="J131" i="14" s="1"/>
  <c r="D27" i="6" s="1"/>
  <c r="E27" i="6" s="1"/>
  <c r="F27" i="6" s="1"/>
  <c r="I38" i="9"/>
  <c r="J38" i="9" s="1"/>
  <c r="I39" i="9" s="1"/>
  <c r="I40" i="9" s="1"/>
  <c r="I44" i="9" s="1"/>
  <c r="I84" i="9"/>
  <c r="J84" i="9" s="1"/>
  <c r="I85" i="9" s="1"/>
  <c r="I86" i="9" s="1"/>
  <c r="I88" i="9" s="1"/>
  <c r="I176" i="9"/>
  <c r="J176" i="9" s="1"/>
  <c r="I177" i="9" s="1"/>
  <c r="I178" i="9" s="1"/>
  <c r="I182" i="9" s="1"/>
  <c r="I199" i="9"/>
  <c r="J199" i="9" s="1"/>
  <c r="I200" i="9" s="1"/>
  <c r="I201" i="9" s="1"/>
  <c r="I205" i="9" s="1"/>
  <c r="I245" i="9"/>
  <c r="J245" i="9" s="1"/>
  <c r="I246" i="9" s="1"/>
  <c r="I247" i="9" s="1"/>
  <c r="I251" i="9" s="1"/>
  <c r="I291" i="9"/>
  <c r="J291" i="9" s="1"/>
  <c r="I292" i="9" s="1"/>
  <c r="I293" i="9" s="1"/>
  <c r="I130" i="9"/>
  <c r="J130" i="9" s="1"/>
  <c r="I131" i="9" s="1"/>
  <c r="I132" i="9" s="1"/>
  <c r="I61" i="9"/>
  <c r="J61" i="9" s="1"/>
  <c r="I62" i="9" s="1"/>
  <c r="I63" i="9" s="1"/>
  <c r="I107" i="9"/>
  <c r="J107" i="9" s="1"/>
  <c r="I108" i="9" s="1"/>
  <c r="I109" i="9" s="1"/>
  <c r="I153" i="9"/>
  <c r="J153" i="9" s="1"/>
  <c r="I154" i="9" s="1"/>
  <c r="I155" i="9" s="1"/>
  <c r="I222" i="9"/>
  <c r="J222" i="9" s="1"/>
  <c r="I268" i="9"/>
  <c r="J268" i="9" s="1"/>
  <c r="I269" i="9" s="1"/>
  <c r="I270" i="9" s="1"/>
  <c r="D30" i="6"/>
  <c r="E30" i="6" s="1"/>
  <c r="F30" i="6" s="1"/>
  <c r="S30" i="6" s="1"/>
  <c r="D36" i="6"/>
  <c r="E36" i="6" s="1"/>
  <c r="F36" i="6" s="1"/>
  <c r="D37" i="6"/>
  <c r="E37" i="6" s="1"/>
  <c r="F37" i="6" s="1"/>
  <c r="D35" i="6"/>
  <c r="E35" i="6" s="1"/>
  <c r="F35" i="6" s="1"/>
  <c r="D34" i="6"/>
  <c r="E34" i="6" s="1"/>
  <c r="F34" i="6" s="1"/>
  <c r="G34" i="6" s="1"/>
  <c r="D32" i="6"/>
  <c r="E32" i="6" s="1"/>
  <c r="F32" i="6" s="1"/>
  <c r="I16" i="14"/>
  <c r="I17" i="14" s="1"/>
  <c r="I21" i="14" s="1"/>
  <c r="I18" i="10"/>
  <c r="J18" i="10" s="1"/>
  <c r="D60" i="6" s="1"/>
  <c r="D73" i="6"/>
  <c r="I16" i="11"/>
  <c r="I17" i="11" s="1"/>
  <c r="I21" i="11" s="1"/>
  <c r="I15" i="9"/>
  <c r="J15" i="9" s="1"/>
  <c r="D14" i="6" s="1"/>
  <c r="E14" i="6" s="1"/>
  <c r="F14" i="6" s="1"/>
  <c r="I204" i="11" l="1"/>
  <c r="I225" i="11"/>
  <c r="I180" i="9"/>
  <c r="I86" i="14"/>
  <c r="I87" i="14" s="1"/>
  <c r="I89" i="14" s="1"/>
  <c r="D24" i="6"/>
  <c r="E24" i="6" s="1"/>
  <c r="F24" i="6" s="1"/>
  <c r="I109" i="14"/>
  <c r="I110" i="14" s="1"/>
  <c r="I114" i="14" s="1"/>
  <c r="D25" i="6"/>
  <c r="E25" i="6" s="1"/>
  <c r="F25" i="6" s="1"/>
  <c r="I249" i="9"/>
  <c r="I42" i="9"/>
  <c r="I90" i="9"/>
  <c r="I43" i="14"/>
  <c r="I91" i="14"/>
  <c r="I132" i="14"/>
  <c r="I133" i="14" s="1"/>
  <c r="I112" i="14"/>
  <c r="I203" i="9"/>
  <c r="I223" i="9"/>
  <c r="I224" i="9" s="1"/>
  <c r="I111" i="9"/>
  <c r="I113" i="9"/>
  <c r="I134" i="9"/>
  <c r="I136" i="9"/>
  <c r="I272" i="9"/>
  <c r="I274" i="9"/>
  <c r="I157" i="9"/>
  <c r="I159" i="9"/>
  <c r="I67" i="9"/>
  <c r="I65" i="9"/>
  <c r="I297" i="9"/>
  <c r="I295" i="9"/>
  <c r="T30" i="6"/>
  <c r="L37" i="6"/>
  <c r="T37" i="6"/>
  <c r="G37" i="6"/>
  <c r="R37" i="6"/>
  <c r="M37" i="6"/>
  <c r="P37" i="6" s="1"/>
  <c r="S37" i="6"/>
  <c r="M30" i="6"/>
  <c r="P30" i="6" s="1"/>
  <c r="G30" i="6"/>
  <c r="R30" i="6"/>
  <c r="L30" i="6"/>
  <c r="G36" i="6"/>
  <c r="T36" i="6"/>
  <c r="L36" i="6"/>
  <c r="R36" i="6"/>
  <c r="M36" i="6"/>
  <c r="S36" i="6"/>
  <c r="P36" i="6"/>
  <c r="D8" i="6"/>
  <c r="E8" i="6" s="1"/>
  <c r="F8" i="6" s="1"/>
  <c r="D16" i="6"/>
  <c r="E16" i="6" s="1"/>
  <c r="F16" i="6" s="1"/>
  <c r="D9" i="6"/>
  <c r="E9" i="6" s="1"/>
  <c r="F9" i="6" s="1"/>
  <c r="S9" i="6" s="1"/>
  <c r="D18" i="6"/>
  <c r="E18" i="6" s="1"/>
  <c r="F18" i="6" s="1"/>
  <c r="R18" i="6" s="1"/>
  <c r="D10" i="6"/>
  <c r="E10" i="6" s="1"/>
  <c r="F10" i="6" s="1"/>
  <c r="T10" i="6" s="1"/>
  <c r="D15" i="6"/>
  <c r="E15" i="6" s="1"/>
  <c r="F15" i="6" s="1"/>
  <c r="S15" i="6" s="1"/>
  <c r="D11" i="6"/>
  <c r="E11" i="6" s="1"/>
  <c r="F11" i="6" s="1"/>
  <c r="T11" i="6" s="1"/>
  <c r="D53" i="6"/>
  <c r="D33" i="6"/>
  <c r="E33" i="6" s="1"/>
  <c r="F33" i="6" s="1"/>
  <c r="M33" i="6" s="1"/>
  <c r="D52" i="6"/>
  <c r="D63" i="6"/>
  <c r="D61" i="6"/>
  <c r="E61" i="6" s="1"/>
  <c r="F61" i="6" s="1"/>
  <c r="R61" i="6" s="1"/>
  <c r="D58" i="6"/>
  <c r="E58" i="6" s="1"/>
  <c r="F58" i="6" s="1"/>
  <c r="M58" i="6" s="1"/>
  <c r="D51" i="6"/>
  <c r="D66" i="6"/>
  <c r="E66" i="6" s="1"/>
  <c r="F66" i="6" s="1"/>
  <c r="S66" i="6" s="1"/>
  <c r="D67" i="6"/>
  <c r="E67" i="6" s="1"/>
  <c r="F67" i="6" s="1"/>
  <c r="G67" i="6" s="1"/>
  <c r="D69" i="6"/>
  <c r="E69" i="6" s="1"/>
  <c r="F69" i="6" s="1"/>
  <c r="D68" i="6"/>
  <c r="E68" i="6" s="1"/>
  <c r="F68" i="6" s="1"/>
  <c r="D48" i="6"/>
  <c r="D23" i="6"/>
  <c r="E23" i="6" s="1"/>
  <c r="F23" i="6" s="1"/>
  <c r="R23" i="6" s="1"/>
  <c r="T34" i="6"/>
  <c r="S34" i="6"/>
  <c r="L34" i="6"/>
  <c r="D57" i="6"/>
  <c r="E57" i="6" s="1"/>
  <c r="F57" i="6" s="1"/>
  <c r="D12" i="6"/>
  <c r="E12" i="6" s="1"/>
  <c r="F12" i="6" s="1"/>
  <c r="S12" i="6" s="1"/>
  <c r="R34" i="6"/>
  <c r="M34" i="6"/>
  <c r="N34" i="6" s="1"/>
  <c r="O34" i="6" s="1"/>
  <c r="D65" i="6"/>
  <c r="E65" i="6" s="1"/>
  <c r="F65" i="6" s="1"/>
  <c r="D59" i="6"/>
  <c r="T32" i="6"/>
  <c r="L32" i="6"/>
  <c r="S32" i="6"/>
  <c r="M32" i="6"/>
  <c r="P32" i="6" s="1"/>
  <c r="G32" i="6"/>
  <c r="R32" i="6"/>
  <c r="R35" i="6"/>
  <c r="S35" i="6"/>
  <c r="M35" i="6"/>
  <c r="P35" i="6" s="1"/>
  <c r="T35" i="6"/>
  <c r="G35" i="6"/>
  <c r="L35" i="6"/>
  <c r="D50" i="6"/>
  <c r="I19" i="14"/>
  <c r="D17" i="6"/>
  <c r="E17" i="6" s="1"/>
  <c r="F17" i="6" s="1"/>
  <c r="S17" i="6" s="1"/>
  <c r="D31" i="6"/>
  <c r="E31" i="6" s="1"/>
  <c r="F31" i="6" s="1"/>
  <c r="G31" i="6" s="1"/>
  <c r="D26" i="6"/>
  <c r="E26" i="6" s="1"/>
  <c r="F26" i="6" s="1"/>
  <c r="M26" i="6" s="1"/>
  <c r="P26" i="6" s="1"/>
  <c r="E13" i="6"/>
  <c r="F13" i="6" s="1"/>
  <c r="T22" i="6"/>
  <c r="S22" i="6"/>
  <c r="R22" i="6"/>
  <c r="L22" i="6"/>
  <c r="G22" i="6"/>
  <c r="M22" i="6"/>
  <c r="P22" i="6" s="1"/>
  <c r="R27" i="6"/>
  <c r="T27" i="6"/>
  <c r="S27" i="6"/>
  <c r="M27" i="6"/>
  <c r="L27" i="6"/>
  <c r="G27" i="6"/>
  <c r="R14" i="6"/>
  <c r="T14" i="6"/>
  <c r="S14" i="6"/>
  <c r="G14" i="6"/>
  <c r="L14" i="6"/>
  <c r="M14" i="6"/>
  <c r="P14" i="6" s="1"/>
  <c r="D49" i="6"/>
  <c r="E49" i="6" s="1"/>
  <c r="F49" i="6" s="1"/>
  <c r="D62" i="6"/>
  <c r="E62" i="6" s="1"/>
  <c r="F62" i="6" s="1"/>
  <c r="T62" i="6" s="1"/>
  <c r="D64" i="6"/>
  <c r="E64" i="6" s="1"/>
  <c r="F64" i="6" s="1"/>
  <c r="D42" i="6"/>
  <c r="D40" i="6"/>
  <c r="D43" i="6"/>
  <c r="E60" i="6"/>
  <c r="I19" i="11"/>
  <c r="I19" i="10"/>
  <c r="I20" i="10" s="1"/>
  <c r="D55" i="6"/>
  <c r="D56" i="6"/>
  <c r="D54" i="6"/>
  <c r="D41" i="6"/>
  <c r="I16" i="9"/>
  <c r="I17" i="9" s="1"/>
  <c r="I19" i="9" s="1"/>
  <c r="D44" i="6"/>
  <c r="D45" i="6"/>
  <c r="D47" i="6"/>
  <c r="D46" i="6"/>
  <c r="D74" i="6"/>
  <c r="E74" i="6" s="1"/>
  <c r="F74" i="6" s="1"/>
  <c r="T25" i="6" l="1"/>
  <c r="L25" i="6"/>
  <c r="S25" i="6"/>
  <c r="G25" i="6"/>
  <c r="R25" i="6"/>
  <c r="R24" i="6"/>
  <c r="S24" i="6"/>
  <c r="T24" i="6"/>
  <c r="G24" i="6"/>
  <c r="L24" i="6"/>
  <c r="I135" i="14"/>
  <c r="I137" i="14"/>
  <c r="I226" i="9"/>
  <c r="I228" i="9"/>
  <c r="L9" i="6"/>
  <c r="G9" i="6"/>
  <c r="R9" i="6"/>
  <c r="N30" i="6"/>
  <c r="O30" i="6" s="1"/>
  <c r="G10" i="6"/>
  <c r="M9" i="6"/>
  <c r="P9" i="6" s="1"/>
  <c r="T9" i="6"/>
  <c r="N37" i="6"/>
  <c r="O37" i="6" s="1"/>
  <c r="N36" i="6"/>
  <c r="Q36" i="6" s="1"/>
  <c r="G11" i="6"/>
  <c r="L10" i="6"/>
  <c r="R10" i="6"/>
  <c r="T15" i="6"/>
  <c r="L11" i="6"/>
  <c r="S10" i="6"/>
  <c r="M10" i="6"/>
  <c r="P10" i="6" s="1"/>
  <c r="M18" i="6"/>
  <c r="N18" i="6" s="1"/>
  <c r="Q18" i="6" s="1"/>
  <c r="T18" i="6"/>
  <c r="R15" i="6"/>
  <c r="S18" i="6"/>
  <c r="T16" i="6"/>
  <c r="G16" i="6"/>
  <c r="M16" i="6"/>
  <c r="P16" i="6" s="1"/>
  <c r="R16" i="6"/>
  <c r="S16" i="6"/>
  <c r="L16" i="6"/>
  <c r="G18" i="6"/>
  <c r="L18" i="6"/>
  <c r="M11" i="6"/>
  <c r="N11" i="6" s="1"/>
  <c r="Q11" i="6" s="1"/>
  <c r="S11" i="6"/>
  <c r="G15" i="6"/>
  <c r="L15" i="6"/>
  <c r="R11" i="6"/>
  <c r="M15" i="6"/>
  <c r="P15" i="6" s="1"/>
  <c r="L23" i="6"/>
  <c r="L66" i="6"/>
  <c r="T67" i="6"/>
  <c r="R67" i="6"/>
  <c r="S67" i="6"/>
  <c r="L67" i="6"/>
  <c r="M67" i="6"/>
  <c r="P67" i="6" s="1"/>
  <c r="L33" i="6"/>
  <c r="R33" i="6"/>
  <c r="G33" i="6"/>
  <c r="S33" i="6"/>
  <c r="T33" i="6"/>
  <c r="T12" i="6"/>
  <c r="G66" i="6"/>
  <c r="T66" i="6"/>
  <c r="M66" i="6"/>
  <c r="P66" i="6" s="1"/>
  <c r="S23" i="6"/>
  <c r="R66" i="6"/>
  <c r="M23" i="6"/>
  <c r="P23" i="6" s="1"/>
  <c r="T23" i="6"/>
  <c r="G23" i="6"/>
  <c r="E63" i="6"/>
  <c r="F63" i="6" s="1"/>
  <c r="S68" i="6"/>
  <c r="G68" i="6"/>
  <c r="M68" i="6"/>
  <c r="P68" i="6" s="1"/>
  <c r="L68" i="6"/>
  <c r="R68" i="6"/>
  <c r="T68" i="6"/>
  <c r="T69" i="6"/>
  <c r="S69" i="6"/>
  <c r="G69" i="6"/>
  <c r="M69" i="6"/>
  <c r="R69" i="6"/>
  <c r="L69" i="6"/>
  <c r="M12" i="6"/>
  <c r="N12" i="6" s="1"/>
  <c r="Q12" i="6" s="1"/>
  <c r="R12" i="6"/>
  <c r="L12" i="6"/>
  <c r="G12" i="6"/>
  <c r="P34" i="6"/>
  <c r="Q34" i="6"/>
  <c r="G65" i="6"/>
  <c r="S65" i="6"/>
  <c r="L65" i="6"/>
  <c r="R65" i="6"/>
  <c r="M65" i="6"/>
  <c r="T65" i="6"/>
  <c r="P33" i="6"/>
  <c r="N33" i="6"/>
  <c r="O33" i="6" s="1"/>
  <c r="N35" i="6"/>
  <c r="O35" i="6" s="1"/>
  <c r="N32" i="6"/>
  <c r="Q32" i="6" s="1"/>
  <c r="R26" i="6"/>
  <c r="T74" i="6"/>
  <c r="R74" i="6"/>
  <c r="S74" i="6"/>
  <c r="T17" i="6"/>
  <c r="M17" i="6"/>
  <c r="P17" i="6" s="1"/>
  <c r="G17" i="6"/>
  <c r="R17" i="6"/>
  <c r="L17" i="6"/>
  <c r="R31" i="6"/>
  <c r="S31" i="6"/>
  <c r="M31" i="6"/>
  <c r="P31" i="6" s="1"/>
  <c r="L31" i="6"/>
  <c r="T31" i="6"/>
  <c r="L26" i="6"/>
  <c r="S26" i="6"/>
  <c r="G26" i="6"/>
  <c r="T26" i="6"/>
  <c r="N23" i="6"/>
  <c r="O23" i="6" s="1"/>
  <c r="N27" i="6"/>
  <c r="Q27" i="6" s="1"/>
  <c r="S13" i="6"/>
  <c r="R13" i="6"/>
  <c r="T13" i="6"/>
  <c r="G13" i="6"/>
  <c r="M13" i="6"/>
  <c r="L13" i="6"/>
  <c r="N14" i="6"/>
  <c r="O14" i="6" s="1"/>
  <c r="P27" i="6"/>
  <c r="N22" i="6"/>
  <c r="O22" i="6" s="1"/>
  <c r="N26" i="6"/>
  <c r="O26" i="6" s="1"/>
  <c r="M8" i="6"/>
  <c r="P8" i="6" s="1"/>
  <c r="T8" i="6"/>
  <c r="S8" i="6"/>
  <c r="R8" i="6"/>
  <c r="L8" i="6"/>
  <c r="G8" i="6"/>
  <c r="R62" i="6"/>
  <c r="S62" i="6"/>
  <c r="M62" i="6"/>
  <c r="P62" i="6" s="1"/>
  <c r="L62" i="6"/>
  <c r="G62" i="6"/>
  <c r="T64" i="6"/>
  <c r="M64" i="6"/>
  <c r="P64" i="6" s="1"/>
  <c r="L64" i="6"/>
  <c r="R64" i="6"/>
  <c r="G64" i="6"/>
  <c r="S64" i="6"/>
  <c r="I21" i="9"/>
  <c r="G61" i="6"/>
  <c r="S61" i="6"/>
  <c r="T61" i="6"/>
  <c r="F60" i="6"/>
  <c r="T60" i="6" s="1"/>
  <c r="L61" i="6"/>
  <c r="M61" i="6"/>
  <c r="N61" i="6" s="1"/>
  <c r="O61" i="6" s="1"/>
  <c r="S58" i="6"/>
  <c r="L58" i="6"/>
  <c r="G58" i="6"/>
  <c r="R58" i="6"/>
  <c r="T58" i="6"/>
  <c r="P58" i="6"/>
  <c r="E59" i="6"/>
  <c r="F59" i="6" s="1"/>
  <c r="N58" i="6"/>
  <c r="Q58" i="6" s="1"/>
  <c r="T57" i="6"/>
  <c r="L57" i="6"/>
  <c r="S57" i="6"/>
  <c r="G57" i="6"/>
  <c r="R57" i="6"/>
  <c r="M57" i="6"/>
  <c r="P57" i="6" s="1"/>
  <c r="I24" i="10"/>
  <c r="I22" i="10"/>
  <c r="E46" i="6"/>
  <c r="F46" i="6" s="1"/>
  <c r="E50" i="6"/>
  <c r="F50" i="6" s="1"/>
  <c r="R50" i="6" s="1"/>
  <c r="L74" i="6"/>
  <c r="G74" i="6"/>
  <c r="M74" i="6"/>
  <c r="L49" i="6"/>
  <c r="R49" i="6"/>
  <c r="S49" i="6"/>
  <c r="T49" i="6"/>
  <c r="G49" i="6"/>
  <c r="M49" i="6"/>
  <c r="N9" i="6" l="1"/>
  <c r="Q9" i="6" s="1"/>
  <c r="N10" i="6"/>
  <c r="Q10" i="6" s="1"/>
  <c r="Q30" i="6"/>
  <c r="O36" i="6"/>
  <c r="Q37" i="6"/>
  <c r="H28" i="6"/>
  <c r="P18" i="6"/>
  <c r="P11" i="6"/>
  <c r="O11" i="6"/>
  <c r="N16" i="6"/>
  <c r="Q16" i="6" s="1"/>
  <c r="N15" i="6"/>
  <c r="O15" i="6" s="1"/>
  <c r="N66" i="6"/>
  <c r="O66" i="6" s="1"/>
  <c r="N67" i="6"/>
  <c r="Q67" i="6" s="1"/>
  <c r="P12" i="6"/>
  <c r="Q15" i="6"/>
  <c r="H38" i="6"/>
  <c r="M63" i="6"/>
  <c r="T63" i="6"/>
  <c r="G63" i="6"/>
  <c r="R63" i="6"/>
  <c r="S63" i="6"/>
  <c r="L63" i="6"/>
  <c r="N69" i="6"/>
  <c r="Q69" i="6" s="1"/>
  <c r="N68" i="6"/>
  <c r="Q68" i="6" s="1"/>
  <c r="P69" i="6"/>
  <c r="Q35" i="6"/>
  <c r="N65" i="6"/>
  <c r="O65" i="6" s="1"/>
  <c r="P65" i="6"/>
  <c r="O32" i="6"/>
  <c r="Q33" i="6"/>
  <c r="M28" i="6"/>
  <c r="M38" i="6"/>
  <c r="H20" i="6"/>
  <c r="N17" i="6"/>
  <c r="Q17" i="6" s="1"/>
  <c r="N31" i="6"/>
  <c r="Q31" i="6" s="1"/>
  <c r="Q14" i="6"/>
  <c r="O9" i="6"/>
  <c r="O18" i="6"/>
  <c r="O12" i="6"/>
  <c r="O27" i="6"/>
  <c r="P13" i="6"/>
  <c r="N13" i="6"/>
  <c r="O13" i="6" s="1"/>
  <c r="N8" i="6"/>
  <c r="O8" i="6" s="1"/>
  <c r="O10" i="6"/>
  <c r="Q26" i="6"/>
  <c r="Q22" i="6"/>
  <c r="Q23" i="6"/>
  <c r="N62" i="6"/>
  <c r="O62" i="6" s="1"/>
  <c r="N64" i="6"/>
  <c r="O64" i="6" s="1"/>
  <c r="L60" i="6"/>
  <c r="R60" i="6"/>
  <c r="G60" i="6"/>
  <c r="S60" i="6"/>
  <c r="M60" i="6"/>
  <c r="P61" i="6"/>
  <c r="Q61" i="6"/>
  <c r="R59" i="6"/>
  <c r="G59" i="6"/>
  <c r="M59" i="6"/>
  <c r="P59" i="6" s="1"/>
  <c r="T59" i="6"/>
  <c r="L59" i="6"/>
  <c r="S59" i="6"/>
  <c r="O58" i="6"/>
  <c r="N57" i="6"/>
  <c r="O57" i="6" s="1"/>
  <c r="E45" i="6"/>
  <c r="F45" i="6" s="1"/>
  <c r="L50" i="6"/>
  <c r="E40" i="6"/>
  <c r="F40" i="6" s="1"/>
  <c r="E73" i="6"/>
  <c r="F73" i="6" s="1"/>
  <c r="T50" i="6"/>
  <c r="M50" i="6"/>
  <c r="P50" i="6" s="1"/>
  <c r="S50" i="6"/>
  <c r="G50" i="6"/>
  <c r="P74" i="6"/>
  <c r="N74" i="6"/>
  <c r="N49" i="6"/>
  <c r="O49" i="6" s="1"/>
  <c r="P49" i="6"/>
  <c r="R46" i="6"/>
  <c r="L46" i="6"/>
  <c r="M46" i="6"/>
  <c r="S46" i="6"/>
  <c r="T46" i="6"/>
  <c r="G46" i="6"/>
  <c r="M20" i="6" l="1"/>
  <c r="Q66" i="6"/>
  <c r="O16" i="6"/>
  <c r="O67" i="6"/>
  <c r="P63" i="6"/>
  <c r="N63" i="6"/>
  <c r="O68" i="6"/>
  <c r="O69" i="6"/>
  <c r="Q65" i="6"/>
  <c r="R73" i="6"/>
  <c r="T73" i="6"/>
  <c r="S73" i="6"/>
  <c r="O17" i="6"/>
  <c r="O31" i="6"/>
  <c r="Q13" i="6"/>
  <c r="Q8" i="6"/>
  <c r="Q62" i="6"/>
  <c r="Q64" i="6"/>
  <c r="P60" i="6"/>
  <c r="N60" i="6"/>
  <c r="Q57" i="6"/>
  <c r="N59" i="6"/>
  <c r="Q59" i="6" s="1"/>
  <c r="G73" i="6"/>
  <c r="M73" i="6"/>
  <c r="P73" i="6" s="1"/>
  <c r="M79" i="6" s="1"/>
  <c r="L73" i="6"/>
  <c r="H79" i="6" s="1"/>
  <c r="N50" i="6"/>
  <c r="O50" i="6" s="1"/>
  <c r="E41" i="6"/>
  <c r="F41" i="6" s="1"/>
  <c r="E47" i="6"/>
  <c r="F47" i="6" s="1"/>
  <c r="E48" i="6"/>
  <c r="F48" i="6" s="1"/>
  <c r="O74" i="6"/>
  <c r="Q74" i="6"/>
  <c r="Q49" i="6"/>
  <c r="N46" i="6"/>
  <c r="Q46" i="6" s="1"/>
  <c r="R45" i="6"/>
  <c r="S45" i="6"/>
  <c r="G45" i="6"/>
  <c r="M45" i="6"/>
  <c r="P45" i="6" s="1"/>
  <c r="L45" i="6"/>
  <c r="T45" i="6"/>
  <c r="G40" i="6"/>
  <c r="R40" i="6"/>
  <c r="L40" i="6"/>
  <c r="S40" i="6"/>
  <c r="T40" i="6"/>
  <c r="M40" i="6"/>
  <c r="P46" i="6"/>
  <c r="O63" i="6" l="1"/>
  <c r="Q63" i="6"/>
  <c r="Q60" i="6"/>
  <c r="O60" i="6"/>
  <c r="O59" i="6"/>
  <c r="E56" i="6"/>
  <c r="F56" i="6" s="1"/>
  <c r="G56" i="6" s="1"/>
  <c r="N73" i="6"/>
  <c r="Q73" i="6" s="1"/>
  <c r="Q50" i="6"/>
  <c r="E43" i="6"/>
  <c r="F43" i="6" s="1"/>
  <c r="E44" i="6"/>
  <c r="F44" i="6" s="1"/>
  <c r="E55" i="6"/>
  <c r="F55" i="6" s="1"/>
  <c r="E42" i="6"/>
  <c r="F42" i="6" s="1"/>
  <c r="O46" i="6"/>
  <c r="L48" i="6"/>
  <c r="R48" i="6"/>
  <c r="T48" i="6"/>
  <c r="S48" i="6"/>
  <c r="M48" i="6"/>
  <c r="G48" i="6"/>
  <c r="G41" i="6"/>
  <c r="S41" i="6"/>
  <c r="L41" i="6"/>
  <c r="T41" i="6"/>
  <c r="R41" i="6"/>
  <c r="M41" i="6"/>
  <c r="P41" i="6" s="1"/>
  <c r="S47" i="6"/>
  <c r="R47" i="6"/>
  <c r="T47" i="6"/>
  <c r="M47" i="6"/>
  <c r="G47" i="6"/>
  <c r="L47" i="6"/>
  <c r="P40" i="6"/>
  <c r="N40" i="6"/>
  <c r="Q40" i="6" s="1"/>
  <c r="N45" i="6"/>
  <c r="O45" i="6" s="1"/>
  <c r="E54" i="6"/>
  <c r="F54" i="6" s="1"/>
  <c r="E53" i="6"/>
  <c r="F53" i="6" s="1"/>
  <c r="E52" i="6"/>
  <c r="F52" i="6" s="1"/>
  <c r="T56" i="6" l="1"/>
  <c r="S56" i="6"/>
  <c r="L56" i="6"/>
  <c r="R56" i="6"/>
  <c r="O73" i="6"/>
  <c r="M56" i="6"/>
  <c r="P56" i="6" s="1"/>
  <c r="E51" i="6"/>
  <c r="F51" i="6" s="1"/>
  <c r="S51" i="6" s="1"/>
  <c r="S55" i="6"/>
  <c r="T55" i="6"/>
  <c r="R55" i="6"/>
  <c r="G55" i="6"/>
  <c r="L55" i="6"/>
  <c r="M55" i="6"/>
  <c r="L53" i="6"/>
  <c r="L54" i="6"/>
  <c r="L52" i="6"/>
  <c r="M42" i="6"/>
  <c r="P42" i="6" s="1"/>
  <c r="S42" i="6"/>
  <c r="L42" i="6"/>
  <c r="G42" i="6"/>
  <c r="T42" i="6"/>
  <c r="R42" i="6"/>
  <c r="P48" i="6"/>
  <c r="N48" i="6"/>
  <c r="O48" i="6" s="1"/>
  <c r="M44" i="6"/>
  <c r="R44" i="6"/>
  <c r="G44" i="6"/>
  <c r="L44" i="6"/>
  <c r="S44" i="6"/>
  <c r="T44" i="6"/>
  <c r="P47" i="6"/>
  <c r="N47" i="6"/>
  <c r="Q47" i="6" s="1"/>
  <c r="L43" i="6"/>
  <c r="R43" i="6"/>
  <c r="T43" i="6"/>
  <c r="M43" i="6"/>
  <c r="S43" i="6"/>
  <c r="G43" i="6"/>
  <c r="Q45" i="6"/>
  <c r="O40" i="6"/>
  <c r="N41" i="6"/>
  <c r="Q41" i="6" s="1"/>
  <c r="S54" i="6"/>
  <c r="G54" i="6"/>
  <c r="T54" i="6"/>
  <c r="M54" i="6"/>
  <c r="N54" i="6" s="1"/>
  <c r="Q54" i="6" s="1"/>
  <c r="R54" i="6"/>
  <c r="R52" i="6"/>
  <c r="G52" i="6"/>
  <c r="T52" i="6"/>
  <c r="M52" i="6"/>
  <c r="N52" i="6" s="1"/>
  <c r="Q52" i="6" s="1"/>
  <c r="S52" i="6"/>
  <c r="T53" i="6"/>
  <c r="R53" i="6"/>
  <c r="G53" i="6"/>
  <c r="M53" i="6"/>
  <c r="N53" i="6" s="1"/>
  <c r="Q53" i="6" s="1"/>
  <c r="S53" i="6"/>
  <c r="N56" i="6" l="1"/>
  <c r="Q56" i="6" s="1"/>
  <c r="R51" i="6"/>
  <c r="G51" i="6"/>
  <c r="T51" i="6"/>
  <c r="L51" i="6"/>
  <c r="H70" i="6" s="1"/>
  <c r="L82" i="6" s="1"/>
  <c r="M51" i="6"/>
  <c r="N51" i="6" s="1"/>
  <c r="O51" i="6" s="1"/>
  <c r="P54" i="6"/>
  <c r="N55" i="6"/>
  <c r="O55" i="6" s="1"/>
  <c r="P52" i="6"/>
  <c r="P53" i="6"/>
  <c r="P55" i="6"/>
  <c r="O47" i="6"/>
  <c r="Q48" i="6"/>
  <c r="N43" i="6"/>
  <c r="Q43" i="6" s="1"/>
  <c r="P44" i="6"/>
  <c r="N44" i="6"/>
  <c r="O44" i="6" s="1"/>
  <c r="O41" i="6"/>
  <c r="P43" i="6"/>
  <c r="N42" i="6"/>
  <c r="O42" i="6" s="1"/>
  <c r="O54" i="6"/>
  <c r="O53" i="6"/>
  <c r="O52" i="6"/>
  <c r="O56" i="6" l="1"/>
  <c r="Q51" i="6"/>
  <c r="P51" i="6"/>
  <c r="Q55" i="6"/>
  <c r="O43" i="6"/>
  <c r="Q42" i="6"/>
  <c r="Q44" i="6"/>
  <c r="M70" i="6" l="1"/>
  <c r="Q8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LENOVA</author>
  </authors>
  <commentList>
    <comment ref="I10" authorId="0" shapeId="0" xr:uid="{6C8872BD-5C8F-4634-B1CB-4886B85DDFF3}">
      <text>
        <r>
          <rPr>
            <sz val="9"/>
            <color indexed="81"/>
            <rFont val="Tahoma"/>
            <charset val="1"/>
          </rPr>
          <t xml:space="preserve">Total Penggunan Dana / Proyeksi Dana Setelah Dikurangi Belanja Peralatan Ke Mang Jelly
</t>
        </r>
      </text>
    </comment>
  </commentList>
</comments>
</file>

<file path=xl/sharedStrings.xml><?xml version="1.0" encoding="utf-8"?>
<sst xmlns="http://schemas.openxmlformats.org/spreadsheetml/2006/main" count="2025" uniqueCount="271">
  <si>
    <t>Kode Barang</t>
  </si>
  <si>
    <t>Nama Barang</t>
  </si>
  <si>
    <t>HARGA LAMA</t>
  </si>
  <si>
    <t>HARGA BARU</t>
  </si>
  <si>
    <t>Unit</t>
  </si>
  <si>
    <t>Harga per Unit</t>
  </si>
  <si>
    <t>Tanggal</t>
  </si>
  <si>
    <t>Satuan</t>
  </si>
  <si>
    <t>Qty</t>
  </si>
  <si>
    <t>Harga Satuan</t>
  </si>
  <si>
    <t>Total</t>
  </si>
  <si>
    <t>Remark</t>
  </si>
  <si>
    <t>Update Harga</t>
  </si>
  <si>
    <t>Unit Beli</t>
  </si>
  <si>
    <t>Category</t>
  </si>
  <si>
    <t>Sub Category</t>
  </si>
  <si>
    <t>BAHAN DASAR / MENTAH </t>
  </si>
  <si>
    <t>BAHAN KERING / GROCERIES </t>
  </si>
  <si>
    <t/>
  </si>
  <si>
    <t>No.</t>
  </si>
  <si>
    <t>DESCRIPTIONS</t>
  </si>
  <si>
    <t>Code</t>
  </si>
  <si>
    <t>INGREDIENTS</t>
  </si>
  <si>
    <t>UNIT</t>
  </si>
  <si>
    <t>QTY</t>
  </si>
  <si>
    <t xml:space="preserve">PRICE </t>
  </si>
  <si>
    <t xml:space="preserve">TOTAL </t>
  </si>
  <si>
    <t xml:space="preserve">COST PRICE </t>
  </si>
  <si>
    <t>per UNIT</t>
  </si>
  <si>
    <t>PRICE</t>
  </si>
  <si>
    <t>per PORSI</t>
  </si>
  <si>
    <t>Add Cost 10%</t>
  </si>
  <si>
    <t>COST ANALYSIS</t>
  </si>
  <si>
    <t>FOOD</t>
  </si>
  <si>
    <t>NAMA MENU</t>
  </si>
  <si>
    <t>COST PRICE per Unit</t>
  </si>
  <si>
    <t>ADD COST 10%</t>
  </si>
  <si>
    <t>TOTAL COST PRICE</t>
  </si>
  <si>
    <t>PERCENTAGE SELLING PRICE</t>
  </si>
  <si>
    <t>PROPOSIONAL SELLING  PRICE</t>
  </si>
  <si>
    <t>SERVICE 5%</t>
  </si>
  <si>
    <t>TOTAL  SELLING PRICE</t>
  </si>
  <si>
    <t>PRICE AFTER TAX &amp; SERVICE</t>
  </si>
  <si>
    <t>PERCENTAGE COST</t>
  </si>
  <si>
    <t>SELLING  PRICE</t>
  </si>
  <si>
    <t>Potensial Sale 30%</t>
  </si>
  <si>
    <t>Potensial Sale 35%</t>
  </si>
  <si>
    <t>Potensial Sale 40%</t>
  </si>
  <si>
    <t>APPROXIMATELY PRICE</t>
  </si>
  <si>
    <t>A V E R A G E   C O S T</t>
  </si>
  <si>
    <t>FOOD - BASE RECIPE</t>
  </si>
  <si>
    <t>AVERAGE COST FOOD</t>
  </si>
  <si>
    <t>ADDITIONAL</t>
  </si>
  <si>
    <t>EQUIPMENT</t>
  </si>
  <si>
    <t>GRAM</t>
  </si>
  <si>
    <t>KG</t>
  </si>
  <si>
    <t>FRUIT / VEGETABLES</t>
  </si>
  <si>
    <t>BEEF / POULTRY</t>
  </si>
  <si>
    <t>SEAFOOD</t>
  </si>
  <si>
    <t>DAIRY FOOD</t>
  </si>
  <si>
    <t>Disired food cost</t>
  </si>
  <si>
    <t>disired U.P.S</t>
  </si>
  <si>
    <t>U.S.P</t>
  </si>
  <si>
    <t>Actual Cost</t>
  </si>
  <si>
    <t>MEAT</t>
  </si>
  <si>
    <t>DRINK</t>
  </si>
  <si>
    <t>YIELD</t>
  </si>
  <si>
    <t>PORTION</t>
  </si>
  <si>
    <t>MATANG</t>
  </si>
  <si>
    <t>SIDE DISH</t>
  </si>
  <si>
    <t>SAUCE</t>
  </si>
  <si>
    <t>COOKED</t>
  </si>
  <si>
    <t>SERVICE 10%</t>
  </si>
  <si>
    <t>BREAD</t>
  </si>
  <si>
    <t>Maincourse</t>
  </si>
  <si>
    <t>Use</t>
  </si>
  <si>
    <t>BASE RECIPE</t>
  </si>
  <si>
    <t>gram</t>
  </si>
  <si>
    <t>kg</t>
  </si>
  <si>
    <t>Single Origin gn Halu 1kg</t>
  </si>
  <si>
    <t>Single Origin Gn Malabar 1kg</t>
  </si>
  <si>
    <t>Single Origin Gn Puntang 1kg</t>
  </si>
  <si>
    <t>Cimory Freshmilk 950ml</t>
  </si>
  <si>
    <t>ml</t>
  </si>
  <si>
    <t>Lucky Cow Evaporasi 385gr</t>
  </si>
  <si>
    <t>F&amp;n Evaporasi 380gr</t>
  </si>
  <si>
    <t>Diamond Freshmilk 950ml</t>
  </si>
  <si>
    <t>Carnation SKM 500gr</t>
  </si>
  <si>
    <t>Dairy Champ 500gr</t>
  </si>
  <si>
    <t>Trieste Syrup Vanilla 650ml</t>
  </si>
  <si>
    <t>Trieste Syrup Caramel 650ml</t>
  </si>
  <si>
    <t>Trieste Syrup Hazelnut 650ml</t>
  </si>
  <si>
    <t>Trieste Syrup Crème Brule 650ml</t>
  </si>
  <si>
    <t>Trieste Syrup Mojito Mint 650ml</t>
  </si>
  <si>
    <t>l</t>
  </si>
  <si>
    <t>L</t>
  </si>
  <si>
    <t>Gula Aren 1kg</t>
  </si>
  <si>
    <t>Gula Putih 1kg</t>
  </si>
  <si>
    <t>Trieste Syrup Blue Curcao 650ml</t>
  </si>
  <si>
    <t>Sprite 1l</t>
  </si>
  <si>
    <t>Toffin Charcoal Powder 1kg</t>
  </si>
  <si>
    <t>Tofico Red Velvet 1kg</t>
  </si>
  <si>
    <t>Tofico Taro 1kg</t>
  </si>
  <si>
    <t>Tofico Greentea 1kg</t>
  </si>
  <si>
    <t>Java Cocoa Powder 90gr</t>
  </si>
  <si>
    <t>Sunquick Lemon 330ml</t>
  </si>
  <si>
    <t>Gas Hi Cook 230gr</t>
  </si>
  <si>
    <t>Kurnia Gula Aren Bubuk 500gr</t>
  </si>
  <si>
    <t>galon 19lt</t>
  </si>
  <si>
    <t>Black Tea Prendjak 25s</t>
  </si>
  <si>
    <t>pcs</t>
  </si>
  <si>
    <t>pack</t>
  </si>
  <si>
    <t>Thai Tea 400gr</t>
  </si>
  <si>
    <t>thai Greentea 400gr</t>
  </si>
  <si>
    <t>Comomile Tea 50gr</t>
  </si>
  <si>
    <t>The Hijau Grade Fanning Greentea 250gr</t>
  </si>
  <si>
    <t>Rosela Tea 100gr</t>
  </si>
  <si>
    <t>Cascara Tea 200gr</t>
  </si>
  <si>
    <t>Espresso</t>
  </si>
  <si>
    <t xml:space="preserve"> Masukan Kopi kedalam porta filter sebanayak 18gr lalu ratakan dan tekan / temp secukupnya lalu brewing di mesin kopi selama 30' dengan yield / rasio 30ml air</t>
  </si>
  <si>
    <t>Americano</t>
  </si>
  <si>
    <t>Cappucino Hot / ice</t>
  </si>
  <si>
    <t>Caffe Latte hot / ice</t>
  </si>
  <si>
    <t>Caffe Latte Flavour Vanilla hot/ ice</t>
  </si>
  <si>
    <t>Caffe Latte Flavour Caramel hot/ ice</t>
  </si>
  <si>
    <t>Caffe Latte Flavour Hazelnut hot/ ice</t>
  </si>
  <si>
    <t>Crème Brule Hot / Ice</t>
  </si>
  <si>
    <t>Papper Filter V60 100lmbr</t>
  </si>
  <si>
    <t>V60  Gn Halu Hot / Ice</t>
  </si>
  <si>
    <t>V60 Gn Malabar hot / Ice</t>
  </si>
  <si>
    <t>V60 Gn. Puntang Hot / Ice</t>
  </si>
  <si>
    <t>Vietnam Dripp hot / ice</t>
  </si>
  <si>
    <t>Traditional Methode Tubruk</t>
  </si>
  <si>
    <t>Black Tea Iced (es the Manis )</t>
  </si>
  <si>
    <t>Wip Simple Syrup 1000gr</t>
  </si>
  <si>
    <t>WIP Simple Syrup</t>
  </si>
  <si>
    <t>WIP Gula Aren</t>
  </si>
  <si>
    <t>Green Tea Hot</t>
  </si>
  <si>
    <t>Comomile Tea</t>
  </si>
  <si>
    <t xml:space="preserve">Butterfly Pea Tea (the Bunga Talang ) 50gr </t>
  </si>
  <si>
    <t>Butterly pea tea (the bunga talang)</t>
  </si>
  <si>
    <t>Rosella Tea</t>
  </si>
  <si>
    <t>Espresso Based</t>
  </si>
  <si>
    <t>Manual Brew</t>
  </si>
  <si>
    <t>Tea Based</t>
  </si>
  <si>
    <t>Cascara Tea</t>
  </si>
  <si>
    <t>Thai Tea Hot / ice</t>
  </si>
  <si>
    <t>Thai Greentea Hot / Ice</t>
  </si>
  <si>
    <t>Es Kopi Gula Aren</t>
  </si>
  <si>
    <t>TANGGAL</t>
  </si>
  <si>
    <t>DESKRIPSI</t>
  </si>
  <si>
    <t>HARGA</t>
  </si>
  <si>
    <t>TOTAL</t>
  </si>
  <si>
    <t>KETERANGAN</t>
  </si>
  <si>
    <t>TOTAL BELANJA</t>
  </si>
  <si>
    <t>QTY /KG</t>
  </si>
  <si>
    <t>SUPPLIER</t>
  </si>
  <si>
    <t>BELANJA KEPERLUAN</t>
  </si>
  <si>
    <t>BELANJA BAHAN BAKU</t>
  </si>
  <si>
    <t>Mesin Espresso</t>
  </si>
  <si>
    <t>Grinder Kopi Kuis</t>
  </si>
  <si>
    <t>Kettel Boiler Klaz</t>
  </si>
  <si>
    <t>Dripper V60</t>
  </si>
  <si>
    <t xml:space="preserve">Pompa Bottol </t>
  </si>
  <si>
    <t>Vietnam Dripp</t>
  </si>
  <si>
    <t>Sloki Set</t>
  </si>
  <si>
    <t>Cangkir Set Cappucino</t>
  </si>
  <si>
    <t>Gelas Royalex</t>
  </si>
  <si>
    <t>Server Sajian</t>
  </si>
  <si>
    <t>Milk Frother</t>
  </si>
  <si>
    <t>Shaker 500ml</t>
  </si>
  <si>
    <t>Knock box</t>
  </si>
  <si>
    <t>Beli Dari Mang Jeli</t>
  </si>
  <si>
    <t>Kopi Gn Patuha 250gr</t>
  </si>
  <si>
    <t>Global Food</t>
  </si>
  <si>
    <t>Kopi Flores 250gr</t>
  </si>
  <si>
    <t>Kopi Gayo 250 gr</t>
  </si>
  <si>
    <t>Kopi Gn Halu 250gr</t>
  </si>
  <si>
    <t>Digital Scale + Timer Tombol</t>
  </si>
  <si>
    <t>Scoop Ice Kecil</t>
  </si>
  <si>
    <t>XO Syrup Mojito Mint 1ltr</t>
  </si>
  <si>
    <t>Sedotan Jumbo</t>
  </si>
  <si>
    <t>Sejati</t>
  </si>
  <si>
    <t>Lechyee Red Boat</t>
  </si>
  <si>
    <t>Marjan Syrup Lechyee</t>
  </si>
  <si>
    <t>Choclate Java Powder 180gr</t>
  </si>
  <si>
    <t>Thai Tea Black 400gr</t>
  </si>
  <si>
    <t xml:space="preserve">Cascara Tea </t>
  </si>
  <si>
    <t>Patani Kopi</t>
  </si>
  <si>
    <t>Parkir</t>
  </si>
  <si>
    <t>YPKP</t>
  </si>
  <si>
    <t>Houseblend Kopi 1kg</t>
  </si>
  <si>
    <t>hayo Ngopi</t>
  </si>
  <si>
    <t>Cup Sealer</t>
  </si>
  <si>
    <t>Toko Plastik</t>
  </si>
  <si>
    <t>Cup Take Away Panas + tutup</t>
  </si>
  <si>
    <t>Cup  Take Away Ice</t>
  </si>
  <si>
    <t>The 2 Tang Black ea</t>
  </si>
  <si>
    <t>Borma Dago</t>
  </si>
  <si>
    <t>Acaia Kain Pel</t>
  </si>
  <si>
    <t>Lap Serbet</t>
  </si>
  <si>
    <t>Serbet Orange</t>
  </si>
  <si>
    <t>Dairy Champ SKM</t>
  </si>
  <si>
    <t>Gula Aren Kurnia</t>
  </si>
  <si>
    <t>Gulaku 1kg</t>
  </si>
  <si>
    <t>Honey 1Kg</t>
  </si>
  <si>
    <t>Kacang Tanah</t>
  </si>
  <si>
    <t>Lucky Cow</t>
  </si>
  <si>
    <t>Perendjak The celup</t>
  </si>
  <si>
    <t>The Hijau Pucuk Bola</t>
  </si>
  <si>
    <t>The Segitiga Dun Poci</t>
  </si>
  <si>
    <t>Pompa Galon Elektrik</t>
  </si>
  <si>
    <t>Subur</t>
  </si>
  <si>
    <t>Stoples Bormeoli Pedo</t>
  </si>
  <si>
    <t>Stoples Winox</t>
  </si>
  <si>
    <t>Stoples Fujinex</t>
  </si>
  <si>
    <t>Eskan Hawai Sakira</t>
  </si>
  <si>
    <t>Jus Container 1ltr</t>
  </si>
  <si>
    <t>Kopi Pot gelas Subron</t>
  </si>
  <si>
    <t>Plunger Subron</t>
  </si>
  <si>
    <t>Print Stiker</t>
  </si>
  <si>
    <t>polar</t>
  </si>
  <si>
    <t>Tempat Sampah Comet</t>
  </si>
  <si>
    <t>Borma Cibiru</t>
  </si>
  <si>
    <t>Kantong Sampah</t>
  </si>
  <si>
    <t>Jerigen 2ltr</t>
  </si>
  <si>
    <t xml:space="preserve">Kacang Bawang </t>
  </si>
  <si>
    <t>Saringan the</t>
  </si>
  <si>
    <t>Chamois Besar Polos</t>
  </si>
  <si>
    <t>Kresek Tulip putih</t>
  </si>
  <si>
    <t>Bak Segi Empat 303</t>
  </si>
  <si>
    <t>Jahhe</t>
  </si>
  <si>
    <t>Goro dayung</t>
  </si>
  <si>
    <t>Lemon 800ml</t>
  </si>
  <si>
    <t>Aqua + Galon</t>
  </si>
  <si>
    <t>Alfamart Cipadung</t>
  </si>
  <si>
    <t>Tissue</t>
  </si>
  <si>
    <t>Bensin Ajay</t>
  </si>
  <si>
    <t>Es Kristal 1 Bal</t>
  </si>
  <si>
    <t>Susu 5ltr</t>
  </si>
  <si>
    <t>yusty</t>
  </si>
  <si>
    <t>belum Bayar</t>
  </si>
  <si>
    <t>Column1</t>
  </si>
  <si>
    <t>coffee lemony</t>
  </si>
  <si>
    <t>lemon Squash</t>
  </si>
  <si>
    <t>btl</t>
  </si>
  <si>
    <t>Mochaccino</t>
  </si>
  <si>
    <t>Tubruk Susu / Aren</t>
  </si>
  <si>
    <t>Lechyee Tea</t>
  </si>
  <si>
    <t>Marjan Lechye</t>
  </si>
  <si>
    <t>lechyee red boat</t>
  </si>
  <si>
    <t>klng</t>
  </si>
  <si>
    <t>Lemon Tea</t>
  </si>
  <si>
    <t>Eskopi 55</t>
  </si>
  <si>
    <t>XO mojito Mint</t>
  </si>
  <si>
    <t>Jahe</t>
  </si>
  <si>
    <t>Houseblend 50 ; 30 1kg</t>
  </si>
  <si>
    <t>galon</t>
  </si>
  <si>
    <t>SUSU 2ltr</t>
  </si>
  <si>
    <t>bayar Doddy</t>
  </si>
  <si>
    <t>Carnation Evavorasi</t>
  </si>
  <si>
    <t>Borma cipadung</t>
  </si>
  <si>
    <t>Berkah Rizki Kacang Bawang</t>
  </si>
  <si>
    <t>nota</t>
  </si>
  <si>
    <t>perlengkapan Rumah Tangga</t>
  </si>
  <si>
    <t>baner</t>
  </si>
  <si>
    <t>teratai</t>
  </si>
  <si>
    <t>beli greenbeans robusta + Arabika</t>
  </si>
  <si>
    <t>jasa roasting</t>
  </si>
  <si>
    <t>F&amp;N Evavorasi</t>
  </si>
  <si>
    <t>carnation skm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</si>
</sst>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Rp&quot;* #,##0_-;\-&quot;Rp&quot;* #,##0_-;_-&quot;Rp&quot;* &quot;-&quot;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[$Rp-421]* #,##0_);_([$Rp-421]* \(#,##0\);_([$Rp-421]* &quot;-&quot;??_);_(@_)"/>
    <numFmt numFmtId="167" formatCode="_([$Rp-421]* #,##0.00_);_([$Rp-421]* \(#,##0.00\);_([$Rp-421]* &quot;-&quot;??_);_(@_)"/>
    <numFmt numFmtId="168" formatCode="dd\ mmm\ yyyy"/>
    <numFmt numFmtId="169" formatCode="_([$Rp-421]* #,##0_);_([$Rp-421]* \(#,##0\);_([$Rp-421]* &quot;-&quot;_);_(@_)"/>
    <numFmt numFmtId="170" formatCode="_(&quot;Rp&quot;* #,##0.00_);_(&quot;Rp&quot;* \(#,##0.00\);_(&quot;Rp&quot;* &quot;-&quot;_);_(@_)"/>
    <numFmt numFmtId="171" formatCode="[$-421]dd\ mmmm\ yyyy;@"/>
  </numFmts>
  <fonts count="41">
    <font>
      <sz val="10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</font>
    <font>
      <b/>
      <sz val="10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2"/>
      <scheme val="major"/>
    </font>
    <font>
      <b/>
      <sz val="14"/>
      <color rgb="FF0000FF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9"/>
      <color theme="1"/>
      <name val="Cambria"/>
      <family val="2"/>
      <scheme val="major"/>
    </font>
    <font>
      <sz val="10"/>
      <name val="Cambria"/>
      <family val="2"/>
      <scheme val="maj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1"/>
      <color rgb="FF0033CC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FF0000"/>
      <name val="Cambria"/>
      <family val="2"/>
      <scheme val="major"/>
    </font>
    <font>
      <sz val="10"/>
      <color rgb="FFFF0000"/>
      <name val="Calibri"/>
      <family val="2"/>
      <charset val="1"/>
    </font>
    <font>
      <b/>
      <sz val="11"/>
      <color rgb="FF0033CC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i/>
      <u val="double"/>
      <sz val="16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  <family val="2"/>
    </font>
    <font>
      <b/>
      <sz val="10"/>
      <color rgb="FFFF0000"/>
      <name val="Cambria"/>
      <family val="2"/>
      <scheme val="major"/>
    </font>
    <font>
      <sz val="10"/>
      <name val="Arial"/>
      <family val="2"/>
    </font>
    <font>
      <b/>
      <sz val="10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gradientFill type="path" left="0.5" right="0.5" top="0.5" bottom="0.5">
        <stop position="0">
          <color rgb="FFFFFF00"/>
        </stop>
        <stop position="1">
          <color rgb="FFFFC000"/>
        </stop>
      </gradient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auto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6" fillId="0" borderId="0"/>
  </cellStyleXfs>
  <cellXfs count="29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168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164" fontId="6" fillId="2" borderId="2" xfId="1" applyFont="1" applyFill="1" applyBorder="1" applyAlignment="1">
      <alignment vertical="center"/>
    </xf>
    <xf numFmtId="164" fontId="6" fillId="2" borderId="0" xfId="1" applyFont="1" applyFill="1" applyBorder="1" applyAlignment="1">
      <alignment vertical="center"/>
    </xf>
    <xf numFmtId="168" fontId="0" fillId="0" borderId="2" xfId="0" applyNumberFormat="1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vertical="center"/>
      <protection hidden="1"/>
    </xf>
    <xf numFmtId="0" fontId="0" fillId="0" borderId="2" xfId="0" applyNumberFormat="1" applyFont="1" applyBorder="1" applyAlignment="1" applyProtection="1">
      <alignment horizontal="center" vertical="center"/>
      <protection locked="0"/>
    </xf>
    <xf numFmtId="164" fontId="6" fillId="0" borderId="2" xfId="1" applyFont="1" applyBorder="1" applyAlignment="1" applyProtection="1">
      <alignment horizontal="center" vertical="center"/>
      <protection locked="0"/>
    </xf>
    <xf numFmtId="164" fontId="6" fillId="0" borderId="3" xfId="1" applyFont="1" applyBorder="1" applyAlignment="1" applyProtection="1">
      <alignment horizontal="center" vertical="center"/>
      <protection locked="0"/>
    </xf>
    <xf numFmtId="168" fontId="0" fillId="0" borderId="0" xfId="0" applyNumberFormat="1" applyFont="1" applyAlignment="1">
      <alignment horizontal="center" vertical="center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0" fillId="0" borderId="0" xfId="0" applyNumberFormat="1" applyFont="1" applyAlignment="1" applyProtection="1">
      <alignment horizontal="center" vertical="center"/>
      <protection locked="0"/>
    </xf>
    <xf numFmtId="164" fontId="6" fillId="0" borderId="0" xfId="1" applyFont="1" applyAlignment="1" applyProtection="1">
      <alignment horizontal="center" vertical="center"/>
      <protection locked="0"/>
    </xf>
    <xf numFmtId="168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>
      <alignment vertical="center"/>
    </xf>
    <xf numFmtId="168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/>
    </xf>
    <xf numFmtId="164" fontId="4" fillId="3" borderId="2" xfId="1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66" fontId="8" fillId="0" borderId="0" xfId="0" applyNumberFormat="1" applyFont="1" applyAlignment="1">
      <alignment vertical="center"/>
    </xf>
    <xf numFmtId="167" fontId="8" fillId="0" borderId="0" xfId="0" applyNumberFormat="1" applyFont="1" applyAlignment="1">
      <alignment vertical="center"/>
    </xf>
    <xf numFmtId="167" fontId="0" fillId="0" borderId="0" xfId="0" applyNumberFormat="1" applyAlignment="1">
      <alignment vertical="center"/>
    </xf>
    <xf numFmtId="0" fontId="3" fillId="3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 applyProtection="1">
      <alignment horizontal="center" vertical="center"/>
      <protection locked="0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3" fillId="0" borderId="2" xfId="0" applyNumberFormat="1" applyFont="1" applyFill="1" applyBorder="1" applyAlignment="1">
      <alignment vertical="center"/>
    </xf>
    <xf numFmtId="164" fontId="13" fillId="0" borderId="14" xfId="1" applyNumberFormat="1" applyFont="1" applyFill="1" applyBorder="1" applyAlignment="1">
      <alignment horizontal="center" vertical="center"/>
    </xf>
    <xf numFmtId="164" fontId="13" fillId="0" borderId="2" xfId="1" applyFont="1" applyFill="1" applyBorder="1" applyAlignment="1">
      <alignment horizontal="center" vertical="center"/>
    </xf>
    <xf numFmtId="164" fontId="13" fillId="0" borderId="1" xfId="1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left" vertical="center" wrapText="1"/>
    </xf>
    <xf numFmtId="0" fontId="13" fillId="0" borderId="16" xfId="0" applyNumberFormat="1" applyFont="1" applyFill="1" applyBorder="1" applyAlignment="1">
      <alignment vertical="center"/>
    </xf>
    <xf numFmtId="164" fontId="11" fillId="0" borderId="18" xfId="1" applyFont="1" applyFill="1" applyBorder="1" applyAlignment="1">
      <alignment horizontal="center" vertical="center"/>
    </xf>
    <xf numFmtId="164" fontId="13" fillId="0" borderId="15" xfId="1" applyFont="1" applyFill="1" applyBorder="1" applyAlignment="1">
      <alignment vertical="center"/>
    </xf>
    <xf numFmtId="0" fontId="13" fillId="0" borderId="18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>
      <alignment horizontal="right" vertical="center"/>
    </xf>
    <xf numFmtId="164" fontId="11" fillId="0" borderId="17" xfId="1" applyFont="1" applyFill="1" applyBorder="1" applyAlignment="1">
      <alignment horizontal="center" vertical="center"/>
    </xf>
    <xf numFmtId="164" fontId="13" fillId="0" borderId="1" xfId="1" applyFont="1" applyFill="1" applyBorder="1" applyAlignment="1">
      <alignment horizontal="center" vertical="center"/>
    </xf>
    <xf numFmtId="170" fontId="11" fillId="0" borderId="2" xfId="1" applyNumberFormat="1" applyFont="1" applyFill="1" applyBorder="1" applyAlignment="1">
      <alignment horizontal="center" vertical="center"/>
    </xf>
    <xf numFmtId="164" fontId="11" fillId="0" borderId="15" xfId="1" applyFont="1" applyFill="1" applyBorder="1" applyAlignment="1">
      <alignment vertical="center"/>
    </xf>
    <xf numFmtId="170" fontId="11" fillId="0" borderId="17" xfId="1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167" fontId="7" fillId="4" borderId="0" xfId="0" applyNumberFormat="1" applyFont="1" applyFill="1" applyAlignment="1">
      <alignment vertical="center"/>
    </xf>
    <xf numFmtId="166" fontId="7" fillId="4" borderId="0" xfId="0" applyNumberFormat="1" applyFont="1" applyFill="1" applyAlignment="1">
      <alignment vertical="center"/>
    </xf>
    <xf numFmtId="9" fontId="7" fillId="4" borderId="0" xfId="2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9" fillId="4" borderId="0" xfId="0" applyFont="1" applyFill="1" applyBorder="1" applyAlignment="1">
      <alignment vertical="center" wrapText="1"/>
    </xf>
    <xf numFmtId="167" fontId="9" fillId="4" borderId="0" xfId="0" applyNumberFormat="1" applyFont="1" applyFill="1" applyBorder="1" applyAlignment="1">
      <alignment horizontal="center" vertical="center" wrapText="1"/>
    </xf>
    <xf numFmtId="167" fontId="10" fillId="4" borderId="0" xfId="0" applyNumberFormat="1" applyFont="1" applyFill="1" applyBorder="1" applyAlignment="1">
      <alignment horizontal="center" vertical="center" wrapText="1"/>
    </xf>
    <xf numFmtId="9" fontId="19" fillId="4" borderId="0" xfId="2" applyFont="1" applyFill="1" applyBorder="1" applyAlignment="1">
      <alignment horizontal="center" vertical="center" wrapText="1"/>
    </xf>
    <xf numFmtId="167" fontId="20" fillId="4" borderId="0" xfId="0" applyNumberFormat="1" applyFont="1" applyFill="1" applyBorder="1" applyAlignment="1">
      <alignment horizontal="center" vertical="center" wrapText="1"/>
    </xf>
    <xf numFmtId="166" fontId="19" fillId="4" borderId="0" xfId="0" applyNumberFormat="1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9" fontId="20" fillId="4" borderId="0" xfId="2" applyFont="1" applyFill="1" applyBorder="1" applyAlignment="1">
      <alignment horizontal="center" vertical="center" wrapText="1"/>
    </xf>
    <xf numFmtId="0" fontId="22" fillId="8" borderId="24" xfId="0" applyFont="1" applyFill="1" applyBorder="1" applyAlignment="1">
      <alignment horizontal="center" vertical="center" wrapText="1"/>
    </xf>
    <xf numFmtId="166" fontId="22" fillId="8" borderId="24" xfId="0" applyNumberFormat="1" applyFont="1" applyFill="1" applyBorder="1" applyAlignment="1">
      <alignment horizontal="center" vertical="center" wrapText="1"/>
    </xf>
    <xf numFmtId="0" fontId="22" fillId="8" borderId="28" xfId="0" applyFont="1" applyFill="1" applyBorder="1" applyAlignment="1">
      <alignment horizontal="center" vertical="center" wrapText="1"/>
    </xf>
    <xf numFmtId="0" fontId="0" fillId="6" borderId="14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16" fillId="0" borderId="2" xfId="0" applyFont="1" applyFill="1" applyBorder="1" applyAlignment="1">
      <alignment horizontal="center" vertical="center"/>
    </xf>
    <xf numFmtId="167" fontId="16" fillId="0" borderId="2" xfId="0" applyNumberFormat="1" applyFont="1" applyFill="1" applyBorder="1" applyAlignment="1">
      <alignment horizontal="center" vertical="center"/>
    </xf>
    <xf numFmtId="167" fontId="22" fillId="0" borderId="2" xfId="0" applyNumberFormat="1" applyFont="1" applyFill="1" applyBorder="1" applyAlignment="1">
      <alignment horizontal="center" vertical="center"/>
    </xf>
    <xf numFmtId="9" fontId="19" fillId="0" borderId="2" xfId="2" applyFont="1" applyFill="1" applyBorder="1" applyAlignment="1">
      <alignment horizontal="center" vertical="center"/>
    </xf>
    <xf numFmtId="164" fontId="23" fillId="0" borderId="16" xfId="0" applyNumberFormat="1" applyFont="1" applyFill="1" applyBorder="1" applyAlignment="1">
      <alignment horizontal="center" vertical="center"/>
    </xf>
    <xf numFmtId="167" fontId="20" fillId="0" borderId="16" xfId="0" applyNumberFormat="1" applyFont="1" applyFill="1" applyBorder="1" applyAlignment="1">
      <alignment horizontal="center" vertical="center"/>
    </xf>
    <xf numFmtId="166" fontId="19" fillId="0" borderId="16" xfId="0" applyNumberFormat="1" applyFont="1" applyFill="1" applyBorder="1" applyAlignment="1">
      <alignment horizontal="center" vertical="center"/>
    </xf>
    <xf numFmtId="166" fontId="24" fillId="0" borderId="17" xfId="2" applyNumberFormat="1" applyFont="1" applyFill="1" applyBorder="1" applyAlignment="1">
      <alignment horizontal="center" vertical="center"/>
    </xf>
    <xf numFmtId="9" fontId="19" fillId="0" borderId="16" xfId="2" applyFont="1" applyFill="1" applyBorder="1" applyAlignment="1">
      <alignment horizontal="center" vertical="center"/>
    </xf>
    <xf numFmtId="167" fontId="16" fillId="0" borderId="16" xfId="0" applyNumberFormat="1" applyFont="1" applyFill="1" applyBorder="1" applyAlignment="1">
      <alignment horizontal="center" vertical="center"/>
    </xf>
    <xf numFmtId="166" fontId="22" fillId="0" borderId="16" xfId="0" applyNumberFormat="1" applyFont="1" applyFill="1" applyBorder="1" applyAlignment="1">
      <alignment horizontal="center" vertical="center"/>
    </xf>
    <xf numFmtId="9" fontId="22" fillId="0" borderId="16" xfId="2" applyFont="1" applyFill="1" applyBorder="1" applyAlignment="1">
      <alignment horizontal="center" vertical="center"/>
    </xf>
    <xf numFmtId="166" fontId="16" fillId="0" borderId="17" xfId="0" applyNumberFormat="1" applyFont="1" applyFill="1" applyBorder="1" applyAlignment="1">
      <alignment horizontal="center" vertical="center"/>
    </xf>
    <xf numFmtId="166" fontId="0" fillId="0" borderId="14" xfId="0" applyNumberFormat="1" applyFill="1" applyBorder="1" applyAlignment="1">
      <alignment vertical="center"/>
    </xf>
    <xf numFmtId="166" fontId="0" fillId="0" borderId="2" xfId="0" applyNumberFormat="1" applyFill="1" applyBorder="1" applyAlignment="1">
      <alignment vertical="center"/>
    </xf>
    <xf numFmtId="166" fontId="19" fillId="0" borderId="2" xfId="0" applyNumberFormat="1" applyFont="1" applyFill="1" applyBorder="1" applyAlignment="1">
      <alignment horizontal="center" vertical="center"/>
    </xf>
    <xf numFmtId="166" fontId="22" fillId="0" borderId="2" xfId="0" applyNumberFormat="1" applyFont="1" applyFill="1" applyBorder="1" applyAlignment="1">
      <alignment horizontal="center" vertical="center"/>
    </xf>
    <xf numFmtId="9" fontId="22" fillId="0" borderId="2" xfId="2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vertical="center"/>
    </xf>
    <xf numFmtId="167" fontId="16" fillId="0" borderId="24" xfId="0" applyNumberFormat="1" applyFont="1" applyFill="1" applyBorder="1" applyAlignment="1">
      <alignment horizontal="center" vertical="center"/>
    </xf>
    <xf numFmtId="167" fontId="22" fillId="0" borderId="24" xfId="0" applyNumberFormat="1" applyFont="1" applyFill="1" applyBorder="1" applyAlignment="1">
      <alignment horizontal="center" vertical="center"/>
    </xf>
    <xf numFmtId="9" fontId="19" fillId="0" borderId="24" xfId="2" applyFont="1" applyFill="1" applyBorder="1" applyAlignment="1">
      <alignment horizontal="center" vertical="center"/>
    </xf>
    <xf numFmtId="167" fontId="20" fillId="0" borderId="24" xfId="0" applyNumberFormat="1" applyFont="1" applyFill="1" applyBorder="1" applyAlignment="1">
      <alignment horizontal="center" vertical="center"/>
    </xf>
    <xf numFmtId="166" fontId="19" fillId="0" borderId="24" xfId="0" applyNumberFormat="1" applyFont="1" applyFill="1" applyBorder="1" applyAlignment="1">
      <alignment horizontal="center" vertical="center"/>
    </xf>
    <xf numFmtId="166" fontId="20" fillId="0" borderId="24" xfId="0" applyNumberFormat="1" applyFont="1" applyFill="1" applyBorder="1" applyAlignment="1">
      <alignment horizontal="center" vertical="center"/>
    </xf>
    <xf numFmtId="166" fontId="22" fillId="0" borderId="24" xfId="0" applyNumberFormat="1" applyFont="1" applyFill="1" applyBorder="1" applyAlignment="1">
      <alignment horizontal="center" vertical="center"/>
    </xf>
    <xf numFmtId="9" fontId="22" fillId="0" borderId="24" xfId="2" applyFont="1" applyFill="1" applyBorder="1" applyAlignment="1">
      <alignment horizontal="center" vertical="center"/>
    </xf>
    <xf numFmtId="166" fontId="16" fillId="0" borderId="28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9" fontId="10" fillId="9" borderId="29" xfId="2" applyFont="1" applyFill="1" applyBorder="1" applyAlignment="1">
      <alignment vertical="center" wrapText="1"/>
    </xf>
    <xf numFmtId="9" fontId="19" fillId="9" borderId="14" xfId="2" applyFont="1" applyFill="1" applyBorder="1" applyAlignment="1">
      <alignment horizontal="center" vertical="center" wrapText="1"/>
    </xf>
    <xf numFmtId="9" fontId="19" fillId="9" borderId="2" xfId="2" applyFont="1" applyFill="1" applyBorder="1" applyAlignment="1">
      <alignment horizontal="center" vertical="center" wrapText="1"/>
    </xf>
    <xf numFmtId="9" fontId="19" fillId="6" borderId="1" xfId="2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/>
    </xf>
    <xf numFmtId="0" fontId="13" fillId="0" borderId="13" xfId="0" applyNumberFormat="1" applyFont="1" applyFill="1" applyBorder="1" applyAlignment="1">
      <alignment horizontal="center" vertical="center"/>
    </xf>
    <xf numFmtId="164" fontId="13" fillId="0" borderId="16" xfId="1" applyFont="1" applyFill="1" applyBorder="1" applyAlignment="1">
      <alignment vertical="center"/>
    </xf>
    <xf numFmtId="0" fontId="13" fillId="0" borderId="17" xfId="0" applyNumberFormat="1" applyFont="1" applyFill="1" applyBorder="1" applyAlignment="1">
      <alignment horizontal="center" vertical="center"/>
    </xf>
    <xf numFmtId="0" fontId="25" fillId="0" borderId="17" xfId="0" applyNumberFormat="1" applyFont="1" applyFill="1" applyBorder="1" applyAlignment="1">
      <alignment horizontal="center" vertical="center"/>
    </xf>
    <xf numFmtId="164" fontId="25" fillId="0" borderId="2" xfId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9" fontId="27" fillId="9" borderId="20" xfId="0" applyNumberFormat="1" applyFont="1" applyFill="1" applyBorder="1" applyAlignment="1">
      <alignment vertical="center"/>
    </xf>
    <xf numFmtId="9" fontId="28" fillId="9" borderId="30" xfId="0" applyNumberFormat="1" applyFont="1" applyFill="1" applyBorder="1" applyAlignment="1">
      <alignment vertical="center"/>
    </xf>
    <xf numFmtId="9" fontId="19" fillId="9" borderId="13" xfId="2" applyFont="1" applyFill="1" applyBorder="1" applyAlignment="1">
      <alignment horizontal="center" vertical="center" wrapText="1"/>
    </xf>
    <xf numFmtId="9" fontId="19" fillId="9" borderId="20" xfId="2" applyFont="1" applyFill="1" applyBorder="1" applyAlignment="1">
      <alignment horizontal="center" vertical="center" wrapText="1"/>
    </xf>
    <xf numFmtId="9" fontId="19" fillId="9" borderId="30" xfId="2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7" fontId="10" fillId="5" borderId="1" xfId="0" applyNumberFormat="1" applyFont="1" applyFill="1" applyBorder="1" applyAlignment="1">
      <alignment horizontal="center" vertical="center" wrapText="1"/>
    </xf>
    <xf numFmtId="167" fontId="10" fillId="5" borderId="4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6" fontId="19" fillId="6" borderId="1" xfId="0" applyNumberFormat="1" applyFont="1" applyFill="1" applyBorder="1" applyAlignment="1">
      <alignment horizontal="center" vertical="center" wrapText="1"/>
    </xf>
    <xf numFmtId="166" fontId="19" fillId="6" borderId="6" xfId="2" applyNumberFormat="1" applyFont="1" applyFill="1" applyBorder="1" applyAlignment="1">
      <alignment horizontal="center" vertical="center" wrapText="1"/>
    </xf>
    <xf numFmtId="167" fontId="10" fillId="5" borderId="5" xfId="0" applyNumberFormat="1" applyFont="1" applyFill="1" applyBorder="1" applyAlignment="1">
      <alignment horizontal="center" vertical="center" wrapText="1"/>
    </xf>
    <xf numFmtId="166" fontId="10" fillId="5" borderId="1" xfId="0" applyNumberFormat="1" applyFont="1" applyFill="1" applyBorder="1" applyAlignment="1">
      <alignment horizontal="center" vertical="center" wrapText="1"/>
    </xf>
    <xf numFmtId="9" fontId="10" fillId="5" borderId="1" xfId="2" applyFont="1" applyFill="1" applyBorder="1" applyAlignment="1">
      <alignment horizontal="center" vertical="center" wrapText="1"/>
    </xf>
    <xf numFmtId="0" fontId="19" fillId="6" borderId="24" xfId="2" applyNumberFormat="1" applyFont="1" applyFill="1" applyBorder="1" applyAlignment="1">
      <alignment horizontal="center" vertical="center" wrapText="1"/>
    </xf>
    <xf numFmtId="9" fontId="19" fillId="5" borderId="22" xfId="2" applyFont="1" applyFill="1" applyBorder="1" applyAlignment="1">
      <alignment horizontal="center" vertical="center" wrapText="1"/>
    </xf>
    <xf numFmtId="167" fontId="19" fillId="6" borderId="1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9" fillId="6" borderId="23" xfId="2" applyNumberFormat="1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9" fontId="10" fillId="9" borderId="29" xfId="2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  <protection hidden="1"/>
    </xf>
    <xf numFmtId="0" fontId="0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vertical="center" wrapText="1"/>
    </xf>
    <xf numFmtId="0" fontId="29" fillId="0" borderId="2" xfId="0" applyFont="1" applyBorder="1" applyAlignment="1">
      <alignment horizontal="center" vertical="center"/>
    </xf>
    <xf numFmtId="164" fontId="16" fillId="0" borderId="2" xfId="0" applyNumberFormat="1" applyFont="1" applyBorder="1" applyAlignment="1">
      <alignment horizontal="center" vertical="center"/>
    </xf>
    <xf numFmtId="164" fontId="16" fillId="0" borderId="2" xfId="1" applyNumberFormat="1" applyFont="1" applyBorder="1" applyAlignment="1">
      <alignment horizontal="center" vertical="center"/>
    </xf>
    <xf numFmtId="166" fontId="16" fillId="0" borderId="2" xfId="3" applyNumberFormat="1" applyFont="1" applyBorder="1" applyAlignment="1">
      <alignment horizontal="center" vertical="center"/>
    </xf>
    <xf numFmtId="169" fontId="29" fillId="0" borderId="2" xfId="0" applyNumberFormat="1" applyFont="1" applyBorder="1" applyAlignment="1">
      <alignment vertical="center"/>
    </xf>
    <xf numFmtId="0" fontId="29" fillId="0" borderId="2" xfId="0" applyFont="1" applyBorder="1" applyAlignment="1">
      <alignment vertical="center" wrapText="1"/>
    </xf>
    <xf numFmtId="164" fontId="6" fillId="10" borderId="2" xfId="1" applyFont="1" applyFill="1" applyBorder="1" applyAlignment="1" applyProtection="1">
      <alignment horizontal="center" vertical="center"/>
      <protection locked="0"/>
    </xf>
    <xf numFmtId="164" fontId="6" fillId="0" borderId="2" xfId="1" applyFont="1" applyFill="1" applyBorder="1" applyAlignment="1" applyProtection="1">
      <alignment horizontal="center" vertical="center"/>
      <protection locked="0"/>
    </xf>
    <xf numFmtId="9" fontId="19" fillId="0" borderId="16" xfId="2" applyNumberFormat="1" applyFont="1" applyFill="1" applyBorder="1" applyAlignment="1">
      <alignment horizontal="center" vertical="center"/>
    </xf>
    <xf numFmtId="0" fontId="16" fillId="0" borderId="2" xfId="0" applyNumberFormat="1" applyFont="1" applyFill="1" applyBorder="1" applyAlignment="1">
      <alignment vertical="center" wrapText="1"/>
    </xf>
    <xf numFmtId="0" fontId="16" fillId="0" borderId="2" xfId="0" applyFont="1" applyFill="1" applyBorder="1"/>
    <xf numFmtId="0" fontId="16" fillId="0" borderId="2" xfId="0" applyFont="1" applyFill="1" applyBorder="1" applyAlignment="1">
      <alignment horizontal="left"/>
    </xf>
    <xf numFmtId="0" fontId="30" fillId="0" borderId="2" xfId="0" applyFont="1" applyBorder="1" applyAlignment="1">
      <alignment horizontal="left" wrapText="1"/>
    </xf>
    <xf numFmtId="0" fontId="16" fillId="11" borderId="2" xfId="0" applyFont="1" applyFill="1" applyBorder="1"/>
    <xf numFmtId="0" fontId="29" fillId="0" borderId="0" xfId="0" applyFont="1" applyAlignment="1">
      <alignment vertical="center"/>
    </xf>
    <xf numFmtId="167" fontId="16" fillId="0" borderId="2" xfId="3" applyNumberFormat="1" applyFont="1" applyBorder="1" applyAlignment="1">
      <alignment horizontal="center" vertical="center"/>
    </xf>
    <xf numFmtId="0" fontId="30" fillId="11" borderId="2" xfId="0" applyFont="1" applyFill="1" applyBorder="1" applyAlignment="1">
      <alignment horizontal="left" wrapText="1"/>
    </xf>
    <xf numFmtId="0" fontId="32" fillId="0" borderId="2" xfId="0" applyFont="1" applyFill="1" applyBorder="1" applyAlignment="1" applyProtection="1">
      <alignment vertical="center"/>
      <protection locked="0"/>
    </xf>
    <xf numFmtId="0" fontId="33" fillId="0" borderId="2" xfId="0" applyFont="1" applyFill="1" applyBorder="1" applyAlignment="1" applyProtection="1">
      <alignment horizontal="center" vertical="center"/>
      <protection locked="0"/>
    </xf>
    <xf numFmtId="0" fontId="33" fillId="0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2" xfId="0" applyNumberFormat="1" applyFont="1" applyFill="1" applyBorder="1" applyAlignment="1" applyProtection="1">
      <alignment vertical="center"/>
      <protection locked="0"/>
    </xf>
    <xf numFmtId="0" fontId="16" fillId="0" borderId="2" xfId="0" applyFont="1" applyFill="1" applyBorder="1" applyAlignment="1" applyProtection="1">
      <alignment vertical="center"/>
      <protection locked="0"/>
    </xf>
    <xf numFmtId="0" fontId="29" fillId="0" borderId="2" xfId="0" applyFont="1" applyFill="1" applyBorder="1" applyAlignment="1">
      <alignment horizontal="center" vertical="center"/>
    </xf>
    <xf numFmtId="166" fontId="16" fillId="0" borderId="2" xfId="0" applyNumberFormat="1" applyFont="1" applyFill="1" applyBorder="1" applyAlignment="1" applyProtection="1">
      <alignment horizontal="center" vertical="center"/>
      <protection locked="0"/>
    </xf>
    <xf numFmtId="0" fontId="29" fillId="0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29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0" borderId="0" xfId="1" applyNumberFormat="1" applyFont="1" applyAlignment="1">
      <alignment horizontal="center" vertical="center"/>
    </xf>
    <xf numFmtId="169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 wrapText="1"/>
    </xf>
    <xf numFmtId="0" fontId="11" fillId="0" borderId="0" xfId="0" applyFont="1" applyFill="1" applyBorder="1" applyAlignment="1">
      <alignment horizontal="left" vertical="center"/>
    </xf>
    <xf numFmtId="170" fontId="13" fillId="0" borderId="0" xfId="1" applyNumberFormat="1" applyFont="1" applyFill="1" applyBorder="1" applyAlignment="1">
      <alignment horizontal="right" vertical="center"/>
    </xf>
    <xf numFmtId="164" fontId="13" fillId="0" borderId="0" xfId="1" applyFont="1" applyFill="1" applyBorder="1" applyAlignment="1">
      <alignment horizontal="center" vertical="center"/>
    </xf>
    <xf numFmtId="170" fontId="11" fillId="0" borderId="0" xfId="1" applyNumberFormat="1" applyFont="1" applyFill="1" applyBorder="1" applyAlignment="1">
      <alignment horizontal="center" vertical="center"/>
    </xf>
    <xf numFmtId="164" fontId="13" fillId="0" borderId="0" xfId="1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170" fontId="25" fillId="0" borderId="0" xfId="1" applyNumberFormat="1" applyFont="1" applyFill="1" applyBorder="1" applyAlignment="1">
      <alignment horizontal="right" vertical="center"/>
    </xf>
    <xf numFmtId="9" fontId="26" fillId="0" borderId="0" xfId="0" applyNumberFormat="1" applyFont="1" applyAlignment="1">
      <alignment vertical="center"/>
    </xf>
    <xf numFmtId="170" fontId="35" fillId="0" borderId="0" xfId="1" applyNumberFormat="1" applyFont="1" applyFill="1" applyBorder="1" applyAlignment="1">
      <alignment horizontal="center" vertical="center"/>
    </xf>
    <xf numFmtId="164" fontId="11" fillId="0" borderId="1" xfId="1" applyFont="1" applyFill="1" applyBorder="1" applyAlignment="1">
      <alignment horizontal="center" vertical="center"/>
    </xf>
    <xf numFmtId="0" fontId="30" fillId="0" borderId="2" xfId="5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4" fillId="11" borderId="2" xfId="0" applyFont="1" applyFill="1" applyBorder="1" applyAlignment="1">
      <alignment horizontal="center" vertical="top" wrapText="1"/>
    </xf>
    <xf numFmtId="164" fontId="13" fillId="0" borderId="15" xfId="1" applyFont="1" applyFill="1" applyBorder="1" applyAlignment="1">
      <alignment horizontal="center" vertical="center"/>
    </xf>
    <xf numFmtId="0" fontId="30" fillId="0" borderId="2" xfId="5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 wrapText="1" indent="1"/>
    </xf>
    <xf numFmtId="0" fontId="26" fillId="12" borderId="0" xfId="0" applyFont="1" applyFill="1" applyAlignment="1">
      <alignment horizontal="center" vertical="center"/>
    </xf>
    <xf numFmtId="170" fontId="11" fillId="12" borderId="16" xfId="1" applyNumberFormat="1" applyFont="1" applyFill="1" applyBorder="1" applyAlignment="1">
      <alignment vertical="center"/>
    </xf>
    <xf numFmtId="170" fontId="37" fillId="13" borderId="5" xfId="1" applyNumberFormat="1" applyFont="1" applyFill="1" applyBorder="1" applyAlignment="1">
      <alignment horizontal="center" vertical="center"/>
    </xf>
    <xf numFmtId="164" fontId="37" fillId="13" borderId="6" xfId="1" applyFont="1" applyFill="1" applyBorder="1" applyAlignment="1">
      <alignment horizontal="center" vertical="center"/>
    </xf>
    <xf numFmtId="164" fontId="37" fillId="13" borderId="1" xfId="1" applyFont="1" applyFill="1" applyBorder="1" applyAlignment="1">
      <alignment horizontal="center" vertical="center"/>
    </xf>
    <xf numFmtId="170" fontId="37" fillId="13" borderId="9" xfId="1" applyNumberFormat="1" applyFont="1" applyFill="1" applyBorder="1" applyAlignment="1">
      <alignment horizontal="center" vertical="center"/>
    </xf>
    <xf numFmtId="164" fontId="37" fillId="13" borderId="10" xfId="1" applyFont="1" applyFill="1" applyBorder="1" applyAlignment="1">
      <alignment horizontal="center" vertical="center"/>
    </xf>
    <xf numFmtId="164" fontId="37" fillId="13" borderId="7" xfId="1" applyFont="1" applyFill="1" applyBorder="1" applyAlignment="1">
      <alignment horizontal="center" vertical="center"/>
    </xf>
    <xf numFmtId="164" fontId="37" fillId="13" borderId="1" xfId="1" applyFont="1" applyFill="1" applyBorder="1" applyAlignment="1">
      <alignment horizontal="center" vertical="center"/>
    </xf>
    <xf numFmtId="164" fontId="37" fillId="13" borderId="7" xfId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31" fillId="0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Fill="1" applyBorder="1" applyAlignment="1" applyProtection="1">
      <alignment horizontal="center" vertical="center"/>
      <protection locked="0"/>
    </xf>
    <xf numFmtId="0" fontId="31" fillId="0" borderId="30" xfId="0" applyFont="1" applyFill="1" applyBorder="1" applyAlignment="1" applyProtection="1">
      <alignment horizontal="center" vertical="center"/>
      <protection locked="0"/>
    </xf>
    <xf numFmtId="167" fontId="16" fillId="0" borderId="1" xfId="0" applyNumberFormat="1" applyFont="1" applyFill="1" applyBorder="1" applyAlignment="1">
      <alignment horizontal="center" vertical="center"/>
    </xf>
    <xf numFmtId="167" fontId="22" fillId="0" borderId="1" xfId="0" applyNumberFormat="1" applyFont="1" applyFill="1" applyBorder="1" applyAlignment="1">
      <alignment horizontal="center" vertical="center"/>
    </xf>
    <xf numFmtId="9" fontId="19" fillId="0" borderId="1" xfId="2" applyFont="1" applyFill="1" applyBorder="1" applyAlignment="1">
      <alignment horizontal="center" vertical="center"/>
    </xf>
    <xf numFmtId="164" fontId="23" fillId="0" borderId="15" xfId="0" applyNumberFormat="1" applyFont="1" applyFill="1" applyBorder="1" applyAlignment="1">
      <alignment horizontal="center" vertical="center"/>
    </xf>
    <xf numFmtId="167" fontId="20" fillId="0" borderId="15" xfId="0" applyNumberFormat="1" applyFont="1" applyFill="1" applyBorder="1" applyAlignment="1">
      <alignment horizontal="center" vertical="center"/>
    </xf>
    <xf numFmtId="166" fontId="19" fillId="0" borderId="15" xfId="0" applyNumberFormat="1" applyFont="1" applyFill="1" applyBorder="1" applyAlignment="1">
      <alignment horizontal="center" vertical="center"/>
    </xf>
    <xf numFmtId="166" fontId="24" fillId="0" borderId="18" xfId="2" applyNumberFormat="1" applyFont="1" applyFill="1" applyBorder="1" applyAlignment="1">
      <alignment horizontal="center" vertical="center"/>
    </xf>
    <xf numFmtId="9" fontId="19" fillId="0" borderId="15" xfId="2" applyFont="1" applyFill="1" applyBorder="1" applyAlignment="1">
      <alignment horizontal="center" vertical="center"/>
    </xf>
    <xf numFmtId="167" fontId="16" fillId="0" borderId="15" xfId="0" applyNumberFormat="1" applyFont="1" applyFill="1" applyBorder="1" applyAlignment="1">
      <alignment horizontal="center" vertical="center"/>
    </xf>
    <xf numFmtId="166" fontId="22" fillId="0" borderId="15" xfId="0" applyNumberFormat="1" applyFont="1" applyFill="1" applyBorder="1" applyAlignment="1">
      <alignment horizontal="center" vertical="center"/>
    </xf>
    <xf numFmtId="9" fontId="22" fillId="0" borderId="15" xfId="2" applyFont="1" applyFill="1" applyBorder="1" applyAlignment="1">
      <alignment horizontal="center" vertical="center"/>
    </xf>
    <xf numFmtId="166" fontId="16" fillId="0" borderId="18" xfId="0" applyNumberFormat="1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2" xfId="0" applyNumberFormat="1" applyFont="1" applyFill="1" applyBorder="1" applyAlignment="1">
      <alignment vertical="center" wrapText="1"/>
    </xf>
    <xf numFmtId="164" fontId="37" fillId="13" borderId="1" xfId="1" applyFont="1" applyFill="1" applyBorder="1" applyAlignment="1">
      <alignment horizontal="center" vertical="center"/>
    </xf>
    <xf numFmtId="164" fontId="37" fillId="13" borderId="7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shrinkToFit="1"/>
    </xf>
    <xf numFmtId="164" fontId="37" fillId="13" borderId="1" xfId="1" applyFont="1" applyFill="1" applyBorder="1" applyAlignment="1">
      <alignment horizontal="center" vertical="center"/>
    </xf>
    <xf numFmtId="164" fontId="37" fillId="13" borderId="7" xfId="1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 wrapText="1"/>
    </xf>
    <xf numFmtId="0" fontId="22" fillId="14" borderId="1" xfId="0" applyNumberFormat="1" applyFont="1" applyFill="1" applyBorder="1" applyAlignment="1">
      <alignment horizontal="center" vertical="center" wrapText="1"/>
    </xf>
    <xf numFmtId="164" fontId="22" fillId="14" borderId="1" xfId="1" applyFont="1" applyFill="1" applyBorder="1" applyAlignment="1">
      <alignment horizontal="center" vertical="center" wrapText="1"/>
    </xf>
    <xf numFmtId="164" fontId="22" fillId="14" borderId="1" xfId="0" applyNumberFormat="1" applyFont="1" applyFill="1" applyBorder="1" applyAlignment="1">
      <alignment horizontal="center" vertical="center" wrapText="1"/>
    </xf>
    <xf numFmtId="164" fontId="22" fillId="14" borderId="1" xfId="1" applyNumberFormat="1" applyFont="1" applyFill="1" applyBorder="1" applyAlignment="1">
      <alignment horizontal="center" vertical="center" wrapText="1"/>
    </xf>
    <xf numFmtId="169" fontId="22" fillId="14" borderId="1" xfId="1" applyNumberFormat="1" applyFont="1" applyFill="1" applyBorder="1" applyAlignment="1">
      <alignment horizontal="center" vertical="center" wrapText="1"/>
    </xf>
    <xf numFmtId="166" fontId="22" fillId="14" borderId="1" xfId="1" applyNumberFormat="1" applyFont="1" applyFill="1" applyBorder="1" applyAlignment="1">
      <alignment horizontal="center" vertical="center" wrapText="1"/>
    </xf>
    <xf numFmtId="9" fontId="16" fillId="0" borderId="2" xfId="3" applyNumberFormat="1" applyFont="1" applyBorder="1" applyAlignment="1">
      <alignment horizontal="center" vertic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vertical="center" wrapText="1"/>
    </xf>
    <xf numFmtId="0" fontId="29" fillId="10" borderId="2" xfId="0" applyFont="1" applyFill="1" applyBorder="1" applyAlignment="1">
      <alignment horizontal="center" vertical="center"/>
    </xf>
    <xf numFmtId="164" fontId="16" fillId="10" borderId="2" xfId="0" applyNumberFormat="1" applyFont="1" applyFill="1" applyBorder="1" applyAlignment="1">
      <alignment horizontal="center" vertical="center"/>
    </xf>
    <xf numFmtId="164" fontId="16" fillId="10" borderId="2" xfId="1" applyNumberFormat="1" applyFont="1" applyFill="1" applyBorder="1" applyAlignment="1">
      <alignment horizontal="center" vertical="center"/>
    </xf>
    <xf numFmtId="167" fontId="16" fillId="10" borderId="2" xfId="3" applyNumberFormat="1" applyFont="1" applyFill="1" applyBorder="1" applyAlignment="1">
      <alignment horizontal="center" vertical="center"/>
    </xf>
    <xf numFmtId="164" fontId="37" fillId="13" borderId="1" xfId="1" applyFont="1" applyFill="1" applyBorder="1" applyAlignment="1">
      <alignment horizontal="center" vertical="center"/>
    </xf>
    <xf numFmtId="164" fontId="37" fillId="13" borderId="7" xfId="1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 wrapText="1"/>
    </xf>
    <xf numFmtId="0" fontId="29" fillId="0" borderId="30" xfId="0" applyFont="1" applyBorder="1" applyAlignment="1">
      <alignment vertical="center" wrapText="1"/>
    </xf>
    <xf numFmtId="164" fontId="37" fillId="13" borderId="1" xfId="1" applyFont="1" applyFill="1" applyBorder="1" applyAlignment="1">
      <alignment horizontal="center" vertical="center"/>
    </xf>
    <xf numFmtId="164" fontId="37" fillId="13" borderId="7" xfId="1" applyFont="1" applyFill="1" applyBorder="1" applyAlignment="1">
      <alignment horizontal="center" vertical="center"/>
    </xf>
    <xf numFmtId="0" fontId="11" fillId="0" borderId="15" xfId="0" quotePrefix="1" applyFont="1" applyFill="1" applyBorder="1" applyAlignment="1">
      <alignment horizontal="left" vertical="center" wrapText="1"/>
    </xf>
    <xf numFmtId="164" fontId="37" fillId="13" borderId="1" xfId="1" applyFont="1" applyFill="1" applyBorder="1" applyAlignment="1">
      <alignment horizontal="center" vertical="center"/>
    </xf>
    <xf numFmtId="164" fontId="37" fillId="13" borderId="7" xfId="1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171" fontId="0" fillId="0" borderId="0" xfId="0" applyNumberFormat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4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64" fontId="0" fillId="10" borderId="0" xfId="1" applyFont="1" applyFill="1" applyAlignment="1">
      <alignment horizontal="left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20" xfId="0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0" fontId="37" fillId="13" borderId="1" xfId="0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1" xfId="0" applyFont="1" applyFill="1" applyBorder="1" applyAlignment="1">
      <alignment horizontal="center" vertical="center" wrapText="1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left" vertical="center" wrapText="1" indent="1"/>
    </xf>
    <xf numFmtId="0" fontId="37" fillId="13" borderId="7" xfId="0" applyFont="1" applyFill="1" applyBorder="1" applyAlignment="1">
      <alignment horizontal="left" vertical="center" wrapText="1" indent="1"/>
    </xf>
    <xf numFmtId="0" fontId="37" fillId="13" borderId="1" xfId="0" applyNumberFormat="1" applyFont="1" applyFill="1" applyBorder="1" applyAlignment="1">
      <alignment horizontal="center" vertical="center"/>
    </xf>
    <xf numFmtId="0" fontId="37" fillId="13" borderId="7" xfId="0" applyNumberFormat="1" applyFont="1" applyFill="1" applyBorder="1" applyAlignment="1">
      <alignment horizontal="center" vertical="center"/>
    </xf>
    <xf numFmtId="0" fontId="37" fillId="13" borderId="4" xfId="0" applyNumberFormat="1" applyFont="1" applyFill="1" applyBorder="1" applyAlignment="1">
      <alignment horizontal="center" vertical="center"/>
    </xf>
    <xf numFmtId="0" fontId="37" fillId="13" borderId="8" xfId="0" applyNumberFormat="1" applyFont="1" applyFill="1" applyBorder="1" applyAlignment="1">
      <alignment horizontal="center" vertical="center"/>
    </xf>
    <xf numFmtId="164" fontId="37" fillId="13" borderId="1" xfId="1" applyFont="1" applyFill="1" applyBorder="1" applyAlignment="1">
      <alignment horizontal="center" vertical="center"/>
    </xf>
    <xf numFmtId="164" fontId="37" fillId="13" borderId="7" xfId="1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25" xfId="0" applyFont="1" applyFill="1" applyBorder="1" applyAlignment="1">
      <alignment horizontal="center" vertical="center" wrapText="1"/>
    </xf>
    <xf numFmtId="0" fontId="19" fillId="6" borderId="26" xfId="0" applyFont="1" applyFill="1" applyBorder="1" applyAlignment="1">
      <alignment horizontal="center" vertical="center" wrapText="1"/>
    </xf>
    <xf numFmtId="0" fontId="19" fillId="6" borderId="12" xfId="0" applyFont="1" applyFill="1" applyBorder="1" applyAlignment="1">
      <alignment horizontal="center" vertical="center" wrapText="1"/>
    </xf>
    <xf numFmtId="0" fontId="19" fillId="6" borderId="27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25" xfId="0" applyFont="1" applyFill="1" applyBorder="1" applyAlignment="1">
      <alignment horizontal="center" vertical="center" wrapText="1"/>
    </xf>
    <xf numFmtId="9" fontId="19" fillId="9" borderId="26" xfId="2" applyFont="1" applyFill="1" applyBorder="1" applyAlignment="1">
      <alignment horizontal="right" vertical="center" wrapText="1"/>
    </xf>
    <xf numFmtId="9" fontId="19" fillId="9" borderId="12" xfId="2" applyFont="1" applyFill="1" applyBorder="1" applyAlignment="1">
      <alignment horizontal="right" vertical="center" wrapText="1"/>
    </xf>
    <xf numFmtId="0" fontId="19" fillId="9" borderId="13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21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38" fillId="0" borderId="0" xfId="0" applyFont="1" applyAlignment="1">
      <alignment horizontal="center"/>
    </xf>
  </cellXfs>
  <cellStyles count="6">
    <cellStyle name="Comma [0]" xfId="3" builtinId="6"/>
    <cellStyle name="Currency [0]" xfId="1" builtinId="7"/>
    <cellStyle name="Normal" xfId="0" builtinId="0"/>
    <cellStyle name="Normal 4 35" xfId="5" xr:uid="{00000000-0005-0000-0000-000003000000}"/>
    <cellStyle name="Percent" xfId="2" builtinId="5"/>
    <cellStyle name="Percent 2" xfId="4" xr:uid="{00000000-0005-0000-0000-000005000000}"/>
  </cellStyles>
  <dxfs count="24">
    <dxf>
      <numFmt numFmtId="32" formatCode="_-&quot;Rp&quot;* #,##0_-;\-&quot;Rp&quot;* #,##0_-;_-&quot;Rp&quot;* &quot;-&quot;_-;_-@_-"/>
      <alignment horizontal="left" vertical="center"/>
    </dxf>
    <dxf>
      <alignment horizontal="left" vertical="center"/>
    </dxf>
    <dxf>
      <numFmt numFmtId="32" formatCode="_-&quot;Rp&quot;* #,##0_-;\-&quot;Rp&quot;* #,##0_-;_-&quot;Rp&quot;* &quot;-&quot;_-;_-@_-"/>
      <alignment horizontal="left" vertical="center"/>
    </dxf>
    <dxf>
      <numFmt numFmtId="32" formatCode="_-&quot;Rp&quot;* #,##0_-;\-&quot;Rp&quot;* #,##0_-;_-&quot;Rp&quot;* &quot;-&quot;_-;_-@_-"/>
      <alignment horizontal="left" vertical="center"/>
    </dxf>
    <dxf>
      <alignment horizontal="center" vertical="center"/>
    </dxf>
    <dxf>
      <alignment horizontal="left" vertical="center"/>
    </dxf>
    <dxf>
      <numFmt numFmtId="171" formatCode="[$-421]dd\ mmmm\ yyyy;@"/>
      <alignment horizontal="left" vertical="center"/>
    </dxf>
    <dxf>
      <alignment horizontal="left" vertical="center"/>
    </dxf>
    <dxf>
      <numFmt numFmtId="32" formatCode="_-&quot;Rp&quot;* #,##0_-;\-&quot;Rp&quot;* #,##0_-;_-&quot;Rp&quot;* &quot;-&quot;_-;_-@_-"/>
      <alignment horizontal="left" vertical="center"/>
    </dxf>
    <dxf>
      <numFmt numFmtId="32" formatCode="_-&quot;Rp&quot;* #,##0_-;\-&quot;Rp&quot;* #,##0_-;_-&quot;Rp&quot;* &quot;-&quot;_-;_-@_-"/>
      <alignment horizontal="left" vertical="center"/>
    </dxf>
    <dxf>
      <alignment horizontal="center" vertical="center"/>
    </dxf>
    <dxf>
      <alignment horizontal="left" vertical="center"/>
    </dxf>
    <dxf>
      <numFmt numFmtId="171" formatCode="[$-421]dd\ mmmm\ yyyy;@"/>
      <alignment horizontal="left" vertic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33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280147</xdr:colOff>
      <xdr:row>1</xdr:row>
      <xdr:rowOff>33618</xdr:rowOff>
    </xdr:from>
    <xdr:to>
      <xdr:col>7</xdr:col>
      <xdr:colOff>911038</xdr:colOff>
      <xdr:row>5</xdr:row>
      <xdr:rowOff>112060</xdr:rowOff>
    </xdr:to>
    <xdr:sp macro="" textlink="">
      <xdr:nvSpPr>
        <xdr:cNvPr id="2" name="Down Arrow Callou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4271122" y="319368"/>
          <a:ext cx="630891" cy="983317"/>
        </a:xfrm>
        <a:prstGeom prst="downArrowCallou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INPUT</a:t>
          </a:r>
          <a:r>
            <a:rPr lang="en-US" sz="1100" baseline="0"/>
            <a:t> PRICE HERE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47B69-2C80-47B4-82B2-743607382F65}" name="Table2" displayName="Table2" ref="B4:G79" totalsRowShown="0">
  <autoFilter ref="B4:G79" xr:uid="{389F6A44-BA19-4257-9072-5414990C8E24}"/>
  <tableColumns count="6">
    <tableColumn id="1" xr3:uid="{2C419271-8841-4502-9D40-FD1C7D06FE5E}" name="TANGGAL" dataDxfId="12"/>
    <tableColumn id="2" xr3:uid="{C074794E-7D31-4DEE-8547-3F578DC2388B}" name="DESKRIPSI" dataDxfId="11"/>
    <tableColumn id="3" xr3:uid="{13BC6216-92CF-4EB8-AF18-DD5DE5C04294}" name="QTY" dataDxfId="10"/>
    <tableColumn id="4" xr3:uid="{60802FD8-D0E2-456D-9344-1EA2A0B18125}" name="HARGA" dataDxfId="9"/>
    <tableColumn id="5" xr3:uid="{CE8C70F5-BD9D-4581-960F-A236F04D1821}" name="TOTAL" dataDxfId="8"/>
    <tableColumn id="6" xr3:uid="{CE441333-F313-49C1-A107-E08958EF71C8}" name="KETERANGAN" dataDxfId="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B82B23-ED74-46F5-8ECE-24D25D7D2D87}" name="Table3" displayName="Table3" ref="K4:Q79" totalsRowShown="0">
  <autoFilter ref="K4:Q79" xr:uid="{E4D33866-3CBA-4CA3-B8CA-96F96A411DD5}"/>
  <tableColumns count="7">
    <tableColumn id="1" xr3:uid="{7B04D82D-A39A-4088-A55D-F322C29F599B}" name="TANGGAL" dataDxfId="6"/>
    <tableColumn id="2" xr3:uid="{2E2AAADF-AD60-4D21-84B2-EB6F3AD67695}" name="DESKRIPSI" dataDxfId="5"/>
    <tableColumn id="3" xr3:uid="{4820C065-EBC5-4565-A059-18718C57AC55}" name="QTY /KG" dataDxfId="4"/>
    <tableColumn id="4" xr3:uid="{D7CDDEFC-E56D-40C1-96CA-0B20FF8509D5}" name="HARGA" dataDxfId="3"/>
    <tableColumn id="5" xr3:uid="{C42EC087-5E86-40BF-9A21-4B971F3F4C42}" name="TOTAL" dataDxfId="2"/>
    <tableColumn id="6" xr3:uid="{AE1E8EFE-EA38-474B-81C4-A0F39D2F605C}" name="SUPPLIER" dataDxfId="1"/>
    <tableColumn id="7" xr3:uid="{72DBDB82-5B75-4D0D-A6D8-FE500DEBE032}" name="Column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EEEB59-2FE8-4863-9B26-16B9F30DCF84}" name="Table7" displayName="Table7" ref="I4:I5" totalsRowShown="0">
  <autoFilter ref="I4:I5" xr:uid="{54940562-7831-49FE-B9A9-6ECD4F761438}"/>
  <tableColumns count="1">
    <tableColumn id="1" xr3:uid="{272C576D-06F5-4741-A9F3-A205788CEA56}" name="TOTAL BELANJA" dataDxfId="0">
      <calculatedColumnFormula>Table2[[#This Row],[TOTAL]]+Table3[[#This Row],[TOTAL]]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</sheetPr>
  <dimension ref="A1:G3002"/>
  <sheetViews>
    <sheetView showZeros="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4" sqref="E4"/>
    </sheetView>
  </sheetViews>
  <sheetFormatPr defaultColWidth="9.140625" defaultRowHeight="12.75"/>
  <cols>
    <col min="1" max="1" width="12.28515625" style="19" bestFit="1" customWidth="1"/>
    <col min="2" max="2" width="12" style="33" bestFit="1" customWidth="1"/>
    <col min="3" max="3" width="33.140625" style="20" bestFit="1" customWidth="1"/>
    <col min="4" max="4" width="7" style="140" bestFit="1" customWidth="1"/>
    <col min="5" max="5" width="6" style="17" bestFit="1" customWidth="1"/>
    <col min="6" max="6" width="14" style="18" bestFit="1" customWidth="1"/>
    <col min="7" max="7" width="14" style="18" customWidth="1"/>
    <col min="8" max="16384" width="9.140625" style="20"/>
  </cols>
  <sheetData>
    <row r="1" spans="1:7" ht="15">
      <c r="A1" s="21" t="s">
        <v>6</v>
      </c>
      <c r="B1" s="29" t="s">
        <v>0</v>
      </c>
      <c r="C1" s="22" t="s">
        <v>1</v>
      </c>
      <c r="D1" s="22" t="s">
        <v>7</v>
      </c>
      <c r="E1" s="23" t="s">
        <v>8</v>
      </c>
      <c r="F1" s="24" t="s">
        <v>9</v>
      </c>
      <c r="G1" s="24" t="s">
        <v>10</v>
      </c>
    </row>
    <row r="2" spans="1:7">
      <c r="A2" s="4"/>
      <c r="B2" s="30"/>
      <c r="C2" s="5"/>
      <c r="D2" s="138"/>
      <c r="E2" s="6"/>
      <c r="F2" s="7"/>
      <c r="G2" s="8"/>
    </row>
    <row r="3" spans="1:7" ht="15">
      <c r="A3" s="9"/>
      <c r="B3" s="141">
        <v>1111</v>
      </c>
      <c r="C3" s="10" t="str">
        <f>IFERROR(VLOOKUP($B3,DataBase!$A:$B,2,0),"")</f>
        <v>Houseblend 50 ; 30 1kg</v>
      </c>
      <c r="D3" s="139" t="str">
        <f>IFERROR(VLOOKUP($B3,DataBase!$A:$G,6,0),"")</f>
        <v>kg</v>
      </c>
      <c r="E3" s="11">
        <v>1</v>
      </c>
      <c r="F3" s="12">
        <v>120000</v>
      </c>
      <c r="G3" s="13">
        <f>E3*F3</f>
        <v>120000</v>
      </c>
    </row>
    <row r="4" spans="1:7" ht="15">
      <c r="A4" s="9"/>
      <c r="B4" s="141">
        <v>1112</v>
      </c>
      <c r="C4" s="10" t="str">
        <f>IFERROR(VLOOKUP($B4,DataBase!$A:$B,2,0),"")</f>
        <v>Single Origin gn Halu 1kg</v>
      </c>
      <c r="D4" s="139" t="str">
        <f>IFERROR(VLOOKUP($B4,DataBase!$A:$G,6,0),"")</f>
        <v>kg</v>
      </c>
      <c r="E4" s="11"/>
      <c r="F4" s="12"/>
      <c r="G4" s="13">
        <f t="shared" ref="G4:G67" si="0">E4*F4</f>
        <v>0</v>
      </c>
    </row>
    <row r="5" spans="1:7" ht="15">
      <c r="A5" s="9"/>
      <c r="B5" s="141">
        <v>1113</v>
      </c>
      <c r="C5" s="10" t="str">
        <f>IFERROR(VLOOKUP($B5,DataBase!$A:$B,2,0),"")</f>
        <v>Single Origin Gn Malabar 1kg</v>
      </c>
      <c r="D5" s="139" t="str">
        <f>IFERROR(VLOOKUP($B5,DataBase!$A:$G,6,0),"")</f>
        <v>kg</v>
      </c>
      <c r="E5" s="11"/>
      <c r="F5" s="12"/>
      <c r="G5" s="13">
        <f t="shared" si="0"/>
        <v>0</v>
      </c>
    </row>
    <row r="6" spans="1:7" ht="15">
      <c r="A6" s="9"/>
      <c r="B6" s="141">
        <v>1114</v>
      </c>
      <c r="C6" s="10" t="str">
        <f>IFERROR(VLOOKUP($B6,DataBase!$A:$B,2,0),"")</f>
        <v>Single Origin Gn Puntang 1kg</v>
      </c>
      <c r="D6" s="139" t="str">
        <f>IFERROR(VLOOKUP($B6,DataBase!$A:$G,6,0),"")</f>
        <v>kg</v>
      </c>
      <c r="E6" s="11"/>
      <c r="F6" s="12"/>
      <c r="G6" s="13">
        <f t="shared" si="0"/>
        <v>0</v>
      </c>
    </row>
    <row r="7" spans="1:7" ht="15">
      <c r="A7" s="9"/>
      <c r="B7" s="141">
        <v>2111</v>
      </c>
      <c r="C7" s="10" t="str">
        <f>IFERROR(VLOOKUP($B7,DataBase!$A:$B,2,0),"")</f>
        <v>Cimory Freshmilk 950ml</v>
      </c>
      <c r="D7" s="139" t="str">
        <f>IFERROR(VLOOKUP($B7,DataBase!$A:$G,6,0),"")</f>
        <v>ml</v>
      </c>
      <c r="E7" s="11"/>
      <c r="F7" s="12"/>
      <c r="G7" s="13">
        <f t="shared" si="0"/>
        <v>0</v>
      </c>
    </row>
    <row r="8" spans="1:7" ht="15">
      <c r="A8" s="9"/>
      <c r="B8" s="141">
        <v>2112</v>
      </c>
      <c r="C8" s="10" t="str">
        <f>IFERROR(VLOOKUP($B8,DataBase!$A:$B,2,0),"")</f>
        <v>Lucky Cow Evaporasi 385gr</v>
      </c>
      <c r="D8" s="139" t="str">
        <f>IFERROR(VLOOKUP($B8,DataBase!$A:$G,6,0),"")</f>
        <v>gram</v>
      </c>
      <c r="E8" s="11"/>
      <c r="F8" s="12"/>
      <c r="G8" s="13">
        <f t="shared" si="0"/>
        <v>0</v>
      </c>
    </row>
    <row r="9" spans="1:7" ht="15">
      <c r="A9" s="9"/>
      <c r="B9" s="141">
        <v>2113</v>
      </c>
      <c r="C9" s="10" t="str">
        <f>IFERROR(VLOOKUP($B9,DataBase!$A:$B,2,0),"")</f>
        <v>F&amp;n Evaporasi 380gr</v>
      </c>
      <c r="D9" s="139" t="str">
        <f>IFERROR(VLOOKUP($B9,DataBase!$A:$G,6,0),"")</f>
        <v>gram</v>
      </c>
      <c r="E9" s="11"/>
      <c r="F9" s="12"/>
      <c r="G9" s="13">
        <f t="shared" si="0"/>
        <v>0</v>
      </c>
    </row>
    <row r="10" spans="1:7" ht="15">
      <c r="A10" s="9"/>
      <c r="B10" s="141">
        <v>2114</v>
      </c>
      <c r="C10" s="10" t="str">
        <f>IFERROR(VLOOKUP($B10,DataBase!$A:$B,2,0),"")</f>
        <v>Diamond Freshmilk 950ml</v>
      </c>
      <c r="D10" s="139" t="str">
        <f>IFERROR(VLOOKUP($B10,DataBase!$A:$G,6,0),"")</f>
        <v>ml</v>
      </c>
      <c r="E10" s="11"/>
      <c r="F10" s="12"/>
      <c r="G10" s="13">
        <f t="shared" si="0"/>
        <v>0</v>
      </c>
    </row>
    <row r="11" spans="1:7" ht="15">
      <c r="A11" s="9"/>
      <c r="B11" s="141">
        <v>2115</v>
      </c>
      <c r="C11" s="10" t="str">
        <f>IFERROR(VLOOKUP($B11,DataBase!$A:$B,2,0),"")</f>
        <v>Carnation SKM 500gr</v>
      </c>
      <c r="D11" s="139" t="str">
        <f>IFERROR(VLOOKUP($B11,DataBase!$A:$G,6,0),"")</f>
        <v>gram</v>
      </c>
      <c r="E11" s="11"/>
      <c r="F11" s="12"/>
      <c r="G11" s="13">
        <f t="shared" si="0"/>
        <v>0</v>
      </c>
    </row>
    <row r="12" spans="1:7" ht="15">
      <c r="A12" s="9"/>
      <c r="B12" s="141">
        <v>2116</v>
      </c>
      <c r="C12" s="10" t="str">
        <f>IFERROR(VLOOKUP($B12,DataBase!$A:$B,2,0),"")</f>
        <v>Dairy Champ 500gr</v>
      </c>
      <c r="D12" s="139" t="str">
        <f>IFERROR(VLOOKUP($B12,DataBase!$A:$G,6,0),"")</f>
        <v>gram</v>
      </c>
      <c r="E12" s="11"/>
      <c r="F12" s="12"/>
      <c r="G12" s="13">
        <f t="shared" si="0"/>
        <v>0</v>
      </c>
    </row>
    <row r="13" spans="1:7" ht="15">
      <c r="A13" s="9"/>
      <c r="B13" s="141">
        <v>3111</v>
      </c>
      <c r="C13" s="10" t="str">
        <f>IFERROR(VLOOKUP($B13,DataBase!$A:$B,2,0),"")</f>
        <v>Trieste Syrup Vanilla 650ml</v>
      </c>
      <c r="D13" s="139" t="str">
        <f>IFERROR(VLOOKUP($B13,DataBase!$A:$G,6,0),"")</f>
        <v>ml</v>
      </c>
      <c r="E13" s="11"/>
      <c r="F13" s="12"/>
      <c r="G13" s="13">
        <f t="shared" si="0"/>
        <v>0</v>
      </c>
    </row>
    <row r="14" spans="1:7" ht="15">
      <c r="A14" s="9"/>
      <c r="B14" s="141">
        <v>3112</v>
      </c>
      <c r="C14" s="10" t="str">
        <f>IFERROR(VLOOKUP($B14,DataBase!$A:$B,2,0),"")</f>
        <v>Trieste Syrup Caramel 650ml</v>
      </c>
      <c r="D14" s="139" t="str">
        <f>IFERROR(VLOOKUP($B14,DataBase!$A:$G,6,0),"")</f>
        <v>ml</v>
      </c>
      <c r="E14" s="11"/>
      <c r="F14" s="12"/>
      <c r="G14" s="13">
        <f t="shared" si="0"/>
        <v>0</v>
      </c>
    </row>
    <row r="15" spans="1:7" ht="15">
      <c r="A15" s="9"/>
      <c r="B15" s="141">
        <v>3113</v>
      </c>
      <c r="C15" s="10" t="str">
        <f>IFERROR(VLOOKUP($B15,DataBase!$A:$B,2,0),"")</f>
        <v>Trieste Syrup Hazelnut 650ml</v>
      </c>
      <c r="D15" s="139" t="str">
        <f>IFERROR(VLOOKUP($B15,DataBase!$A:$G,6,0),"")</f>
        <v>ml</v>
      </c>
      <c r="E15" s="11"/>
      <c r="F15" s="12"/>
      <c r="G15" s="13">
        <f t="shared" si="0"/>
        <v>0</v>
      </c>
    </row>
    <row r="16" spans="1:7" ht="15">
      <c r="A16" s="9"/>
      <c r="B16" s="141">
        <v>3114</v>
      </c>
      <c r="C16" s="10" t="str">
        <f>IFERROR(VLOOKUP($B16,DataBase!$A:$B,2,0),"")</f>
        <v>Trieste Syrup Crème Brule 650ml</v>
      </c>
      <c r="D16" s="139" t="str">
        <f>IFERROR(VLOOKUP($B16,DataBase!$A:$G,6,0),"")</f>
        <v>ml</v>
      </c>
      <c r="E16" s="11"/>
      <c r="F16" s="12"/>
      <c r="G16" s="13">
        <f t="shared" si="0"/>
        <v>0</v>
      </c>
    </row>
    <row r="17" spans="1:7" ht="15">
      <c r="A17" s="9"/>
      <c r="B17" s="141">
        <v>3115</v>
      </c>
      <c r="C17" s="10" t="str">
        <f>IFERROR(VLOOKUP($B17,DataBase!$A:$B,2,0),"")</f>
        <v>Trieste Syrup Mojito Mint 650ml</v>
      </c>
      <c r="D17" s="139" t="str">
        <f>IFERROR(VLOOKUP($B17,DataBase!$A:$G,6,0),"")</f>
        <v>ml</v>
      </c>
      <c r="E17" s="11"/>
      <c r="F17" s="12"/>
      <c r="G17" s="13">
        <f t="shared" si="0"/>
        <v>0</v>
      </c>
    </row>
    <row r="18" spans="1:7" ht="15">
      <c r="A18" s="9"/>
      <c r="B18" s="141">
        <v>3116</v>
      </c>
      <c r="C18" s="10" t="str">
        <f>IFERROR(VLOOKUP($B18,DataBase!$A:$B,2,0),"")</f>
        <v>Gula Aren 1kg</v>
      </c>
      <c r="D18" s="139" t="str">
        <f>IFERROR(VLOOKUP($B18,DataBase!$A:$G,6,0),"")</f>
        <v>kg</v>
      </c>
      <c r="E18" s="11"/>
      <c r="F18" s="12"/>
      <c r="G18" s="13">
        <f t="shared" si="0"/>
        <v>0</v>
      </c>
    </row>
    <row r="19" spans="1:7" ht="15">
      <c r="A19" s="9"/>
      <c r="B19" s="141">
        <v>3117</v>
      </c>
      <c r="C19" s="10" t="str">
        <f>IFERROR(VLOOKUP($B19,DataBase!$A:$B,2,0),"")</f>
        <v>Gula Putih 1kg</v>
      </c>
      <c r="D19" s="139" t="str">
        <f>IFERROR(VLOOKUP($B19,DataBase!$A:$G,6,0),"")</f>
        <v>kg</v>
      </c>
      <c r="E19" s="11"/>
      <c r="F19" s="12"/>
      <c r="G19" s="13">
        <f t="shared" si="0"/>
        <v>0</v>
      </c>
    </row>
    <row r="20" spans="1:7" ht="15">
      <c r="A20" s="9"/>
      <c r="B20" s="141">
        <v>3118</v>
      </c>
      <c r="C20" s="10" t="str">
        <f>IFERROR(VLOOKUP($B20,DataBase!$A:$B,2,0),"")</f>
        <v>Trieste Syrup Blue Curcao 650ml</v>
      </c>
      <c r="D20" s="139" t="str">
        <f>IFERROR(VLOOKUP($B20,DataBase!$A:$G,6,0),"")</f>
        <v>ml</v>
      </c>
      <c r="E20" s="11"/>
      <c r="F20" s="12"/>
      <c r="G20" s="13">
        <f t="shared" si="0"/>
        <v>0</v>
      </c>
    </row>
    <row r="21" spans="1:7" ht="15">
      <c r="A21" s="9"/>
      <c r="B21" s="141">
        <v>3119</v>
      </c>
      <c r="C21" s="10" t="str">
        <f>IFERROR(VLOOKUP($B21,DataBase!$A:$B,2,0),"")</f>
        <v>Sprite 1l</v>
      </c>
      <c r="D21" s="139" t="str">
        <f>IFERROR(VLOOKUP($B21,DataBase!$A:$G,6,0),"")</f>
        <v>L</v>
      </c>
      <c r="E21" s="11"/>
      <c r="F21" s="12"/>
      <c r="G21" s="13">
        <f t="shared" si="0"/>
        <v>0</v>
      </c>
    </row>
    <row r="22" spans="1:7" ht="15">
      <c r="A22" s="9"/>
      <c r="B22" s="141">
        <v>4111</v>
      </c>
      <c r="C22" s="10" t="str">
        <f>IFERROR(VLOOKUP($B22,DataBase!$A:$B,2,0),"")</f>
        <v>Toffin Charcoal Powder 1kg</v>
      </c>
      <c r="D22" s="139" t="str">
        <f>IFERROR(VLOOKUP($B22,DataBase!$A:$G,6,0),"")</f>
        <v>kg</v>
      </c>
      <c r="E22" s="11"/>
      <c r="F22" s="12"/>
      <c r="G22" s="13">
        <f t="shared" si="0"/>
        <v>0</v>
      </c>
    </row>
    <row r="23" spans="1:7" ht="15">
      <c r="A23" s="9">
        <v>43923</v>
      </c>
      <c r="B23" s="141">
        <v>4112</v>
      </c>
      <c r="C23" s="10" t="str">
        <f>IFERROR(VLOOKUP($B23,DataBase!$A:$B,2,0),"")</f>
        <v>Tofico Red Velvet 1kg</v>
      </c>
      <c r="D23" s="139" t="str">
        <f>IFERROR(VLOOKUP($B23,DataBase!$A:$G,6,0),"")</f>
        <v>kg</v>
      </c>
      <c r="E23" s="11"/>
      <c r="F23" s="12"/>
      <c r="G23" s="13">
        <f t="shared" ref="G23" si="1">E23*F23</f>
        <v>0</v>
      </c>
    </row>
    <row r="24" spans="1:7" ht="15">
      <c r="A24" s="9"/>
      <c r="B24" s="141">
        <v>4113</v>
      </c>
      <c r="C24" s="10" t="str">
        <f>IFERROR(VLOOKUP($B24,DataBase!$A:$B,2,0),"")</f>
        <v>Tofico Taro 1kg</v>
      </c>
      <c r="D24" s="139" t="str">
        <f>IFERROR(VLOOKUP($B24,DataBase!$A:$G,6,0),"")</f>
        <v>kg</v>
      </c>
      <c r="E24" s="11"/>
      <c r="F24" s="12"/>
      <c r="G24" s="13">
        <f t="shared" si="0"/>
        <v>0</v>
      </c>
    </row>
    <row r="25" spans="1:7" ht="15">
      <c r="A25" s="9"/>
      <c r="B25" s="141">
        <v>4114</v>
      </c>
      <c r="C25" s="10" t="str">
        <f>IFERROR(VLOOKUP($B25,DataBase!$A:$B,2,0),"")</f>
        <v>Tofico Greentea 1kg</v>
      </c>
      <c r="D25" s="139" t="str">
        <f>IFERROR(VLOOKUP($B25,DataBase!$A:$G,6,0),"")</f>
        <v>kg</v>
      </c>
      <c r="E25" s="11"/>
      <c r="F25" s="12"/>
      <c r="G25" s="13">
        <f t="shared" si="0"/>
        <v>0</v>
      </c>
    </row>
    <row r="26" spans="1:7" ht="15">
      <c r="A26" s="9"/>
      <c r="B26" s="141">
        <v>4115</v>
      </c>
      <c r="C26" s="10" t="str">
        <f>IFERROR(VLOOKUP($B26,DataBase!$A:$B,2,0),"")</f>
        <v>Java Cocoa Powder 90gr</v>
      </c>
      <c r="D26" s="139" t="str">
        <f>IFERROR(VLOOKUP($B26,DataBase!$A:$G,6,0),"")</f>
        <v>gram</v>
      </c>
      <c r="E26" s="11"/>
      <c r="F26" s="12"/>
      <c r="G26" s="13">
        <f t="shared" si="0"/>
        <v>0</v>
      </c>
    </row>
    <row r="27" spans="1:7" ht="15">
      <c r="A27" s="9"/>
      <c r="B27" s="141">
        <v>3110</v>
      </c>
      <c r="C27" s="10" t="str">
        <f>IFERROR(VLOOKUP($B27,DataBase!$A:$B,2,0),"")</f>
        <v>Sunquick Lemon 330ml</v>
      </c>
      <c r="D27" s="139" t="str">
        <f>IFERROR(VLOOKUP($B27,DataBase!$A:$G,6,0),"")</f>
        <v>ml</v>
      </c>
      <c r="E27" s="11"/>
      <c r="F27" s="12"/>
      <c r="G27" s="13">
        <f t="shared" si="0"/>
        <v>0</v>
      </c>
    </row>
    <row r="28" spans="1:7" ht="15">
      <c r="A28" s="9"/>
      <c r="B28" s="141">
        <v>5111</v>
      </c>
      <c r="C28" s="10" t="str">
        <f>IFERROR(VLOOKUP($B28,DataBase!$A:$B,2,0),"")</f>
        <v>Gas Hi Cook 230gr</v>
      </c>
      <c r="D28" s="139" t="str">
        <f>IFERROR(VLOOKUP($B28,DataBase!$A:$G,6,0),"")</f>
        <v>ml</v>
      </c>
      <c r="E28" s="11"/>
      <c r="F28" s="12"/>
      <c r="G28" s="13">
        <f t="shared" si="0"/>
        <v>0</v>
      </c>
    </row>
    <row r="29" spans="1:7" ht="15">
      <c r="A29" s="9"/>
      <c r="B29" s="141">
        <v>4116</v>
      </c>
      <c r="C29" s="10" t="str">
        <f>IFERROR(VLOOKUP($B29,DataBase!$A:$B,2,0),"")</f>
        <v>Kurnia Gula Aren Bubuk 500gr</v>
      </c>
      <c r="D29" s="139" t="str">
        <f>IFERROR(VLOOKUP($B29,DataBase!$A:$G,6,0),"")</f>
        <v>gram</v>
      </c>
      <c r="E29" s="11"/>
      <c r="F29" s="12"/>
      <c r="G29" s="13">
        <f t="shared" si="0"/>
        <v>0</v>
      </c>
    </row>
    <row r="30" spans="1:7" ht="15">
      <c r="A30" s="9"/>
      <c r="B30" s="141">
        <v>5112</v>
      </c>
      <c r="C30" s="10" t="str">
        <f>IFERROR(VLOOKUP($B30,DataBase!$A:$B,2,0),"")</f>
        <v>galon 19lt</v>
      </c>
      <c r="D30" s="139" t="str">
        <f>IFERROR(VLOOKUP($B30,DataBase!$A:$G,6,0),"")</f>
        <v>l</v>
      </c>
      <c r="E30" s="11"/>
      <c r="F30" s="12"/>
      <c r="G30" s="13">
        <f t="shared" si="0"/>
        <v>0</v>
      </c>
    </row>
    <row r="31" spans="1:7" ht="15">
      <c r="A31" s="9"/>
      <c r="B31" s="141">
        <v>6111</v>
      </c>
      <c r="C31" s="10" t="str">
        <f>IFERROR(VLOOKUP($B31,DataBase!$A:$B,2,0),"")</f>
        <v>Black Tea Prendjak 25s</v>
      </c>
      <c r="D31" s="139" t="str">
        <f>IFERROR(VLOOKUP($B31,DataBase!$A:$G,6,0),"")</f>
        <v>pack</v>
      </c>
      <c r="E31" s="11"/>
      <c r="F31" s="12"/>
      <c r="G31" s="13">
        <f t="shared" si="0"/>
        <v>0</v>
      </c>
    </row>
    <row r="32" spans="1:7" ht="15">
      <c r="A32" s="9"/>
      <c r="B32" s="141">
        <v>6112</v>
      </c>
      <c r="C32" s="10" t="str">
        <f>IFERROR(VLOOKUP($B32,DataBase!$A:$B,2,0),"")</f>
        <v>Thai Tea 400gr</v>
      </c>
      <c r="D32" s="139" t="str">
        <f>IFERROR(VLOOKUP($B32,DataBase!$A:$G,6,0),"")</f>
        <v>pack</v>
      </c>
      <c r="E32" s="11"/>
      <c r="F32" s="12"/>
      <c r="G32" s="13">
        <f t="shared" si="0"/>
        <v>0</v>
      </c>
    </row>
    <row r="33" spans="1:7" ht="15">
      <c r="A33" s="9"/>
      <c r="B33" s="141">
        <v>6113</v>
      </c>
      <c r="C33" s="10" t="str">
        <f>IFERROR(VLOOKUP($B33,DataBase!$A:$B,2,0),"")</f>
        <v>thai Greentea 400gr</v>
      </c>
      <c r="D33" s="139" t="str">
        <f>IFERROR(VLOOKUP($B33,DataBase!$A:$G,6,0),"")</f>
        <v>pack</v>
      </c>
      <c r="E33" s="11"/>
      <c r="F33" s="12"/>
      <c r="G33" s="13">
        <f t="shared" si="0"/>
        <v>0</v>
      </c>
    </row>
    <row r="34" spans="1:7" ht="15">
      <c r="A34" s="9"/>
      <c r="B34" s="141">
        <v>6114</v>
      </c>
      <c r="C34" s="10" t="str">
        <f>IFERROR(VLOOKUP($B34,DataBase!$A:$B,2,0),"")</f>
        <v>Comomile Tea 50gr</v>
      </c>
      <c r="D34" s="139" t="str">
        <f>IFERROR(VLOOKUP($B34,DataBase!$A:$G,6,0),"")</f>
        <v>pack</v>
      </c>
      <c r="E34" s="11"/>
      <c r="F34" s="12"/>
      <c r="G34" s="13">
        <f t="shared" si="0"/>
        <v>0</v>
      </c>
    </row>
    <row r="35" spans="1:7" ht="15">
      <c r="A35" s="9"/>
      <c r="B35" s="141">
        <v>6115</v>
      </c>
      <c r="C35" s="10" t="str">
        <f>IFERROR(VLOOKUP($B35,DataBase!$A:$B,2,0),"")</f>
        <v xml:space="preserve">Butterfly Pea Tea (the Bunga Talang ) 50gr </v>
      </c>
      <c r="D35" s="139" t="str">
        <f>IFERROR(VLOOKUP($B35,DataBase!$A:$G,6,0),"")</f>
        <v>pack</v>
      </c>
      <c r="E35" s="11"/>
      <c r="F35" s="12"/>
      <c r="G35" s="13">
        <f t="shared" si="0"/>
        <v>0</v>
      </c>
    </row>
    <row r="36" spans="1:7" ht="15">
      <c r="A36" s="9"/>
      <c r="B36" s="141">
        <v>6116</v>
      </c>
      <c r="C36" s="10" t="str">
        <f>IFERROR(VLOOKUP($B36,DataBase!$A:$B,2,0),"")</f>
        <v>The Hijau Grade Fanning Greentea 250gr</v>
      </c>
      <c r="D36" s="139" t="str">
        <f>IFERROR(VLOOKUP($B36,DataBase!$A:$G,6,0),"")</f>
        <v>pack</v>
      </c>
      <c r="E36" s="11"/>
      <c r="F36" s="12"/>
      <c r="G36" s="13">
        <f t="shared" si="0"/>
        <v>0</v>
      </c>
    </row>
    <row r="37" spans="1:7" ht="15">
      <c r="A37" s="9"/>
      <c r="B37" s="141">
        <v>6117</v>
      </c>
      <c r="C37" s="10" t="str">
        <f>IFERROR(VLOOKUP($B37,DataBase!$A:$B,2,0),"")</f>
        <v>Rosela Tea 100gr</v>
      </c>
      <c r="D37" s="139" t="str">
        <f>IFERROR(VLOOKUP($B37,DataBase!$A:$G,6,0),"")</f>
        <v>pack</v>
      </c>
      <c r="E37" s="11"/>
      <c r="F37" s="12"/>
      <c r="G37" s="13">
        <f t="shared" si="0"/>
        <v>0</v>
      </c>
    </row>
    <row r="38" spans="1:7" ht="15">
      <c r="A38" s="9"/>
      <c r="B38" s="141">
        <v>6118</v>
      </c>
      <c r="C38" s="10" t="str">
        <f>IFERROR(VLOOKUP($B38,DataBase!$A:$B,2,0),"")</f>
        <v>Cascara Tea 200gr</v>
      </c>
      <c r="D38" s="139" t="str">
        <f>IFERROR(VLOOKUP($B38,DataBase!$A:$G,6,0),"")</f>
        <v>pack</v>
      </c>
      <c r="E38" s="11"/>
      <c r="F38" s="12"/>
      <c r="G38" s="13">
        <f t="shared" si="0"/>
        <v>0</v>
      </c>
    </row>
    <row r="39" spans="1:7" ht="15">
      <c r="A39" s="9"/>
      <c r="B39" s="141">
        <v>7111</v>
      </c>
      <c r="C39" s="10" t="str">
        <f>IFERROR(VLOOKUP($B39,DataBase!$A:$B,2,0),"")</f>
        <v>Papper Filter V60 100lmbr</v>
      </c>
      <c r="D39" s="139" t="str">
        <f>IFERROR(VLOOKUP($B39,DataBase!$A:$G,6,0),"")</f>
        <v>pack</v>
      </c>
      <c r="E39" s="11"/>
      <c r="F39" s="12"/>
      <c r="G39" s="13">
        <f t="shared" si="0"/>
        <v>0</v>
      </c>
    </row>
    <row r="40" spans="1:7" ht="15">
      <c r="A40" s="9"/>
      <c r="B40" s="141">
        <v>7112</v>
      </c>
      <c r="C40" s="10" t="str">
        <f>IFERROR(VLOOKUP($B40,DataBase!$A:$B,2,0),"")</f>
        <v>WIP Simple Syrup</v>
      </c>
      <c r="D40" s="139" t="str">
        <f>IFERROR(VLOOKUP($B40,DataBase!$A:$G,6,0),"")</f>
        <v>pack</v>
      </c>
      <c r="E40" s="11"/>
      <c r="F40" s="12"/>
      <c r="G40" s="13">
        <f t="shared" si="0"/>
        <v>0</v>
      </c>
    </row>
    <row r="41" spans="1:7" ht="15">
      <c r="A41" s="9"/>
      <c r="B41" s="141">
        <v>3121</v>
      </c>
      <c r="C41" s="10" t="str">
        <f>IFERROR(VLOOKUP($B41,DataBase!$A:$B,2,0),"")</f>
        <v>lemon Squash</v>
      </c>
      <c r="D41" s="139" t="str">
        <f>IFERROR(VLOOKUP($B41,DataBase!$A:$G,6,0),"")</f>
        <v>btl</v>
      </c>
      <c r="E41" s="11"/>
      <c r="F41" s="12"/>
      <c r="G41" s="13">
        <f t="shared" si="0"/>
        <v>0</v>
      </c>
    </row>
    <row r="42" spans="1:7" ht="15">
      <c r="A42" s="9"/>
      <c r="B42" s="141">
        <v>3122</v>
      </c>
      <c r="C42" s="10" t="str">
        <f>IFERROR(VLOOKUP($B42,DataBase!$A:$B,2,0),"")</f>
        <v>Marjan Lechye</v>
      </c>
      <c r="D42" s="139" t="str">
        <f>IFERROR(VLOOKUP($B42,DataBase!$A:$G,6,0),"")</f>
        <v>btl</v>
      </c>
      <c r="E42" s="11"/>
      <c r="F42" s="12"/>
      <c r="G42" s="13">
        <f t="shared" si="0"/>
        <v>0</v>
      </c>
    </row>
    <row r="43" spans="1:7" ht="15">
      <c r="A43" s="9"/>
      <c r="B43" s="141">
        <v>3211</v>
      </c>
      <c r="C43" s="10" t="str">
        <f>IFERROR(VLOOKUP($B43,DataBase!$A:$B,2,0),"")</f>
        <v>lechyee red boat</v>
      </c>
      <c r="D43" s="139" t="str">
        <f>IFERROR(VLOOKUP($B43,DataBase!$A:$G,6,0),"")</f>
        <v>klng</v>
      </c>
      <c r="E43" s="11"/>
      <c r="F43" s="12"/>
      <c r="G43" s="13">
        <f t="shared" si="0"/>
        <v>0</v>
      </c>
    </row>
    <row r="44" spans="1:7" ht="15">
      <c r="A44" s="9"/>
      <c r="B44" s="141">
        <v>3212</v>
      </c>
      <c r="C44" s="10" t="str">
        <f>IFERROR(VLOOKUP($B44,DataBase!$A:$B,2,0),"")</f>
        <v>XO mojito Mint</v>
      </c>
      <c r="D44" s="139" t="str">
        <f>IFERROR(VLOOKUP($B44,DataBase!$A:$G,6,0),"")</f>
        <v>btl</v>
      </c>
      <c r="E44" s="11"/>
      <c r="F44" s="12"/>
      <c r="G44" s="13">
        <f t="shared" si="0"/>
        <v>0</v>
      </c>
    </row>
    <row r="45" spans="1:7" ht="15">
      <c r="A45" s="9"/>
      <c r="B45" s="141">
        <v>3213</v>
      </c>
      <c r="C45" s="10" t="str">
        <f>IFERROR(VLOOKUP($B45,DataBase!$A:$B,2,0),"")</f>
        <v>Jahe</v>
      </c>
      <c r="D45" s="139" t="str">
        <f>IFERROR(VLOOKUP($B45,DataBase!$A:$G,6,0),"")</f>
        <v>gram</v>
      </c>
      <c r="E45" s="11"/>
      <c r="F45" s="12"/>
      <c r="G45" s="13">
        <f t="shared" si="0"/>
        <v>0</v>
      </c>
    </row>
    <row r="46" spans="1:7" ht="15">
      <c r="A46" s="9"/>
      <c r="B46" s="141"/>
      <c r="C46" s="10" t="str">
        <f>IFERROR(VLOOKUP($B46,DataBase!$A:$B,2,0),"")</f>
        <v/>
      </c>
      <c r="D46" s="139" t="str">
        <f>IFERROR(VLOOKUP($B46,DataBase!$A:$G,6,0),"")</f>
        <v/>
      </c>
      <c r="E46" s="11"/>
      <c r="F46" s="12"/>
      <c r="G46" s="13">
        <f t="shared" si="0"/>
        <v>0</v>
      </c>
    </row>
    <row r="47" spans="1:7" ht="15">
      <c r="A47" s="9"/>
      <c r="B47" s="141"/>
      <c r="C47" s="10" t="str">
        <f>IFERROR(VLOOKUP($B47,DataBase!$A:$B,2,0),"")</f>
        <v/>
      </c>
      <c r="D47" s="139" t="str">
        <f>IFERROR(VLOOKUP($B47,DataBase!$A:$G,6,0),"")</f>
        <v/>
      </c>
      <c r="E47" s="11"/>
      <c r="F47" s="12"/>
      <c r="G47" s="13">
        <f t="shared" si="0"/>
        <v>0</v>
      </c>
    </row>
    <row r="48" spans="1:7" ht="15">
      <c r="A48" s="9"/>
      <c r="B48" s="141"/>
      <c r="C48" s="10" t="str">
        <f>IFERROR(VLOOKUP($B48,DataBase!$A:$B,2,0),"")</f>
        <v/>
      </c>
      <c r="D48" s="139" t="str">
        <f>IFERROR(VLOOKUP($B48,DataBase!$A:$G,6,0),"")</f>
        <v/>
      </c>
      <c r="E48" s="11"/>
      <c r="F48" s="12"/>
      <c r="G48" s="13">
        <f t="shared" si="0"/>
        <v>0</v>
      </c>
    </row>
    <row r="49" spans="1:7" ht="15">
      <c r="A49" s="9"/>
      <c r="B49" s="141"/>
      <c r="C49" s="10" t="str">
        <f>IFERROR(VLOOKUP($B49,DataBase!$A:$B,2,0),"")</f>
        <v/>
      </c>
      <c r="D49" s="139" t="str">
        <f>IFERROR(VLOOKUP($B49,DataBase!$A:$G,6,0),"")</f>
        <v/>
      </c>
      <c r="E49" s="11"/>
      <c r="F49" s="12"/>
      <c r="G49" s="13">
        <f t="shared" si="0"/>
        <v>0</v>
      </c>
    </row>
    <row r="50" spans="1:7" ht="15">
      <c r="A50" s="9"/>
      <c r="B50" s="141"/>
      <c r="C50" s="10" t="str">
        <f>IFERROR(VLOOKUP($B50,DataBase!$A:$B,2,0),"")</f>
        <v/>
      </c>
      <c r="D50" s="139" t="str">
        <f>IFERROR(VLOOKUP($B50,DataBase!$A:$G,6,0),"")</f>
        <v/>
      </c>
      <c r="E50" s="11"/>
      <c r="F50" s="12"/>
      <c r="G50" s="13">
        <f t="shared" si="0"/>
        <v>0</v>
      </c>
    </row>
    <row r="51" spans="1:7" ht="15">
      <c r="A51" s="9"/>
      <c r="B51" s="141"/>
      <c r="C51" s="10" t="str">
        <f>IFERROR(VLOOKUP($B51,DataBase!$A:$B,2,0),"")</f>
        <v/>
      </c>
      <c r="D51" s="139" t="str">
        <f>IFERROR(VLOOKUP($B51,DataBase!$A:$G,6,0),"")</f>
        <v/>
      </c>
      <c r="E51" s="11"/>
      <c r="F51" s="12"/>
      <c r="G51" s="13">
        <f t="shared" si="0"/>
        <v>0</v>
      </c>
    </row>
    <row r="52" spans="1:7" ht="15">
      <c r="A52" s="9"/>
      <c r="B52" s="141"/>
      <c r="C52" s="10" t="str">
        <f>IFERROR(VLOOKUP($B52,DataBase!$A:$B,2,0),"")</f>
        <v/>
      </c>
      <c r="D52" s="139" t="str">
        <f>IFERROR(VLOOKUP($B52,DataBase!$A:$G,6,0),"")</f>
        <v/>
      </c>
      <c r="E52" s="11"/>
      <c r="F52" s="12"/>
      <c r="G52" s="13">
        <f t="shared" si="0"/>
        <v>0</v>
      </c>
    </row>
    <row r="53" spans="1:7" ht="15">
      <c r="A53" s="9"/>
      <c r="B53" s="141"/>
      <c r="C53" s="10" t="str">
        <f>IFERROR(VLOOKUP($B53,DataBase!$A:$B,2,0),"")</f>
        <v/>
      </c>
      <c r="D53" s="139" t="str">
        <f>IFERROR(VLOOKUP($B53,DataBase!$A:$G,6,0),"")</f>
        <v/>
      </c>
      <c r="E53" s="11"/>
      <c r="F53" s="12"/>
      <c r="G53" s="13">
        <f t="shared" si="0"/>
        <v>0</v>
      </c>
    </row>
    <row r="54" spans="1:7" ht="15">
      <c r="A54" s="9"/>
      <c r="B54" s="141"/>
      <c r="C54" s="10" t="str">
        <f>IFERROR(VLOOKUP($B54,DataBase!$A:$B,2,0),"")</f>
        <v/>
      </c>
      <c r="D54" s="139" t="str">
        <f>IFERROR(VLOOKUP($B54,DataBase!$A:$G,6,0),"")</f>
        <v/>
      </c>
      <c r="E54" s="11"/>
      <c r="F54" s="12"/>
      <c r="G54" s="13">
        <f t="shared" si="0"/>
        <v>0</v>
      </c>
    </row>
    <row r="55" spans="1:7" ht="15">
      <c r="A55" s="9"/>
      <c r="B55" s="141"/>
      <c r="C55" s="10" t="str">
        <f>IFERROR(VLOOKUP($B55,DataBase!$A:$B,2,0),"")</f>
        <v/>
      </c>
      <c r="D55" s="139" t="str">
        <f>IFERROR(VLOOKUP($B55,DataBase!$A:$G,6,0),"")</f>
        <v/>
      </c>
      <c r="E55" s="11"/>
      <c r="F55" s="12"/>
      <c r="G55" s="13">
        <f t="shared" si="0"/>
        <v>0</v>
      </c>
    </row>
    <row r="56" spans="1:7" ht="15">
      <c r="A56" s="9"/>
      <c r="B56" s="141"/>
      <c r="C56" s="10" t="str">
        <f>IFERROR(VLOOKUP($B56,DataBase!$A:$B,2,0),"")</f>
        <v/>
      </c>
      <c r="D56" s="139" t="str">
        <f>IFERROR(VLOOKUP($B56,DataBase!$A:$G,6,0),"")</f>
        <v/>
      </c>
      <c r="E56" s="11"/>
      <c r="F56" s="12"/>
      <c r="G56" s="13">
        <f t="shared" si="0"/>
        <v>0</v>
      </c>
    </row>
    <row r="57" spans="1:7" ht="15">
      <c r="A57" s="9"/>
      <c r="B57" s="141"/>
      <c r="C57" s="10" t="str">
        <f>IFERROR(VLOOKUP($B57,DataBase!$A:$B,2,0),"")</f>
        <v/>
      </c>
      <c r="D57" s="139" t="str">
        <f>IFERROR(VLOOKUP($B57,DataBase!$A:$G,6,0),"")</f>
        <v/>
      </c>
      <c r="E57" s="11"/>
      <c r="F57" s="12"/>
      <c r="G57" s="13">
        <f t="shared" si="0"/>
        <v>0</v>
      </c>
    </row>
    <row r="58" spans="1:7" ht="15">
      <c r="A58" s="9"/>
      <c r="B58" s="141"/>
      <c r="C58" s="10" t="str">
        <f>IFERROR(VLOOKUP($B58,DataBase!$A:$B,2,0),"")</f>
        <v/>
      </c>
      <c r="D58" s="139" t="str">
        <f>IFERROR(VLOOKUP($B58,DataBase!$A:$G,6,0),"")</f>
        <v/>
      </c>
      <c r="E58" s="11"/>
      <c r="F58" s="12"/>
      <c r="G58" s="13">
        <f t="shared" si="0"/>
        <v>0</v>
      </c>
    </row>
    <row r="59" spans="1:7" ht="15">
      <c r="A59" s="9"/>
      <c r="B59" s="141"/>
      <c r="C59" s="10" t="str">
        <f>IFERROR(VLOOKUP($B59,DataBase!$A:$B,2,0),"")</f>
        <v/>
      </c>
      <c r="D59" s="139" t="str">
        <f>IFERROR(VLOOKUP($B59,DataBase!$A:$G,6,0),"")</f>
        <v/>
      </c>
      <c r="E59" s="11"/>
      <c r="F59" s="12"/>
      <c r="G59" s="13">
        <f t="shared" si="0"/>
        <v>0</v>
      </c>
    </row>
    <row r="60" spans="1:7" ht="15">
      <c r="A60" s="9"/>
      <c r="B60" s="141"/>
      <c r="C60" s="10" t="str">
        <f>IFERROR(VLOOKUP($B60,DataBase!$A:$B,2,0),"")</f>
        <v/>
      </c>
      <c r="D60" s="139" t="str">
        <f>IFERROR(VLOOKUP($B60,DataBase!$A:$G,6,0),"")</f>
        <v/>
      </c>
      <c r="E60" s="11"/>
      <c r="F60" s="12"/>
      <c r="G60" s="13">
        <f t="shared" si="0"/>
        <v>0</v>
      </c>
    </row>
    <row r="61" spans="1:7" ht="15">
      <c r="A61" s="9"/>
      <c r="B61" s="141"/>
      <c r="C61" s="10" t="str">
        <f>IFERROR(VLOOKUP($B61,DataBase!$A:$B,2,0),"")</f>
        <v/>
      </c>
      <c r="D61" s="139" t="str">
        <f>IFERROR(VLOOKUP($B61,DataBase!$A:$G,6,0),"")</f>
        <v/>
      </c>
      <c r="E61" s="11"/>
      <c r="F61" s="12"/>
      <c r="G61" s="13">
        <f t="shared" si="0"/>
        <v>0</v>
      </c>
    </row>
    <row r="62" spans="1:7" ht="15">
      <c r="A62" s="9"/>
      <c r="B62" s="141"/>
      <c r="C62" s="10" t="str">
        <f>IFERROR(VLOOKUP($B62,DataBase!$A:$B,2,0),"")</f>
        <v/>
      </c>
      <c r="D62" s="139" t="str">
        <f>IFERROR(VLOOKUP($B62,DataBase!$A:$G,6,0),"")</f>
        <v/>
      </c>
      <c r="E62" s="11"/>
      <c r="F62" s="12"/>
      <c r="G62" s="13">
        <f t="shared" si="0"/>
        <v>0</v>
      </c>
    </row>
    <row r="63" spans="1:7" ht="15">
      <c r="A63" s="9"/>
      <c r="B63" s="141"/>
      <c r="C63" s="10" t="str">
        <f>IFERROR(VLOOKUP($B63,DataBase!$A:$B,2,0),"")</f>
        <v/>
      </c>
      <c r="D63" s="139" t="str">
        <f>IFERROR(VLOOKUP($B63,DataBase!$A:$G,6,0),"")</f>
        <v/>
      </c>
      <c r="E63" s="11"/>
      <c r="F63" s="12"/>
      <c r="G63" s="13">
        <f t="shared" si="0"/>
        <v>0</v>
      </c>
    </row>
    <row r="64" spans="1:7" ht="15">
      <c r="A64" s="9"/>
      <c r="B64" s="141"/>
      <c r="C64" s="10" t="str">
        <f>IFERROR(VLOOKUP($B64,DataBase!$A:$B,2,0),"")</f>
        <v/>
      </c>
      <c r="D64" s="139" t="str">
        <f>IFERROR(VLOOKUP($B64,DataBase!$A:$G,6,0),"")</f>
        <v/>
      </c>
      <c r="E64" s="11"/>
      <c r="F64" s="12"/>
      <c r="G64" s="13">
        <f t="shared" si="0"/>
        <v>0</v>
      </c>
    </row>
    <row r="65" spans="1:7" ht="15">
      <c r="A65" s="9"/>
      <c r="B65" s="141"/>
      <c r="C65" s="10" t="str">
        <f>IFERROR(VLOOKUP($B65,DataBase!$A:$B,2,0),"")</f>
        <v/>
      </c>
      <c r="D65" s="139" t="str">
        <f>IFERROR(VLOOKUP($B65,DataBase!$A:$G,6,0),"")</f>
        <v/>
      </c>
      <c r="E65" s="11"/>
      <c r="F65" s="12"/>
      <c r="G65" s="13">
        <f t="shared" si="0"/>
        <v>0</v>
      </c>
    </row>
    <row r="66" spans="1:7" ht="15">
      <c r="A66" s="9"/>
      <c r="B66" s="141"/>
      <c r="C66" s="10" t="str">
        <f>IFERROR(VLOOKUP($B66,DataBase!$A:$B,2,0),"")</f>
        <v/>
      </c>
      <c r="D66" s="139" t="str">
        <f>IFERROR(VLOOKUP($B66,DataBase!$A:$G,6,0),"")</f>
        <v/>
      </c>
      <c r="E66" s="11"/>
      <c r="F66" s="12"/>
      <c r="G66" s="13">
        <f t="shared" si="0"/>
        <v>0</v>
      </c>
    </row>
    <row r="67" spans="1:7" ht="15">
      <c r="A67" s="9"/>
      <c r="B67" s="141"/>
      <c r="C67" s="10" t="str">
        <f>IFERROR(VLOOKUP($B67,DataBase!$A:$B,2,0),"")</f>
        <v/>
      </c>
      <c r="D67" s="139" t="str">
        <f>IFERROR(VLOOKUP($B67,DataBase!$A:$G,6,0),"")</f>
        <v/>
      </c>
      <c r="E67" s="11"/>
      <c r="F67" s="12"/>
      <c r="G67" s="13">
        <f t="shared" si="0"/>
        <v>0</v>
      </c>
    </row>
    <row r="68" spans="1:7" ht="15">
      <c r="A68" s="9"/>
      <c r="B68" s="141"/>
      <c r="C68" s="10" t="str">
        <f>IFERROR(VLOOKUP($B68,DataBase!$A:$B,2,0),"")</f>
        <v/>
      </c>
      <c r="D68" s="139" t="str">
        <f>IFERROR(VLOOKUP($B68,DataBase!$A:$G,6,0),"")</f>
        <v/>
      </c>
      <c r="E68" s="11"/>
      <c r="F68" s="12"/>
      <c r="G68" s="13">
        <f t="shared" ref="G68:G131" si="2">E68*F68</f>
        <v>0</v>
      </c>
    </row>
    <row r="69" spans="1:7" ht="15">
      <c r="A69" s="9"/>
      <c r="B69" s="141"/>
      <c r="C69" s="10" t="str">
        <f>IFERROR(VLOOKUP($B69,DataBase!$A:$B,2,0),"")</f>
        <v/>
      </c>
      <c r="D69" s="139" t="str">
        <f>IFERROR(VLOOKUP($B69,DataBase!$A:$G,6,0),"")</f>
        <v/>
      </c>
      <c r="E69" s="11"/>
      <c r="F69" s="12"/>
      <c r="G69" s="13">
        <f t="shared" si="2"/>
        <v>0</v>
      </c>
    </row>
    <row r="70" spans="1:7" ht="15">
      <c r="A70" s="9"/>
      <c r="B70" s="141"/>
      <c r="C70" s="10" t="str">
        <f>IFERROR(VLOOKUP($B70,DataBase!$A:$B,2,0),"")</f>
        <v/>
      </c>
      <c r="D70" s="139" t="str">
        <f>IFERROR(VLOOKUP($B70,DataBase!$A:$G,6,0),"")</f>
        <v/>
      </c>
      <c r="E70" s="11"/>
      <c r="F70" s="12"/>
      <c r="G70" s="13">
        <f t="shared" si="2"/>
        <v>0</v>
      </c>
    </row>
    <row r="71" spans="1:7" ht="15">
      <c r="A71" s="9"/>
      <c r="B71" s="141"/>
      <c r="C71" s="10" t="str">
        <f>IFERROR(VLOOKUP($B71,DataBase!$A:$B,2,0),"")</f>
        <v/>
      </c>
      <c r="D71" s="139" t="str">
        <f>IFERROR(VLOOKUP($B71,DataBase!$A:$G,6,0),"")</f>
        <v/>
      </c>
      <c r="E71" s="11"/>
      <c r="F71" s="12"/>
      <c r="G71" s="13">
        <f t="shared" si="2"/>
        <v>0</v>
      </c>
    </row>
    <row r="72" spans="1:7" ht="15">
      <c r="A72" s="9"/>
      <c r="B72" s="141"/>
      <c r="C72" s="10" t="str">
        <f>IFERROR(VLOOKUP($B72,DataBase!$A:$B,2,0),"")</f>
        <v/>
      </c>
      <c r="D72" s="139" t="str">
        <f>IFERROR(VLOOKUP($B72,DataBase!$A:$G,6,0),"")</f>
        <v/>
      </c>
      <c r="E72" s="11"/>
      <c r="F72" s="12"/>
      <c r="G72" s="13">
        <f t="shared" si="2"/>
        <v>0</v>
      </c>
    </row>
    <row r="73" spans="1:7" ht="15">
      <c r="A73" s="9"/>
      <c r="B73" s="141"/>
      <c r="C73" s="10" t="str">
        <f>IFERROR(VLOOKUP($B73,DataBase!$A:$B,2,0),"")</f>
        <v/>
      </c>
      <c r="D73" s="139" t="str">
        <f>IFERROR(VLOOKUP($B73,DataBase!$A:$G,6,0),"")</f>
        <v/>
      </c>
      <c r="E73" s="11"/>
      <c r="F73" s="12"/>
      <c r="G73" s="13">
        <f t="shared" si="2"/>
        <v>0</v>
      </c>
    </row>
    <row r="74" spans="1:7" ht="15">
      <c r="A74" s="9"/>
      <c r="B74" s="141"/>
      <c r="C74" s="10" t="str">
        <f>IFERROR(VLOOKUP($B74,DataBase!$A:$B,2,0),"")</f>
        <v/>
      </c>
      <c r="D74" s="139" t="str">
        <f>IFERROR(VLOOKUP($B74,DataBase!$A:$G,6,0),"")</f>
        <v/>
      </c>
      <c r="E74" s="11"/>
      <c r="F74" s="12"/>
      <c r="G74" s="13">
        <f t="shared" si="2"/>
        <v>0</v>
      </c>
    </row>
    <row r="75" spans="1:7" ht="15">
      <c r="A75" s="9"/>
      <c r="B75" s="141"/>
      <c r="C75" s="10" t="str">
        <f>IFERROR(VLOOKUP($B75,DataBase!$A:$B,2,0),"")</f>
        <v/>
      </c>
      <c r="D75" s="139" t="str">
        <f>IFERROR(VLOOKUP($B75,DataBase!$A:$G,6,0),"")</f>
        <v/>
      </c>
      <c r="E75" s="11"/>
      <c r="F75" s="12"/>
      <c r="G75" s="13">
        <f t="shared" si="2"/>
        <v>0</v>
      </c>
    </row>
    <row r="76" spans="1:7" ht="15">
      <c r="A76" s="9"/>
      <c r="B76" s="141"/>
      <c r="C76" s="10" t="str">
        <f>IFERROR(VLOOKUP($B76,DataBase!$A:$B,2,0),"")</f>
        <v/>
      </c>
      <c r="D76" s="139" t="str">
        <f>IFERROR(VLOOKUP($B76,DataBase!$A:$G,6,0),"")</f>
        <v/>
      </c>
      <c r="E76" s="11"/>
      <c r="F76" s="12"/>
      <c r="G76" s="13">
        <f t="shared" si="2"/>
        <v>0</v>
      </c>
    </row>
    <row r="77" spans="1:7" ht="15">
      <c r="A77" s="9"/>
      <c r="B77" s="141"/>
      <c r="C77" s="10" t="str">
        <f>IFERROR(VLOOKUP($B77,DataBase!$A:$B,2,0),"")</f>
        <v/>
      </c>
      <c r="D77" s="139" t="str">
        <f>IFERROR(VLOOKUP($B77,DataBase!$A:$G,6,0),"")</f>
        <v/>
      </c>
      <c r="E77" s="11"/>
      <c r="F77" s="12"/>
      <c r="G77" s="13">
        <f t="shared" si="2"/>
        <v>0</v>
      </c>
    </row>
    <row r="78" spans="1:7" ht="15">
      <c r="A78" s="9"/>
      <c r="B78" s="141"/>
      <c r="C78" s="10" t="str">
        <f>IFERROR(VLOOKUP($B78,DataBase!$A:$B,2,0),"")</f>
        <v/>
      </c>
      <c r="D78" s="139" t="str">
        <f>IFERROR(VLOOKUP($B78,DataBase!$A:$G,6,0),"")</f>
        <v/>
      </c>
      <c r="E78" s="11"/>
      <c r="F78" s="12"/>
      <c r="G78" s="13">
        <f t="shared" si="2"/>
        <v>0</v>
      </c>
    </row>
    <row r="79" spans="1:7" ht="15">
      <c r="A79" s="9"/>
      <c r="B79" s="141"/>
      <c r="C79" s="10" t="str">
        <f>IFERROR(VLOOKUP($B79,DataBase!$A:$B,2,0),"")</f>
        <v/>
      </c>
      <c r="D79" s="139" t="str">
        <f>IFERROR(VLOOKUP($B79,DataBase!$A:$G,6,0),"")</f>
        <v/>
      </c>
      <c r="E79" s="11"/>
      <c r="F79" s="12"/>
      <c r="G79" s="13">
        <f t="shared" si="2"/>
        <v>0</v>
      </c>
    </row>
    <row r="80" spans="1:7" ht="15">
      <c r="A80" s="9"/>
      <c r="B80" s="141"/>
      <c r="C80" s="10" t="str">
        <f>IFERROR(VLOOKUP($B80,DataBase!$A:$B,2,0),"")</f>
        <v/>
      </c>
      <c r="D80" s="139" t="str">
        <f>IFERROR(VLOOKUP($B80,DataBase!$A:$G,6,0),"")</f>
        <v/>
      </c>
      <c r="E80" s="11"/>
      <c r="F80" s="12"/>
      <c r="G80" s="13">
        <f t="shared" si="2"/>
        <v>0</v>
      </c>
    </row>
    <row r="81" spans="1:7" ht="15">
      <c r="A81" s="9"/>
      <c r="B81" s="141"/>
      <c r="C81" s="10" t="str">
        <f>IFERROR(VLOOKUP($B81,DataBase!$A:$B,2,0),"")</f>
        <v/>
      </c>
      <c r="D81" s="139" t="str">
        <f>IFERROR(VLOOKUP($B81,DataBase!$A:$G,6,0),"")</f>
        <v/>
      </c>
      <c r="E81" s="11"/>
      <c r="F81" s="12"/>
      <c r="G81" s="13">
        <f t="shared" si="2"/>
        <v>0</v>
      </c>
    </row>
    <row r="82" spans="1:7" ht="15">
      <c r="A82" s="9"/>
      <c r="B82" s="141"/>
      <c r="C82" s="10" t="str">
        <f>IFERROR(VLOOKUP($B82,DataBase!$A:$B,2,0),"")</f>
        <v/>
      </c>
      <c r="D82" s="139" t="str">
        <f>IFERROR(VLOOKUP($B82,DataBase!$A:$G,6,0),"")</f>
        <v/>
      </c>
      <c r="E82" s="11"/>
      <c r="F82" s="12"/>
      <c r="G82" s="13">
        <f t="shared" si="2"/>
        <v>0</v>
      </c>
    </row>
    <row r="83" spans="1:7" ht="15">
      <c r="A83" s="9"/>
      <c r="B83" s="141"/>
      <c r="C83" s="10" t="str">
        <f>IFERROR(VLOOKUP($B83,DataBase!$A:$B,2,0),"")</f>
        <v/>
      </c>
      <c r="D83" s="139" t="str">
        <f>IFERROR(VLOOKUP($B83,DataBase!$A:$G,6,0),"")</f>
        <v/>
      </c>
      <c r="E83" s="11"/>
      <c r="F83" s="12"/>
      <c r="G83" s="13">
        <f t="shared" si="2"/>
        <v>0</v>
      </c>
    </row>
    <row r="84" spans="1:7" ht="15">
      <c r="A84" s="9"/>
      <c r="B84" s="141"/>
      <c r="C84" s="10" t="str">
        <f>IFERROR(VLOOKUP($B84,DataBase!$A:$B,2,0),"")</f>
        <v/>
      </c>
      <c r="D84" s="139" t="str">
        <f>IFERROR(VLOOKUP($B84,DataBase!$A:$G,6,0),"")</f>
        <v/>
      </c>
      <c r="E84" s="11"/>
      <c r="F84" s="12"/>
      <c r="G84" s="13">
        <f t="shared" si="2"/>
        <v>0</v>
      </c>
    </row>
    <row r="85" spans="1:7" ht="15">
      <c r="A85" s="9"/>
      <c r="B85" s="141"/>
      <c r="C85" s="10" t="str">
        <f>IFERROR(VLOOKUP($B85,DataBase!$A:$B,2,0),"")</f>
        <v/>
      </c>
      <c r="D85" s="139" t="str">
        <f>IFERROR(VLOOKUP($B85,DataBase!$A:$G,6,0),"")</f>
        <v/>
      </c>
      <c r="E85" s="11"/>
      <c r="F85" s="12"/>
      <c r="G85" s="13">
        <f t="shared" si="2"/>
        <v>0</v>
      </c>
    </row>
    <row r="86" spans="1:7" ht="15">
      <c r="A86" s="9"/>
      <c r="B86" s="141"/>
      <c r="C86" s="10" t="str">
        <f>IFERROR(VLOOKUP($B86,DataBase!$A:$B,2,0),"")</f>
        <v/>
      </c>
      <c r="D86" s="139" t="str">
        <f>IFERROR(VLOOKUP($B86,DataBase!$A:$G,6,0),"")</f>
        <v/>
      </c>
      <c r="E86" s="11"/>
      <c r="F86" s="12"/>
      <c r="G86" s="13">
        <f t="shared" si="2"/>
        <v>0</v>
      </c>
    </row>
    <row r="87" spans="1:7" ht="15">
      <c r="A87" s="9"/>
      <c r="B87" s="141"/>
      <c r="C87" s="10" t="str">
        <f>IFERROR(VLOOKUP($B87,DataBase!$A:$B,2,0),"")</f>
        <v/>
      </c>
      <c r="D87" s="139" t="str">
        <f>IFERROR(VLOOKUP($B87,DataBase!$A:$G,6,0),"")</f>
        <v/>
      </c>
      <c r="E87" s="11"/>
      <c r="F87" s="12"/>
      <c r="G87" s="13">
        <f t="shared" si="2"/>
        <v>0</v>
      </c>
    </row>
    <row r="88" spans="1:7" ht="15">
      <c r="A88" s="9"/>
      <c r="B88" s="141"/>
      <c r="C88" s="10" t="str">
        <f>IFERROR(VLOOKUP($B88,DataBase!$A:$B,2,0),"")</f>
        <v/>
      </c>
      <c r="D88" s="139" t="str">
        <f>IFERROR(VLOOKUP($B88,DataBase!$A:$G,6,0),"")</f>
        <v/>
      </c>
      <c r="E88" s="11"/>
      <c r="F88" s="12"/>
      <c r="G88" s="13">
        <f t="shared" si="2"/>
        <v>0</v>
      </c>
    </row>
    <row r="89" spans="1:7" ht="15">
      <c r="A89" s="9"/>
      <c r="B89" s="141"/>
      <c r="C89" s="10" t="str">
        <f>IFERROR(VLOOKUP($B89,DataBase!$A:$B,2,0),"")</f>
        <v/>
      </c>
      <c r="D89" s="139" t="str">
        <f>IFERROR(VLOOKUP($B89,DataBase!$A:$G,6,0),"")</f>
        <v/>
      </c>
      <c r="E89" s="11"/>
      <c r="F89" s="12"/>
      <c r="G89" s="13">
        <f t="shared" si="2"/>
        <v>0</v>
      </c>
    </row>
    <row r="90" spans="1:7" ht="15">
      <c r="A90" s="9"/>
      <c r="B90" s="141"/>
      <c r="C90" s="10" t="str">
        <f>IFERROR(VLOOKUP($B90,DataBase!$A:$B,2,0),"")</f>
        <v/>
      </c>
      <c r="D90" s="139" t="str">
        <f>IFERROR(VLOOKUP($B90,DataBase!$A:$G,6,0),"")</f>
        <v/>
      </c>
      <c r="E90" s="11"/>
      <c r="F90" s="12"/>
      <c r="G90" s="13">
        <f t="shared" si="2"/>
        <v>0</v>
      </c>
    </row>
    <row r="91" spans="1:7" ht="15">
      <c r="A91" s="9"/>
      <c r="B91" s="141"/>
      <c r="C91" s="10" t="str">
        <f>IFERROR(VLOOKUP($B91,DataBase!$A:$B,2,0),"")</f>
        <v/>
      </c>
      <c r="D91" s="139" t="str">
        <f>IFERROR(VLOOKUP($B91,DataBase!$A:$G,6,0),"")</f>
        <v/>
      </c>
      <c r="E91" s="11"/>
      <c r="F91" s="12"/>
      <c r="G91" s="13">
        <f t="shared" si="2"/>
        <v>0</v>
      </c>
    </row>
    <row r="92" spans="1:7" ht="15">
      <c r="A92" s="9"/>
      <c r="B92" s="141"/>
      <c r="C92" s="10" t="str">
        <f>IFERROR(VLOOKUP($B92,DataBase!$A:$B,2,0),"")</f>
        <v/>
      </c>
      <c r="D92" s="139" t="str">
        <f>IFERROR(VLOOKUP($B92,DataBase!$A:$G,6,0),"")</f>
        <v/>
      </c>
      <c r="E92" s="11"/>
      <c r="F92" s="12"/>
      <c r="G92" s="13">
        <f t="shared" si="2"/>
        <v>0</v>
      </c>
    </row>
    <row r="93" spans="1:7" ht="15">
      <c r="A93" s="9"/>
      <c r="B93" s="141"/>
      <c r="C93" s="10" t="str">
        <f>IFERROR(VLOOKUP($B93,DataBase!$A:$B,2,0),"")</f>
        <v/>
      </c>
      <c r="D93" s="139" t="str">
        <f>IFERROR(VLOOKUP($B93,DataBase!$A:$G,6,0),"")</f>
        <v/>
      </c>
      <c r="E93" s="11"/>
      <c r="F93" s="12"/>
      <c r="G93" s="13">
        <f t="shared" si="2"/>
        <v>0</v>
      </c>
    </row>
    <row r="94" spans="1:7" ht="15">
      <c r="A94" s="9"/>
      <c r="B94" s="141"/>
      <c r="C94" s="10" t="str">
        <f>IFERROR(VLOOKUP($B94,DataBase!$A:$B,2,0),"")</f>
        <v/>
      </c>
      <c r="D94" s="139" t="str">
        <f>IFERROR(VLOOKUP($B94,DataBase!$A:$G,6,0),"")</f>
        <v/>
      </c>
      <c r="E94" s="11"/>
      <c r="F94" s="12"/>
      <c r="G94" s="13">
        <f t="shared" si="2"/>
        <v>0</v>
      </c>
    </row>
    <row r="95" spans="1:7" ht="15">
      <c r="A95" s="9"/>
      <c r="B95" s="141"/>
      <c r="C95" s="10" t="str">
        <f>IFERROR(VLOOKUP($B95,DataBase!$A:$B,2,0),"")</f>
        <v/>
      </c>
      <c r="D95" s="139" t="str">
        <f>IFERROR(VLOOKUP($B95,DataBase!$A:$G,6,0),"")</f>
        <v/>
      </c>
      <c r="E95" s="11"/>
      <c r="F95" s="12"/>
      <c r="G95" s="13">
        <f t="shared" si="2"/>
        <v>0</v>
      </c>
    </row>
    <row r="96" spans="1:7" ht="15">
      <c r="A96" s="9"/>
      <c r="B96" s="141"/>
      <c r="C96" s="10" t="str">
        <f>IFERROR(VLOOKUP($B96,DataBase!$A:$B,2,0),"")</f>
        <v/>
      </c>
      <c r="D96" s="139" t="str">
        <f>IFERROR(VLOOKUP($B96,DataBase!$A:$G,6,0),"")</f>
        <v/>
      </c>
      <c r="E96" s="11"/>
      <c r="F96" s="12"/>
      <c r="G96" s="13">
        <f t="shared" si="2"/>
        <v>0</v>
      </c>
    </row>
    <row r="97" spans="1:7" ht="15">
      <c r="A97" s="9"/>
      <c r="B97" s="141"/>
      <c r="C97" s="10" t="str">
        <f>IFERROR(VLOOKUP($B97,DataBase!$A:$B,2,0),"")</f>
        <v/>
      </c>
      <c r="D97" s="139" t="str">
        <f>IFERROR(VLOOKUP($B97,DataBase!$A:$G,6,0),"")</f>
        <v/>
      </c>
      <c r="E97" s="11"/>
      <c r="F97" s="12"/>
      <c r="G97" s="13">
        <f t="shared" si="2"/>
        <v>0</v>
      </c>
    </row>
    <row r="98" spans="1:7" ht="15">
      <c r="A98" s="9"/>
      <c r="B98" s="141"/>
      <c r="C98" s="10" t="str">
        <f>IFERROR(VLOOKUP($B98,DataBase!$A:$B,2,0),"")</f>
        <v/>
      </c>
      <c r="D98" s="139" t="str">
        <f>IFERROR(VLOOKUP($B98,DataBase!$A:$G,6,0),"")</f>
        <v/>
      </c>
      <c r="E98" s="11"/>
      <c r="F98" s="12"/>
      <c r="G98" s="13">
        <f t="shared" si="2"/>
        <v>0</v>
      </c>
    </row>
    <row r="99" spans="1:7" ht="15">
      <c r="A99" s="9"/>
      <c r="B99" s="141"/>
      <c r="C99" s="10" t="str">
        <f>IFERROR(VLOOKUP($B99,DataBase!$A:$B,2,0),"")</f>
        <v/>
      </c>
      <c r="D99" s="139" t="str">
        <f>IFERROR(VLOOKUP($B99,DataBase!$A:$G,6,0),"")</f>
        <v/>
      </c>
      <c r="E99" s="11"/>
      <c r="F99" s="12"/>
      <c r="G99" s="13">
        <f t="shared" si="2"/>
        <v>0</v>
      </c>
    </row>
    <row r="100" spans="1:7" ht="15">
      <c r="A100" s="9"/>
      <c r="B100" s="141"/>
      <c r="C100" s="10" t="str">
        <f>IFERROR(VLOOKUP($B100,DataBase!$A:$B,2,0),"")</f>
        <v/>
      </c>
      <c r="D100" s="139" t="str">
        <f>IFERROR(VLOOKUP($B100,DataBase!$A:$G,6,0),"")</f>
        <v/>
      </c>
      <c r="E100" s="11"/>
      <c r="F100" s="12"/>
      <c r="G100" s="13">
        <f t="shared" si="2"/>
        <v>0</v>
      </c>
    </row>
    <row r="101" spans="1:7" ht="15">
      <c r="A101" s="9"/>
      <c r="B101" s="141"/>
      <c r="C101" s="10" t="str">
        <f>IFERROR(VLOOKUP($B101,DataBase!$A:$B,2,0),"")</f>
        <v/>
      </c>
      <c r="D101" s="139" t="str">
        <f>IFERROR(VLOOKUP($B101,DataBase!$A:$G,6,0),"")</f>
        <v/>
      </c>
      <c r="E101" s="11"/>
      <c r="F101" s="12"/>
      <c r="G101" s="13">
        <f t="shared" si="2"/>
        <v>0</v>
      </c>
    </row>
    <row r="102" spans="1:7" ht="15">
      <c r="A102" s="9"/>
      <c r="B102" s="141"/>
      <c r="C102" s="10" t="str">
        <f>IFERROR(VLOOKUP($B102,DataBase!$A:$B,2,0),"")</f>
        <v/>
      </c>
      <c r="D102" s="139" t="str">
        <f>IFERROR(VLOOKUP($B102,DataBase!$A:$G,6,0),"")</f>
        <v/>
      </c>
      <c r="E102" s="11"/>
      <c r="F102" s="12"/>
      <c r="G102" s="13">
        <f t="shared" si="2"/>
        <v>0</v>
      </c>
    </row>
    <row r="103" spans="1:7" ht="15">
      <c r="A103" s="9"/>
      <c r="B103" s="141"/>
      <c r="C103" s="10" t="str">
        <f>IFERROR(VLOOKUP($B103,DataBase!$A:$B,2,0),"")</f>
        <v/>
      </c>
      <c r="D103" s="139" t="str">
        <f>IFERROR(VLOOKUP($B103,DataBase!$A:$G,6,0),"")</f>
        <v/>
      </c>
      <c r="E103" s="11"/>
      <c r="F103" s="12"/>
      <c r="G103" s="13">
        <f t="shared" si="2"/>
        <v>0</v>
      </c>
    </row>
    <row r="104" spans="1:7" ht="15">
      <c r="A104" s="9"/>
      <c r="B104" s="141"/>
      <c r="C104" s="10" t="str">
        <f>IFERROR(VLOOKUP($B104,DataBase!$A:$B,2,0),"")</f>
        <v/>
      </c>
      <c r="D104" s="139" t="str">
        <f>IFERROR(VLOOKUP($B104,DataBase!$A:$G,6,0),"")</f>
        <v/>
      </c>
      <c r="E104" s="11"/>
      <c r="F104" s="12"/>
      <c r="G104" s="13">
        <f t="shared" si="2"/>
        <v>0</v>
      </c>
    </row>
    <row r="105" spans="1:7" ht="15">
      <c r="A105" s="9"/>
      <c r="B105" s="141"/>
      <c r="C105" s="10" t="str">
        <f>IFERROR(VLOOKUP($B105,DataBase!$A:$B,2,0),"")</f>
        <v/>
      </c>
      <c r="D105" s="139" t="str">
        <f>IFERROR(VLOOKUP($B105,DataBase!$A:$G,6,0),"")</f>
        <v/>
      </c>
      <c r="E105" s="11"/>
      <c r="F105" s="12"/>
      <c r="G105" s="13">
        <f t="shared" si="2"/>
        <v>0</v>
      </c>
    </row>
    <row r="106" spans="1:7" ht="15">
      <c r="A106" s="9"/>
      <c r="B106" s="141"/>
      <c r="C106" s="10" t="str">
        <f>IFERROR(VLOOKUP($B106,DataBase!$A:$B,2,0),"")</f>
        <v/>
      </c>
      <c r="D106" s="139" t="str">
        <f>IFERROR(VLOOKUP($B106,DataBase!$A:$G,6,0),"")</f>
        <v/>
      </c>
      <c r="E106" s="11"/>
      <c r="F106" s="12"/>
      <c r="G106" s="13">
        <f t="shared" si="2"/>
        <v>0</v>
      </c>
    </row>
    <row r="107" spans="1:7" ht="15">
      <c r="A107" s="9"/>
      <c r="B107" s="141"/>
      <c r="C107" s="10" t="str">
        <f>IFERROR(VLOOKUP($B107,DataBase!$A:$B,2,0),"")</f>
        <v/>
      </c>
      <c r="D107" s="139" t="str">
        <f>IFERROR(VLOOKUP($B107,DataBase!$A:$G,6,0),"")</f>
        <v/>
      </c>
      <c r="E107" s="11"/>
      <c r="F107" s="12"/>
      <c r="G107" s="13">
        <f t="shared" si="2"/>
        <v>0</v>
      </c>
    </row>
    <row r="108" spans="1:7" ht="15">
      <c r="A108" s="9"/>
      <c r="B108" s="141"/>
      <c r="C108" s="10" t="str">
        <f>IFERROR(VLOOKUP($B108,DataBase!$A:$B,2,0),"")</f>
        <v/>
      </c>
      <c r="D108" s="139" t="str">
        <f>IFERROR(VLOOKUP($B108,DataBase!$A:$G,6,0),"")</f>
        <v/>
      </c>
      <c r="E108" s="11"/>
      <c r="F108" s="12"/>
      <c r="G108" s="13">
        <f t="shared" si="2"/>
        <v>0</v>
      </c>
    </row>
    <row r="109" spans="1:7" ht="15">
      <c r="A109" s="9"/>
      <c r="B109" s="141"/>
      <c r="C109" s="10" t="str">
        <f>IFERROR(VLOOKUP($B109,DataBase!$A:$B,2,0),"")</f>
        <v/>
      </c>
      <c r="D109" s="139" t="str">
        <f>IFERROR(VLOOKUP($B109,DataBase!$A:$G,6,0),"")</f>
        <v/>
      </c>
      <c r="E109" s="11"/>
      <c r="F109" s="12"/>
      <c r="G109" s="13">
        <f t="shared" si="2"/>
        <v>0</v>
      </c>
    </row>
    <row r="110" spans="1:7" ht="15">
      <c r="A110" s="9"/>
      <c r="B110" s="141"/>
      <c r="C110" s="10" t="str">
        <f>IFERROR(VLOOKUP($B110,DataBase!$A:$B,2,0),"")</f>
        <v/>
      </c>
      <c r="D110" s="139" t="str">
        <f>IFERROR(VLOOKUP($B110,DataBase!$A:$G,6,0),"")</f>
        <v/>
      </c>
      <c r="E110" s="11"/>
      <c r="F110" s="12"/>
      <c r="G110" s="13">
        <f t="shared" si="2"/>
        <v>0</v>
      </c>
    </row>
    <row r="111" spans="1:7" ht="15">
      <c r="A111" s="9"/>
      <c r="B111" s="141"/>
      <c r="C111" s="10" t="str">
        <f>IFERROR(VLOOKUP($B111,DataBase!$A:$B,2,0),"")</f>
        <v/>
      </c>
      <c r="D111" s="139" t="str">
        <f>IFERROR(VLOOKUP($B111,DataBase!$A:$G,6,0),"")</f>
        <v/>
      </c>
      <c r="E111" s="11"/>
      <c r="F111" s="12"/>
      <c r="G111" s="13">
        <f t="shared" si="2"/>
        <v>0</v>
      </c>
    </row>
    <row r="112" spans="1:7" ht="15">
      <c r="A112" s="9"/>
      <c r="B112" s="141"/>
      <c r="C112" s="10" t="str">
        <f>IFERROR(VLOOKUP($B112,DataBase!$A:$B,2,0),"")</f>
        <v/>
      </c>
      <c r="D112" s="139" t="str">
        <f>IFERROR(VLOOKUP($B112,DataBase!$A:$G,6,0),"")</f>
        <v/>
      </c>
      <c r="E112" s="11"/>
      <c r="F112" s="12"/>
      <c r="G112" s="13">
        <f t="shared" si="2"/>
        <v>0</v>
      </c>
    </row>
    <row r="113" spans="1:7" ht="15">
      <c r="A113" s="9"/>
      <c r="B113" s="141"/>
      <c r="C113" s="10" t="str">
        <f>IFERROR(VLOOKUP($B113,DataBase!$A:$B,2,0),"")</f>
        <v/>
      </c>
      <c r="D113" s="139" t="str">
        <f>IFERROR(VLOOKUP($B113,DataBase!$A:$G,6,0),"")</f>
        <v/>
      </c>
      <c r="E113" s="11"/>
      <c r="F113" s="12"/>
      <c r="G113" s="13">
        <f t="shared" si="2"/>
        <v>0</v>
      </c>
    </row>
    <row r="114" spans="1:7" ht="15">
      <c r="A114" s="9"/>
      <c r="B114" s="141"/>
      <c r="C114" s="10" t="str">
        <f>IFERROR(VLOOKUP($B114,DataBase!$A:$B,2,0),"")</f>
        <v/>
      </c>
      <c r="D114" s="139" t="str">
        <f>IFERROR(VLOOKUP($B114,DataBase!$A:$G,6,0),"")</f>
        <v/>
      </c>
      <c r="E114" s="11"/>
      <c r="F114" s="12"/>
      <c r="G114" s="13">
        <f t="shared" si="2"/>
        <v>0</v>
      </c>
    </row>
    <row r="115" spans="1:7" ht="15">
      <c r="A115" s="9"/>
      <c r="B115" s="141"/>
      <c r="C115" s="10" t="str">
        <f>IFERROR(VLOOKUP($B115,DataBase!$A:$B,2,0),"")</f>
        <v/>
      </c>
      <c r="D115" s="139" t="str">
        <f>IFERROR(VLOOKUP($B115,DataBase!$A:$G,6,0),"")</f>
        <v/>
      </c>
      <c r="E115" s="11"/>
      <c r="F115" s="12"/>
      <c r="G115" s="13">
        <f t="shared" si="2"/>
        <v>0</v>
      </c>
    </row>
    <row r="116" spans="1:7" ht="15">
      <c r="A116" s="9"/>
      <c r="B116" s="141"/>
      <c r="C116" s="10" t="str">
        <f>IFERROR(VLOOKUP($B116,DataBase!$A:$B,2,0),"")</f>
        <v/>
      </c>
      <c r="D116" s="139" t="str">
        <f>IFERROR(VLOOKUP($B116,DataBase!$A:$G,6,0),"")</f>
        <v/>
      </c>
      <c r="E116" s="11"/>
      <c r="F116" s="12"/>
      <c r="G116" s="13">
        <f t="shared" si="2"/>
        <v>0</v>
      </c>
    </row>
    <row r="117" spans="1:7" ht="15">
      <c r="A117" s="9"/>
      <c r="B117" s="141"/>
      <c r="C117" s="10" t="str">
        <f>IFERROR(VLOOKUP($B117,DataBase!$A:$B,2,0),"")</f>
        <v/>
      </c>
      <c r="D117" s="139" t="str">
        <f>IFERROR(VLOOKUP($B117,DataBase!$A:$G,6,0),"")</f>
        <v/>
      </c>
      <c r="E117" s="11"/>
      <c r="F117" s="12"/>
      <c r="G117" s="13">
        <f t="shared" si="2"/>
        <v>0</v>
      </c>
    </row>
    <row r="118" spans="1:7" ht="15">
      <c r="A118" s="9"/>
      <c r="B118" s="141"/>
      <c r="C118" s="10" t="str">
        <f>IFERROR(VLOOKUP($B118,DataBase!$A:$B,2,0),"")</f>
        <v/>
      </c>
      <c r="D118" s="139" t="str">
        <f>IFERROR(VLOOKUP($B118,DataBase!$A:$G,6,0),"")</f>
        <v/>
      </c>
      <c r="E118" s="11"/>
      <c r="F118" s="12"/>
      <c r="G118" s="13">
        <f t="shared" si="2"/>
        <v>0</v>
      </c>
    </row>
    <row r="119" spans="1:7" ht="15">
      <c r="A119" s="9"/>
      <c r="B119" s="141"/>
      <c r="C119" s="10" t="str">
        <f>IFERROR(VLOOKUP($B119,DataBase!$A:$B,2,0),"")</f>
        <v/>
      </c>
      <c r="D119" s="139" t="str">
        <f>IFERROR(VLOOKUP($B119,DataBase!$A:$G,6,0),"")</f>
        <v/>
      </c>
      <c r="E119" s="11"/>
      <c r="F119" s="12"/>
      <c r="G119" s="13">
        <f t="shared" si="2"/>
        <v>0</v>
      </c>
    </row>
    <row r="120" spans="1:7" ht="15">
      <c r="A120" s="9"/>
      <c r="B120" s="141"/>
      <c r="C120" s="10" t="str">
        <f>IFERROR(VLOOKUP($B120,DataBase!$A:$B,2,0),"")</f>
        <v/>
      </c>
      <c r="D120" s="139" t="str">
        <f>IFERROR(VLOOKUP($B120,DataBase!$A:$G,6,0),"")</f>
        <v/>
      </c>
      <c r="E120" s="11"/>
      <c r="F120" s="12"/>
      <c r="G120" s="13">
        <f t="shared" si="2"/>
        <v>0</v>
      </c>
    </row>
    <row r="121" spans="1:7" ht="15">
      <c r="A121" s="9"/>
      <c r="B121" s="141"/>
      <c r="C121" s="10" t="str">
        <f>IFERROR(VLOOKUP($B121,DataBase!$A:$B,2,0),"")</f>
        <v/>
      </c>
      <c r="D121" s="139" t="str">
        <f>IFERROR(VLOOKUP($B121,DataBase!$A:$G,6,0),"")</f>
        <v/>
      </c>
      <c r="E121" s="11"/>
      <c r="F121" s="12"/>
      <c r="G121" s="13">
        <f t="shared" si="2"/>
        <v>0</v>
      </c>
    </row>
    <row r="122" spans="1:7" ht="15">
      <c r="A122" s="9"/>
      <c r="B122" s="141"/>
      <c r="C122" s="10" t="str">
        <f>IFERROR(VLOOKUP($B122,DataBase!$A:$B,2,0),"")</f>
        <v/>
      </c>
      <c r="D122" s="139" t="str">
        <f>IFERROR(VLOOKUP($B122,DataBase!$A:$G,6,0),"")</f>
        <v/>
      </c>
      <c r="E122" s="11"/>
      <c r="F122" s="12"/>
      <c r="G122" s="13">
        <f t="shared" si="2"/>
        <v>0</v>
      </c>
    </row>
    <row r="123" spans="1:7" ht="15">
      <c r="A123" s="9"/>
      <c r="B123" s="141"/>
      <c r="C123" s="10" t="str">
        <f>IFERROR(VLOOKUP($B123,DataBase!$A:$B,2,0),"")</f>
        <v/>
      </c>
      <c r="D123" s="139" t="str">
        <f>IFERROR(VLOOKUP($B123,DataBase!$A:$G,6,0),"")</f>
        <v/>
      </c>
      <c r="E123" s="11"/>
      <c r="F123" s="12"/>
      <c r="G123" s="13">
        <f t="shared" si="2"/>
        <v>0</v>
      </c>
    </row>
    <row r="124" spans="1:7" ht="15">
      <c r="A124" s="9"/>
      <c r="B124" s="141"/>
      <c r="C124" s="10" t="str">
        <f>IFERROR(VLOOKUP($B124,DataBase!$A:$B,2,0),"")</f>
        <v/>
      </c>
      <c r="D124" s="139" t="str">
        <f>IFERROR(VLOOKUP($B124,DataBase!$A:$G,6,0),"")</f>
        <v/>
      </c>
      <c r="E124" s="11"/>
      <c r="F124" s="12"/>
      <c r="G124" s="13">
        <f t="shared" si="2"/>
        <v>0</v>
      </c>
    </row>
    <row r="125" spans="1:7" ht="15">
      <c r="A125" s="9"/>
      <c r="B125" s="141"/>
      <c r="C125" s="10" t="str">
        <f>IFERROR(VLOOKUP($B125,DataBase!$A:$B,2,0),"")</f>
        <v/>
      </c>
      <c r="D125" s="139" t="str">
        <f>IFERROR(VLOOKUP($B125,DataBase!$A:$G,6,0),"")</f>
        <v/>
      </c>
      <c r="E125" s="11"/>
      <c r="F125" s="12"/>
      <c r="G125" s="13">
        <f t="shared" si="2"/>
        <v>0</v>
      </c>
    </row>
    <row r="126" spans="1:7" ht="15">
      <c r="A126" s="9"/>
      <c r="B126" s="141"/>
      <c r="C126" s="10" t="str">
        <f>IFERROR(VLOOKUP($B126,DataBase!$A:$B,2,0),"")</f>
        <v/>
      </c>
      <c r="D126" s="139" t="str">
        <f>IFERROR(VLOOKUP($B126,DataBase!$A:$G,6,0),"")</f>
        <v/>
      </c>
      <c r="E126" s="11"/>
      <c r="F126" s="12"/>
      <c r="G126" s="13">
        <f t="shared" si="2"/>
        <v>0</v>
      </c>
    </row>
    <row r="127" spans="1:7" ht="15">
      <c r="A127" s="9"/>
      <c r="B127" s="141"/>
      <c r="C127" s="10" t="str">
        <f>IFERROR(VLOOKUP($B127,DataBase!$A:$B,2,0),"")</f>
        <v/>
      </c>
      <c r="D127" s="139" t="str">
        <f>IFERROR(VLOOKUP($B127,DataBase!$A:$G,6,0),"")</f>
        <v/>
      </c>
      <c r="E127" s="11"/>
      <c r="F127" s="12"/>
      <c r="G127" s="13">
        <f t="shared" si="2"/>
        <v>0</v>
      </c>
    </row>
    <row r="128" spans="1:7" ht="15">
      <c r="A128" s="9"/>
      <c r="B128" s="141"/>
      <c r="C128" s="10" t="str">
        <f>IFERROR(VLOOKUP($B128,DataBase!$A:$B,2,0),"")</f>
        <v/>
      </c>
      <c r="D128" s="139" t="str">
        <f>IFERROR(VLOOKUP($B128,DataBase!$A:$G,6,0),"")</f>
        <v/>
      </c>
      <c r="E128" s="11"/>
      <c r="F128" s="12"/>
      <c r="G128" s="13">
        <f t="shared" si="2"/>
        <v>0</v>
      </c>
    </row>
    <row r="129" spans="1:7" ht="15">
      <c r="A129" s="9"/>
      <c r="B129" s="141"/>
      <c r="C129" s="10" t="str">
        <f>IFERROR(VLOOKUP($B129,DataBase!$A:$B,2,0),"")</f>
        <v/>
      </c>
      <c r="D129" s="139" t="str">
        <f>IFERROR(VLOOKUP($B129,DataBase!$A:$G,6,0),"")</f>
        <v/>
      </c>
      <c r="E129" s="11"/>
      <c r="F129" s="12"/>
      <c r="G129" s="13">
        <f t="shared" si="2"/>
        <v>0</v>
      </c>
    </row>
    <row r="130" spans="1:7" ht="15">
      <c r="A130" s="9"/>
      <c r="B130" s="141"/>
      <c r="C130" s="10" t="str">
        <f>IFERROR(VLOOKUP($B130,DataBase!$A:$B,2,0),"")</f>
        <v/>
      </c>
      <c r="D130" s="139" t="str">
        <f>IFERROR(VLOOKUP($B130,DataBase!$A:$G,6,0),"")</f>
        <v/>
      </c>
      <c r="E130" s="11"/>
      <c r="F130" s="12"/>
      <c r="G130" s="13">
        <f t="shared" si="2"/>
        <v>0</v>
      </c>
    </row>
    <row r="131" spans="1:7" ht="15">
      <c r="A131" s="9"/>
      <c r="B131" s="141"/>
      <c r="C131" s="10" t="str">
        <f>IFERROR(VLOOKUP($B131,DataBase!$A:$B,2,0),"")</f>
        <v/>
      </c>
      <c r="D131" s="139" t="str">
        <f>IFERROR(VLOOKUP($B131,DataBase!$A:$G,6,0),"")</f>
        <v/>
      </c>
      <c r="E131" s="11"/>
      <c r="F131" s="12"/>
      <c r="G131" s="13">
        <f t="shared" si="2"/>
        <v>0</v>
      </c>
    </row>
    <row r="132" spans="1:7" ht="15">
      <c r="A132" s="9"/>
      <c r="B132" s="141"/>
      <c r="C132" s="10" t="str">
        <f>IFERROR(VLOOKUP($B132,DataBase!$A:$B,2,0),"")</f>
        <v/>
      </c>
      <c r="D132" s="139" t="str">
        <f>IFERROR(VLOOKUP($B132,DataBase!$A:$G,6,0),"")</f>
        <v/>
      </c>
      <c r="E132" s="11"/>
      <c r="F132" s="12"/>
      <c r="G132" s="13">
        <f t="shared" ref="G132:G195" si="3">E132*F132</f>
        <v>0</v>
      </c>
    </row>
    <row r="133" spans="1:7" ht="15">
      <c r="A133" s="9"/>
      <c r="B133" s="141"/>
      <c r="C133" s="10" t="str">
        <f>IFERROR(VLOOKUP($B133,DataBase!$A:$B,2,0),"")</f>
        <v/>
      </c>
      <c r="D133" s="139" t="str">
        <f>IFERROR(VLOOKUP($B133,DataBase!$A:$G,6,0),"")</f>
        <v/>
      </c>
      <c r="E133" s="11"/>
      <c r="F133" s="12"/>
      <c r="G133" s="13">
        <f t="shared" si="3"/>
        <v>0</v>
      </c>
    </row>
    <row r="134" spans="1:7" ht="15">
      <c r="A134" s="9"/>
      <c r="B134" s="141"/>
      <c r="C134" s="10" t="str">
        <f>IFERROR(VLOOKUP($B134,DataBase!$A:$B,2,0),"")</f>
        <v/>
      </c>
      <c r="D134" s="139" t="str">
        <f>IFERROR(VLOOKUP($B134,DataBase!$A:$G,6,0),"")</f>
        <v/>
      </c>
      <c r="E134" s="11"/>
      <c r="F134" s="12"/>
      <c r="G134" s="13">
        <f t="shared" si="3"/>
        <v>0</v>
      </c>
    </row>
    <row r="135" spans="1:7" ht="15">
      <c r="A135" s="9"/>
      <c r="B135" s="141"/>
      <c r="C135" s="10" t="str">
        <f>IFERROR(VLOOKUP($B135,DataBase!$A:$B,2,0),"")</f>
        <v/>
      </c>
      <c r="D135" s="139" t="str">
        <f>IFERROR(VLOOKUP($B135,DataBase!$A:$G,6,0),"")</f>
        <v/>
      </c>
      <c r="E135" s="11"/>
      <c r="F135" s="12"/>
      <c r="G135" s="13">
        <f t="shared" si="3"/>
        <v>0</v>
      </c>
    </row>
    <row r="136" spans="1:7" ht="15">
      <c r="A136" s="9"/>
      <c r="B136" s="141"/>
      <c r="C136" s="10" t="str">
        <f>IFERROR(VLOOKUP($B136,DataBase!$A:$B,2,0),"")</f>
        <v/>
      </c>
      <c r="D136" s="139" t="str">
        <f>IFERROR(VLOOKUP($B136,DataBase!$A:$G,6,0),"")</f>
        <v/>
      </c>
      <c r="E136" s="11"/>
      <c r="F136" s="12"/>
      <c r="G136" s="13">
        <f t="shared" si="3"/>
        <v>0</v>
      </c>
    </row>
    <row r="137" spans="1:7" ht="15">
      <c r="A137" s="9"/>
      <c r="B137" s="141"/>
      <c r="C137" s="10" t="str">
        <f>IFERROR(VLOOKUP($B137,DataBase!$A:$B,2,0),"")</f>
        <v/>
      </c>
      <c r="D137" s="139" t="str">
        <f>IFERROR(VLOOKUP($B137,DataBase!$A:$G,6,0),"")</f>
        <v/>
      </c>
      <c r="E137" s="11"/>
      <c r="F137" s="12"/>
      <c r="G137" s="13">
        <f t="shared" si="3"/>
        <v>0</v>
      </c>
    </row>
    <row r="138" spans="1:7" ht="15">
      <c r="A138" s="9"/>
      <c r="B138" s="141"/>
      <c r="C138" s="10" t="str">
        <f>IFERROR(VLOOKUP($B138,DataBase!$A:$B,2,0),"")</f>
        <v/>
      </c>
      <c r="D138" s="139" t="str">
        <f>IFERROR(VLOOKUP($B138,DataBase!$A:$G,6,0),"")</f>
        <v/>
      </c>
      <c r="E138" s="11"/>
      <c r="F138" s="12"/>
      <c r="G138" s="13">
        <f t="shared" si="3"/>
        <v>0</v>
      </c>
    </row>
    <row r="139" spans="1:7" ht="15">
      <c r="A139" s="9"/>
      <c r="B139" s="141"/>
      <c r="C139" s="10" t="str">
        <f>IFERROR(VLOOKUP($B139,DataBase!$A:$B,2,0),"")</f>
        <v/>
      </c>
      <c r="D139" s="139" t="str">
        <f>IFERROR(VLOOKUP($B139,DataBase!$A:$G,6,0),"")</f>
        <v/>
      </c>
      <c r="E139" s="11"/>
      <c r="F139" s="12"/>
      <c r="G139" s="13">
        <f t="shared" si="3"/>
        <v>0</v>
      </c>
    </row>
    <row r="140" spans="1:7" ht="15">
      <c r="A140" s="9"/>
      <c r="B140" s="141"/>
      <c r="C140" s="10" t="str">
        <f>IFERROR(VLOOKUP($B140,DataBase!$A:$B,2,0),"")</f>
        <v/>
      </c>
      <c r="D140" s="139" t="str">
        <f>IFERROR(VLOOKUP($B140,DataBase!$A:$G,6,0),"")</f>
        <v/>
      </c>
      <c r="E140" s="11"/>
      <c r="F140" s="12"/>
      <c r="G140" s="13">
        <f t="shared" si="3"/>
        <v>0</v>
      </c>
    </row>
    <row r="141" spans="1:7" ht="15">
      <c r="A141" s="9"/>
      <c r="B141" s="141"/>
      <c r="C141" s="10" t="str">
        <f>IFERROR(VLOOKUP($B141,DataBase!$A:$B,2,0),"")</f>
        <v/>
      </c>
      <c r="D141" s="139" t="str">
        <f>IFERROR(VLOOKUP($B141,DataBase!$A:$G,6,0),"")</f>
        <v/>
      </c>
      <c r="E141" s="11"/>
      <c r="F141" s="12"/>
      <c r="G141" s="13">
        <f t="shared" si="3"/>
        <v>0</v>
      </c>
    </row>
    <row r="142" spans="1:7" ht="15">
      <c r="A142" s="9"/>
      <c r="B142" s="141"/>
      <c r="C142" s="10" t="str">
        <f>IFERROR(VLOOKUP($B142,DataBase!$A:$B,2,0),"")</f>
        <v/>
      </c>
      <c r="D142" s="139" t="str">
        <f>IFERROR(VLOOKUP($B142,DataBase!$A:$G,6,0),"")</f>
        <v/>
      </c>
      <c r="E142" s="11"/>
      <c r="F142" s="12"/>
      <c r="G142" s="13">
        <f t="shared" si="3"/>
        <v>0</v>
      </c>
    </row>
    <row r="143" spans="1:7" ht="15">
      <c r="A143" s="9"/>
      <c r="B143" s="141"/>
      <c r="C143" s="10" t="str">
        <f>IFERROR(VLOOKUP($B143,DataBase!$A:$B,2,0),"")</f>
        <v/>
      </c>
      <c r="D143" s="139" t="str">
        <f>IFERROR(VLOOKUP($B143,DataBase!$A:$G,6,0),"")</f>
        <v/>
      </c>
      <c r="E143" s="11"/>
      <c r="F143" s="12"/>
      <c r="G143" s="13">
        <f t="shared" si="3"/>
        <v>0</v>
      </c>
    </row>
    <row r="144" spans="1:7" ht="15">
      <c r="A144" s="9"/>
      <c r="B144" s="141"/>
      <c r="C144" s="10" t="str">
        <f>IFERROR(VLOOKUP($B144,DataBase!$A:$B,2,0),"")</f>
        <v/>
      </c>
      <c r="D144" s="139" t="str">
        <f>IFERROR(VLOOKUP($B144,DataBase!$A:$G,6,0),"")</f>
        <v/>
      </c>
      <c r="E144" s="11"/>
      <c r="F144" s="12"/>
      <c r="G144" s="13">
        <f t="shared" si="3"/>
        <v>0</v>
      </c>
    </row>
    <row r="145" spans="1:7" ht="15">
      <c r="A145" s="9"/>
      <c r="B145" s="141"/>
      <c r="C145" s="10" t="str">
        <f>IFERROR(VLOOKUP($B145,DataBase!$A:$B,2,0),"")</f>
        <v/>
      </c>
      <c r="D145" s="139" t="str">
        <f>IFERROR(VLOOKUP($B145,DataBase!$A:$G,6,0),"")</f>
        <v/>
      </c>
      <c r="E145" s="11"/>
      <c r="F145" s="12"/>
      <c r="G145" s="13">
        <f t="shared" si="3"/>
        <v>0</v>
      </c>
    </row>
    <row r="146" spans="1:7" ht="15">
      <c r="A146" s="9"/>
      <c r="B146" s="141"/>
      <c r="C146" s="10" t="str">
        <f>IFERROR(VLOOKUP($B146,DataBase!$A:$B,2,0),"")</f>
        <v/>
      </c>
      <c r="D146" s="139" t="str">
        <f>IFERROR(VLOOKUP($B146,DataBase!$A:$G,6,0),"")</f>
        <v/>
      </c>
      <c r="E146" s="11"/>
      <c r="F146" s="12"/>
      <c r="G146" s="13">
        <f t="shared" si="3"/>
        <v>0</v>
      </c>
    </row>
    <row r="147" spans="1:7" ht="15">
      <c r="A147" s="9"/>
      <c r="B147" s="141"/>
      <c r="C147" s="10" t="str">
        <f>IFERROR(VLOOKUP($B147,DataBase!$A:$B,2,0),"")</f>
        <v/>
      </c>
      <c r="D147" s="139" t="str">
        <f>IFERROR(VLOOKUP($B147,DataBase!$A:$G,6,0),"")</f>
        <v/>
      </c>
      <c r="E147" s="11"/>
      <c r="F147" s="12"/>
      <c r="G147" s="13">
        <f t="shared" si="3"/>
        <v>0</v>
      </c>
    </row>
    <row r="148" spans="1:7" ht="15">
      <c r="A148" s="9"/>
      <c r="B148" s="141"/>
      <c r="C148" s="10" t="str">
        <f>IFERROR(VLOOKUP($B148,DataBase!$A:$B,2,0),"")</f>
        <v/>
      </c>
      <c r="D148" s="139" t="str">
        <f>IFERROR(VLOOKUP($B148,DataBase!$A:$G,6,0),"")</f>
        <v/>
      </c>
      <c r="E148" s="11"/>
      <c r="F148" s="12"/>
      <c r="G148" s="13">
        <f t="shared" si="3"/>
        <v>0</v>
      </c>
    </row>
    <row r="149" spans="1:7" ht="15">
      <c r="A149" s="9"/>
      <c r="B149" s="141"/>
      <c r="C149" s="10" t="str">
        <f>IFERROR(VLOOKUP($B149,DataBase!$A:$B,2,0),"")</f>
        <v/>
      </c>
      <c r="D149" s="139" t="str">
        <f>IFERROR(VLOOKUP($B149,DataBase!$A:$G,6,0),"")</f>
        <v/>
      </c>
      <c r="E149" s="11"/>
      <c r="F149" s="12"/>
      <c r="G149" s="13">
        <f t="shared" si="3"/>
        <v>0</v>
      </c>
    </row>
    <row r="150" spans="1:7" ht="15">
      <c r="A150" s="9"/>
      <c r="B150" s="141"/>
      <c r="C150" s="10" t="str">
        <f>IFERROR(VLOOKUP($B150,DataBase!$A:$B,2,0),"")</f>
        <v/>
      </c>
      <c r="D150" s="139" t="str">
        <f>IFERROR(VLOOKUP($B150,DataBase!$A:$G,6,0),"")</f>
        <v/>
      </c>
      <c r="E150" s="11"/>
      <c r="F150" s="12"/>
      <c r="G150" s="13">
        <f t="shared" si="3"/>
        <v>0</v>
      </c>
    </row>
    <row r="151" spans="1:7" ht="15">
      <c r="A151" s="9"/>
      <c r="B151" s="141"/>
      <c r="C151" s="10" t="str">
        <f>IFERROR(VLOOKUP($B151,DataBase!$A:$B,2,0),"")</f>
        <v/>
      </c>
      <c r="D151" s="139" t="str">
        <f>IFERROR(VLOOKUP($B151,DataBase!$A:$G,6,0),"")</f>
        <v/>
      </c>
      <c r="E151" s="11"/>
      <c r="F151" s="12"/>
      <c r="G151" s="13">
        <f t="shared" si="3"/>
        <v>0</v>
      </c>
    </row>
    <row r="152" spans="1:7" ht="15">
      <c r="A152" s="9"/>
      <c r="B152" s="141"/>
      <c r="C152" s="10" t="str">
        <f>IFERROR(VLOOKUP($B152,DataBase!$A:$B,2,0),"")</f>
        <v/>
      </c>
      <c r="D152" s="139" t="str">
        <f>IFERROR(VLOOKUP($B152,DataBase!$A:$G,6,0),"")</f>
        <v/>
      </c>
      <c r="E152" s="11"/>
      <c r="F152" s="12"/>
      <c r="G152" s="13">
        <f t="shared" si="3"/>
        <v>0</v>
      </c>
    </row>
    <row r="153" spans="1:7" ht="15">
      <c r="A153" s="9"/>
      <c r="B153" s="141"/>
      <c r="C153" s="10" t="str">
        <f>IFERROR(VLOOKUP($B153,DataBase!$A:$B,2,0),"")</f>
        <v/>
      </c>
      <c r="D153" s="139" t="str">
        <f>IFERROR(VLOOKUP($B153,DataBase!$A:$G,6,0),"")</f>
        <v/>
      </c>
      <c r="E153" s="11"/>
      <c r="F153" s="12"/>
      <c r="G153" s="13">
        <f t="shared" si="3"/>
        <v>0</v>
      </c>
    </row>
    <row r="154" spans="1:7" ht="15">
      <c r="A154" s="9"/>
      <c r="B154" s="141"/>
      <c r="C154" s="10" t="str">
        <f>IFERROR(VLOOKUP($B154,DataBase!$A:$B,2,0),"")</f>
        <v/>
      </c>
      <c r="D154" s="139" t="str">
        <f>IFERROR(VLOOKUP($B154,DataBase!$A:$G,6,0),"")</f>
        <v/>
      </c>
      <c r="E154" s="11"/>
      <c r="F154" s="12"/>
      <c r="G154" s="13">
        <f t="shared" si="3"/>
        <v>0</v>
      </c>
    </row>
    <row r="155" spans="1:7" ht="15">
      <c r="A155" s="9"/>
      <c r="B155" s="141"/>
      <c r="C155" s="10" t="str">
        <f>IFERROR(VLOOKUP($B155,DataBase!$A:$B,2,0),"")</f>
        <v/>
      </c>
      <c r="D155" s="139" t="str">
        <f>IFERROR(VLOOKUP($B155,DataBase!$A:$G,6,0),"")</f>
        <v/>
      </c>
      <c r="E155" s="11"/>
      <c r="F155" s="12"/>
      <c r="G155" s="13">
        <f t="shared" si="3"/>
        <v>0</v>
      </c>
    </row>
    <row r="156" spans="1:7" ht="15">
      <c r="A156" s="9"/>
      <c r="B156" s="141"/>
      <c r="C156" s="10" t="str">
        <f>IFERROR(VLOOKUP($B156,DataBase!$A:$B,2,0),"")</f>
        <v/>
      </c>
      <c r="D156" s="139" t="str">
        <f>IFERROR(VLOOKUP($B156,DataBase!$A:$G,6,0),"")</f>
        <v/>
      </c>
      <c r="E156" s="11"/>
      <c r="F156" s="12"/>
      <c r="G156" s="13">
        <f t="shared" si="3"/>
        <v>0</v>
      </c>
    </row>
    <row r="157" spans="1:7" ht="15">
      <c r="A157" s="9"/>
      <c r="B157" s="141"/>
      <c r="C157" s="10" t="str">
        <f>IFERROR(VLOOKUP($B157,DataBase!$A:$B,2,0),"")</f>
        <v/>
      </c>
      <c r="D157" s="139" t="str">
        <f>IFERROR(VLOOKUP($B157,DataBase!$A:$G,6,0),"")</f>
        <v/>
      </c>
      <c r="E157" s="11"/>
      <c r="F157" s="12"/>
      <c r="G157" s="13">
        <f t="shared" si="3"/>
        <v>0</v>
      </c>
    </row>
    <row r="158" spans="1:7" ht="15">
      <c r="A158" s="9"/>
      <c r="B158" s="141"/>
      <c r="C158" s="10" t="str">
        <f>IFERROR(VLOOKUP($B158,DataBase!$A:$B,2,0),"")</f>
        <v/>
      </c>
      <c r="D158" s="139" t="str">
        <f>IFERROR(VLOOKUP($B158,DataBase!$A:$G,6,0),"")</f>
        <v/>
      </c>
      <c r="E158" s="11"/>
      <c r="F158" s="12"/>
      <c r="G158" s="13">
        <f t="shared" si="3"/>
        <v>0</v>
      </c>
    </row>
    <row r="159" spans="1:7" ht="15">
      <c r="A159" s="9"/>
      <c r="B159" s="141"/>
      <c r="C159" s="10" t="str">
        <f>IFERROR(VLOOKUP($B159,DataBase!$A:$B,2,0),"")</f>
        <v/>
      </c>
      <c r="D159" s="139" t="str">
        <f>IFERROR(VLOOKUP($B159,DataBase!$A:$G,6,0),"")</f>
        <v/>
      </c>
      <c r="E159" s="11"/>
      <c r="F159" s="12"/>
      <c r="G159" s="13">
        <f t="shared" si="3"/>
        <v>0</v>
      </c>
    </row>
    <row r="160" spans="1:7" ht="15">
      <c r="A160" s="9"/>
      <c r="B160" s="141"/>
      <c r="C160" s="10" t="str">
        <f>IFERROR(VLOOKUP($B160,DataBase!$A:$B,2,0),"")</f>
        <v/>
      </c>
      <c r="D160" s="139" t="str">
        <f>IFERROR(VLOOKUP($B160,DataBase!$A:$G,6,0),"")</f>
        <v/>
      </c>
      <c r="E160" s="11"/>
      <c r="F160" s="12"/>
      <c r="G160" s="13">
        <f t="shared" si="3"/>
        <v>0</v>
      </c>
    </row>
    <row r="161" spans="1:7" ht="15">
      <c r="A161" s="9"/>
      <c r="B161" s="141"/>
      <c r="C161" s="10" t="str">
        <f>IFERROR(VLOOKUP($B161,DataBase!$A:$B,2,0),"")</f>
        <v/>
      </c>
      <c r="D161" s="139" t="str">
        <f>IFERROR(VLOOKUP($B161,DataBase!$A:$G,6,0),"")</f>
        <v/>
      </c>
      <c r="E161" s="11"/>
      <c r="F161" s="12"/>
      <c r="G161" s="13">
        <f t="shared" si="3"/>
        <v>0</v>
      </c>
    </row>
    <row r="162" spans="1:7">
      <c r="A162" s="9"/>
      <c r="B162" s="31"/>
      <c r="C162" s="10" t="str">
        <f>IFERROR(VLOOKUP($B162,DataBase!$A:$B,2,0),"")</f>
        <v/>
      </c>
      <c r="D162" s="139"/>
      <c r="E162" s="11"/>
      <c r="F162" s="12"/>
      <c r="G162" s="13">
        <f t="shared" si="3"/>
        <v>0</v>
      </c>
    </row>
    <row r="163" spans="1:7">
      <c r="A163" s="9"/>
      <c r="B163" s="31"/>
      <c r="C163" s="10" t="str">
        <f>IFERROR(VLOOKUP($B163,DataBase!$A:$B,2,0),"")</f>
        <v/>
      </c>
      <c r="D163" s="139"/>
      <c r="E163" s="11"/>
      <c r="F163" s="12"/>
      <c r="G163" s="13">
        <f t="shared" si="3"/>
        <v>0</v>
      </c>
    </row>
    <row r="164" spans="1:7">
      <c r="A164" s="9"/>
      <c r="B164" s="31"/>
      <c r="C164" s="10" t="str">
        <f>IFERROR(VLOOKUP($B164,DataBase!$A:$B,2,0),"")</f>
        <v/>
      </c>
      <c r="D164" s="139"/>
      <c r="E164" s="11"/>
      <c r="F164" s="12"/>
      <c r="G164" s="13">
        <f t="shared" si="3"/>
        <v>0</v>
      </c>
    </row>
    <row r="165" spans="1:7">
      <c r="A165" s="9"/>
      <c r="B165" s="31"/>
      <c r="C165" s="10" t="str">
        <f>IFERROR(VLOOKUP($B165,DataBase!$A:$B,2,0),"")</f>
        <v/>
      </c>
      <c r="D165" s="139"/>
      <c r="E165" s="11"/>
      <c r="F165" s="12"/>
      <c r="G165" s="13">
        <f t="shared" si="3"/>
        <v>0</v>
      </c>
    </row>
    <row r="166" spans="1:7">
      <c r="A166" s="9"/>
      <c r="B166" s="31"/>
      <c r="C166" s="10" t="str">
        <f>IFERROR(VLOOKUP($B166,DataBase!$A:$B,2,0),"")</f>
        <v/>
      </c>
      <c r="D166" s="139"/>
      <c r="E166" s="11"/>
      <c r="F166" s="12"/>
      <c r="G166" s="13">
        <f t="shared" si="3"/>
        <v>0</v>
      </c>
    </row>
    <row r="167" spans="1:7">
      <c r="A167" s="9"/>
      <c r="B167" s="31"/>
      <c r="C167" s="10" t="str">
        <f>IFERROR(VLOOKUP($B167,DataBase!$A:$B,2,0),"")</f>
        <v/>
      </c>
      <c r="D167" s="139"/>
      <c r="E167" s="11"/>
      <c r="F167" s="12"/>
      <c r="G167" s="13">
        <f t="shared" si="3"/>
        <v>0</v>
      </c>
    </row>
    <row r="168" spans="1:7">
      <c r="A168" s="9"/>
      <c r="B168" s="31"/>
      <c r="C168" s="10"/>
      <c r="D168" s="139"/>
      <c r="E168" s="11"/>
      <c r="F168" s="12"/>
      <c r="G168" s="13">
        <f t="shared" si="3"/>
        <v>0</v>
      </c>
    </row>
    <row r="169" spans="1:7">
      <c r="A169" s="9"/>
      <c r="B169" s="31"/>
      <c r="C169" s="10"/>
      <c r="D169" s="139"/>
      <c r="E169" s="11"/>
      <c r="F169" s="12"/>
      <c r="G169" s="13">
        <f t="shared" si="3"/>
        <v>0</v>
      </c>
    </row>
    <row r="170" spans="1:7">
      <c r="A170" s="9"/>
      <c r="B170" s="31"/>
      <c r="C170" s="10"/>
      <c r="D170" s="139"/>
      <c r="E170" s="11"/>
      <c r="F170" s="12"/>
      <c r="G170" s="13">
        <f t="shared" si="3"/>
        <v>0</v>
      </c>
    </row>
    <row r="171" spans="1:7">
      <c r="A171" s="9"/>
      <c r="B171" s="31"/>
      <c r="C171" s="10"/>
      <c r="D171" s="139"/>
      <c r="E171" s="11"/>
      <c r="F171" s="12"/>
      <c r="G171" s="13">
        <f t="shared" si="3"/>
        <v>0</v>
      </c>
    </row>
    <row r="172" spans="1:7">
      <c r="A172" s="9"/>
      <c r="B172" s="31"/>
      <c r="C172" s="10"/>
      <c r="D172" s="139"/>
      <c r="E172" s="11"/>
      <c r="F172" s="12"/>
      <c r="G172" s="13">
        <f t="shared" si="3"/>
        <v>0</v>
      </c>
    </row>
    <row r="173" spans="1:7">
      <c r="A173" s="9"/>
      <c r="B173" s="31"/>
      <c r="C173" s="10"/>
      <c r="D173" s="139"/>
      <c r="E173" s="11"/>
      <c r="F173" s="12"/>
      <c r="G173" s="13">
        <f t="shared" si="3"/>
        <v>0</v>
      </c>
    </row>
    <row r="174" spans="1:7">
      <c r="A174" s="9"/>
      <c r="B174" s="31"/>
      <c r="C174" s="10"/>
      <c r="D174" s="139"/>
      <c r="E174" s="11"/>
      <c r="F174" s="12"/>
      <c r="G174" s="13">
        <f t="shared" si="3"/>
        <v>0</v>
      </c>
    </row>
    <row r="175" spans="1:7">
      <c r="A175" s="9"/>
      <c r="B175" s="31"/>
      <c r="C175" s="10"/>
      <c r="D175" s="139"/>
      <c r="E175" s="11"/>
      <c r="F175" s="12"/>
      <c r="G175" s="13">
        <f t="shared" si="3"/>
        <v>0</v>
      </c>
    </row>
    <row r="176" spans="1:7">
      <c r="A176" s="9"/>
      <c r="B176" s="31"/>
      <c r="C176" s="10"/>
      <c r="D176" s="139"/>
      <c r="E176" s="11"/>
      <c r="F176" s="12"/>
      <c r="G176" s="13">
        <f t="shared" si="3"/>
        <v>0</v>
      </c>
    </row>
    <row r="177" spans="1:7">
      <c r="A177" s="9"/>
      <c r="B177" s="31"/>
      <c r="C177" s="10"/>
      <c r="D177" s="139"/>
      <c r="E177" s="11"/>
      <c r="F177" s="12"/>
      <c r="G177" s="13">
        <f t="shared" si="3"/>
        <v>0</v>
      </c>
    </row>
    <row r="178" spans="1:7">
      <c r="A178" s="9"/>
      <c r="B178" s="31"/>
      <c r="C178" s="10"/>
      <c r="D178" s="139"/>
      <c r="E178" s="11"/>
      <c r="F178" s="12"/>
      <c r="G178" s="13">
        <f t="shared" si="3"/>
        <v>0</v>
      </c>
    </row>
    <row r="179" spans="1:7">
      <c r="A179" s="9"/>
      <c r="B179" s="31"/>
      <c r="C179" s="10"/>
      <c r="D179" s="139"/>
      <c r="E179" s="11"/>
      <c r="F179" s="12"/>
      <c r="G179" s="13">
        <f t="shared" si="3"/>
        <v>0</v>
      </c>
    </row>
    <row r="180" spans="1:7">
      <c r="A180" s="9"/>
      <c r="B180" s="31"/>
      <c r="C180" s="10"/>
      <c r="D180" s="139"/>
      <c r="E180" s="11"/>
      <c r="F180" s="12"/>
      <c r="G180" s="13">
        <f t="shared" si="3"/>
        <v>0</v>
      </c>
    </row>
    <row r="181" spans="1:7">
      <c r="A181" s="9"/>
      <c r="B181" s="31"/>
      <c r="C181" s="10"/>
      <c r="D181" s="139"/>
      <c r="E181" s="11"/>
      <c r="F181" s="12"/>
      <c r="G181" s="13">
        <f t="shared" si="3"/>
        <v>0</v>
      </c>
    </row>
    <row r="182" spans="1:7">
      <c r="A182" s="9"/>
      <c r="B182" s="31"/>
      <c r="C182" s="10"/>
      <c r="D182" s="139"/>
      <c r="E182" s="11"/>
      <c r="F182" s="12"/>
      <c r="G182" s="13">
        <f t="shared" si="3"/>
        <v>0</v>
      </c>
    </row>
    <row r="183" spans="1:7">
      <c r="A183" s="9"/>
      <c r="B183" s="31"/>
      <c r="C183" s="10"/>
      <c r="D183" s="139"/>
      <c r="E183" s="11"/>
      <c r="F183" s="12"/>
      <c r="G183" s="13">
        <f t="shared" si="3"/>
        <v>0</v>
      </c>
    </row>
    <row r="184" spans="1:7">
      <c r="A184" s="9"/>
      <c r="B184" s="31"/>
      <c r="C184" s="10"/>
      <c r="D184" s="139"/>
      <c r="E184" s="11"/>
      <c r="F184" s="12"/>
      <c r="G184" s="13">
        <f t="shared" si="3"/>
        <v>0</v>
      </c>
    </row>
    <row r="185" spans="1:7">
      <c r="A185" s="9"/>
      <c r="B185" s="31"/>
      <c r="C185" s="10"/>
      <c r="D185" s="139"/>
      <c r="E185" s="11"/>
      <c r="F185" s="12"/>
      <c r="G185" s="13">
        <f t="shared" si="3"/>
        <v>0</v>
      </c>
    </row>
    <row r="186" spans="1:7">
      <c r="A186" s="9"/>
      <c r="B186" s="31"/>
      <c r="C186" s="10"/>
      <c r="D186" s="139"/>
      <c r="E186" s="11"/>
      <c r="F186" s="12"/>
      <c r="G186" s="13">
        <f t="shared" si="3"/>
        <v>0</v>
      </c>
    </row>
    <row r="187" spans="1:7">
      <c r="A187" s="9"/>
      <c r="B187" s="31"/>
      <c r="C187" s="10"/>
      <c r="D187" s="139"/>
      <c r="E187" s="11"/>
      <c r="F187" s="12"/>
      <c r="G187" s="13">
        <f t="shared" si="3"/>
        <v>0</v>
      </c>
    </row>
    <row r="188" spans="1:7">
      <c r="A188" s="9"/>
      <c r="B188" s="31"/>
      <c r="C188" s="10"/>
      <c r="D188" s="139"/>
      <c r="E188" s="11"/>
      <c r="F188" s="12"/>
      <c r="G188" s="13">
        <f t="shared" si="3"/>
        <v>0</v>
      </c>
    </row>
    <row r="189" spans="1:7">
      <c r="A189" s="9"/>
      <c r="B189" s="31"/>
      <c r="C189" s="10"/>
      <c r="D189" s="139"/>
      <c r="E189" s="11"/>
      <c r="F189" s="12"/>
      <c r="G189" s="13">
        <f t="shared" si="3"/>
        <v>0</v>
      </c>
    </row>
    <row r="190" spans="1:7">
      <c r="A190" s="9"/>
      <c r="B190" s="31"/>
      <c r="C190" s="10"/>
      <c r="D190" s="139"/>
      <c r="E190" s="11"/>
      <c r="F190" s="12"/>
      <c r="G190" s="13">
        <f t="shared" si="3"/>
        <v>0</v>
      </c>
    </row>
    <row r="191" spans="1:7">
      <c r="A191" s="9"/>
      <c r="B191" s="31"/>
      <c r="C191" s="10"/>
      <c r="D191" s="139"/>
      <c r="E191" s="11"/>
      <c r="F191" s="12"/>
      <c r="G191" s="13">
        <f t="shared" si="3"/>
        <v>0</v>
      </c>
    </row>
    <row r="192" spans="1:7">
      <c r="A192" s="9"/>
      <c r="B192" s="31"/>
      <c r="C192" s="10"/>
      <c r="D192" s="139"/>
      <c r="E192" s="11"/>
      <c r="F192" s="12"/>
      <c r="G192" s="13">
        <f t="shared" si="3"/>
        <v>0</v>
      </c>
    </row>
    <row r="193" spans="1:7">
      <c r="A193" s="9"/>
      <c r="B193" s="31"/>
      <c r="C193" s="10"/>
      <c r="D193" s="139"/>
      <c r="E193" s="11"/>
      <c r="F193" s="12"/>
      <c r="G193" s="13">
        <f t="shared" si="3"/>
        <v>0</v>
      </c>
    </row>
    <row r="194" spans="1:7">
      <c r="A194" s="9"/>
      <c r="B194" s="31"/>
      <c r="C194" s="10"/>
      <c r="D194" s="139"/>
      <c r="E194" s="11"/>
      <c r="F194" s="12"/>
      <c r="G194" s="13">
        <f t="shared" si="3"/>
        <v>0</v>
      </c>
    </row>
    <row r="195" spans="1:7">
      <c r="A195" s="9"/>
      <c r="B195" s="31"/>
      <c r="C195" s="10"/>
      <c r="D195" s="139"/>
      <c r="E195" s="11"/>
      <c r="F195" s="12"/>
      <c r="G195" s="13">
        <f t="shared" si="3"/>
        <v>0</v>
      </c>
    </row>
    <row r="196" spans="1:7">
      <c r="A196" s="9"/>
      <c r="B196" s="31"/>
      <c r="C196" s="10"/>
      <c r="D196" s="139"/>
      <c r="E196" s="11"/>
      <c r="F196" s="12"/>
      <c r="G196" s="13">
        <f t="shared" ref="G196:G259" si="4">E196*F196</f>
        <v>0</v>
      </c>
    </row>
    <row r="197" spans="1:7">
      <c r="A197" s="9"/>
      <c r="B197" s="31"/>
      <c r="C197" s="10"/>
      <c r="D197" s="139"/>
      <c r="E197" s="11"/>
      <c r="F197" s="12"/>
      <c r="G197" s="13">
        <f t="shared" si="4"/>
        <v>0</v>
      </c>
    </row>
    <row r="198" spans="1:7">
      <c r="A198" s="9"/>
      <c r="B198" s="31"/>
      <c r="C198" s="10"/>
      <c r="D198" s="139"/>
      <c r="E198" s="11"/>
      <c r="F198" s="12"/>
      <c r="G198" s="13">
        <f t="shared" si="4"/>
        <v>0</v>
      </c>
    </row>
    <row r="199" spans="1:7">
      <c r="A199" s="9"/>
      <c r="B199" s="31"/>
      <c r="C199" s="10"/>
      <c r="D199" s="139"/>
      <c r="E199" s="11"/>
      <c r="F199" s="12"/>
      <c r="G199" s="13">
        <f t="shared" si="4"/>
        <v>0</v>
      </c>
    </row>
    <row r="200" spans="1:7">
      <c r="A200" s="9"/>
      <c r="B200" s="31"/>
      <c r="C200" s="10"/>
      <c r="D200" s="139"/>
      <c r="E200" s="11"/>
      <c r="F200" s="12"/>
      <c r="G200" s="13">
        <f t="shared" si="4"/>
        <v>0</v>
      </c>
    </row>
    <row r="201" spans="1:7">
      <c r="A201" s="9"/>
      <c r="B201" s="31"/>
      <c r="C201" s="10"/>
      <c r="D201" s="139"/>
      <c r="E201" s="11"/>
      <c r="F201" s="12"/>
      <c r="G201" s="13">
        <f t="shared" si="4"/>
        <v>0</v>
      </c>
    </row>
    <row r="202" spans="1:7">
      <c r="A202" s="9"/>
      <c r="B202" s="31"/>
      <c r="C202" s="10"/>
      <c r="D202" s="139"/>
      <c r="E202" s="11"/>
      <c r="F202" s="12"/>
      <c r="G202" s="13">
        <f t="shared" si="4"/>
        <v>0</v>
      </c>
    </row>
    <row r="203" spans="1:7">
      <c r="A203" s="9"/>
      <c r="B203" s="31"/>
      <c r="C203" s="10"/>
      <c r="D203" s="139"/>
      <c r="E203" s="11"/>
      <c r="F203" s="12"/>
      <c r="G203" s="13">
        <f t="shared" si="4"/>
        <v>0</v>
      </c>
    </row>
    <row r="204" spans="1:7">
      <c r="A204" s="9"/>
      <c r="B204" s="31"/>
      <c r="C204" s="10"/>
      <c r="D204" s="139"/>
      <c r="E204" s="11"/>
      <c r="F204" s="12"/>
      <c r="G204" s="13">
        <f t="shared" si="4"/>
        <v>0</v>
      </c>
    </row>
    <row r="205" spans="1:7">
      <c r="A205" s="9"/>
      <c r="B205" s="31"/>
      <c r="C205" s="10"/>
      <c r="D205" s="139"/>
      <c r="E205" s="11"/>
      <c r="F205" s="12"/>
      <c r="G205" s="13">
        <f t="shared" si="4"/>
        <v>0</v>
      </c>
    </row>
    <row r="206" spans="1:7">
      <c r="A206" s="9"/>
      <c r="B206" s="31"/>
      <c r="C206" s="10"/>
      <c r="D206" s="139"/>
      <c r="E206" s="11"/>
      <c r="F206" s="12"/>
      <c r="G206" s="13">
        <f t="shared" si="4"/>
        <v>0</v>
      </c>
    </row>
    <row r="207" spans="1:7">
      <c r="A207" s="9"/>
      <c r="B207" s="31"/>
      <c r="C207" s="10"/>
      <c r="D207" s="139"/>
      <c r="E207" s="11"/>
      <c r="F207" s="12"/>
      <c r="G207" s="13">
        <f t="shared" si="4"/>
        <v>0</v>
      </c>
    </row>
    <row r="208" spans="1:7">
      <c r="A208" s="9"/>
      <c r="B208" s="31"/>
      <c r="C208" s="10"/>
      <c r="D208" s="139"/>
      <c r="E208" s="11"/>
      <c r="F208" s="12"/>
      <c r="G208" s="13">
        <f t="shared" si="4"/>
        <v>0</v>
      </c>
    </row>
    <row r="209" spans="1:7">
      <c r="A209" s="9"/>
      <c r="B209" s="31"/>
      <c r="C209" s="10"/>
      <c r="D209" s="139"/>
      <c r="E209" s="11"/>
      <c r="F209" s="12"/>
      <c r="G209" s="13">
        <f t="shared" si="4"/>
        <v>0</v>
      </c>
    </row>
    <row r="210" spans="1:7">
      <c r="A210" s="9"/>
      <c r="B210" s="31"/>
      <c r="C210" s="10"/>
      <c r="D210" s="139"/>
      <c r="E210" s="11"/>
      <c r="F210" s="12"/>
      <c r="G210" s="13">
        <f t="shared" si="4"/>
        <v>0</v>
      </c>
    </row>
    <row r="211" spans="1:7">
      <c r="A211" s="9"/>
      <c r="B211" s="31"/>
      <c r="C211" s="10"/>
      <c r="D211" s="139"/>
      <c r="E211" s="11"/>
      <c r="F211" s="12"/>
      <c r="G211" s="13">
        <f t="shared" si="4"/>
        <v>0</v>
      </c>
    </row>
    <row r="212" spans="1:7">
      <c r="A212" s="9"/>
      <c r="B212" s="31"/>
      <c r="C212" s="10"/>
      <c r="D212" s="139"/>
      <c r="E212" s="11"/>
      <c r="F212" s="12"/>
      <c r="G212" s="13">
        <f t="shared" si="4"/>
        <v>0</v>
      </c>
    </row>
    <row r="213" spans="1:7">
      <c r="A213" s="9"/>
      <c r="B213" s="31"/>
      <c r="C213" s="10"/>
      <c r="D213" s="139"/>
      <c r="E213" s="11"/>
      <c r="F213" s="12"/>
      <c r="G213" s="13">
        <f t="shared" si="4"/>
        <v>0</v>
      </c>
    </row>
    <row r="214" spans="1:7">
      <c r="A214" s="9"/>
      <c r="B214" s="31"/>
      <c r="C214" s="10"/>
      <c r="D214" s="139"/>
      <c r="E214" s="11"/>
      <c r="F214" s="12"/>
      <c r="G214" s="13">
        <f t="shared" si="4"/>
        <v>0</v>
      </c>
    </row>
    <row r="215" spans="1:7">
      <c r="A215" s="9"/>
      <c r="B215" s="31"/>
      <c r="C215" s="10"/>
      <c r="D215" s="139"/>
      <c r="E215" s="11"/>
      <c r="F215" s="12"/>
      <c r="G215" s="13">
        <f t="shared" si="4"/>
        <v>0</v>
      </c>
    </row>
    <row r="216" spans="1:7">
      <c r="A216" s="9"/>
      <c r="B216" s="31"/>
      <c r="C216" s="10"/>
      <c r="D216" s="139"/>
      <c r="E216" s="11"/>
      <c r="F216" s="12"/>
      <c r="G216" s="13">
        <f t="shared" si="4"/>
        <v>0</v>
      </c>
    </row>
    <row r="217" spans="1:7">
      <c r="A217" s="9"/>
      <c r="B217" s="31"/>
      <c r="C217" s="10"/>
      <c r="D217" s="139"/>
      <c r="E217" s="11"/>
      <c r="F217" s="12"/>
      <c r="G217" s="13">
        <f t="shared" si="4"/>
        <v>0</v>
      </c>
    </row>
    <row r="218" spans="1:7">
      <c r="A218" s="9"/>
      <c r="B218" s="31"/>
      <c r="C218" s="10"/>
      <c r="D218" s="139"/>
      <c r="E218" s="11"/>
      <c r="F218" s="12"/>
      <c r="G218" s="13">
        <f t="shared" si="4"/>
        <v>0</v>
      </c>
    </row>
    <row r="219" spans="1:7">
      <c r="A219" s="9"/>
      <c r="B219" s="31"/>
      <c r="C219" s="10"/>
      <c r="D219" s="139"/>
      <c r="E219" s="11"/>
      <c r="F219" s="12"/>
      <c r="G219" s="13">
        <f t="shared" si="4"/>
        <v>0</v>
      </c>
    </row>
    <row r="220" spans="1:7">
      <c r="A220" s="9"/>
      <c r="B220" s="31"/>
      <c r="C220" s="10"/>
      <c r="D220" s="139"/>
      <c r="E220" s="11"/>
      <c r="F220" s="12"/>
      <c r="G220" s="13">
        <f t="shared" si="4"/>
        <v>0</v>
      </c>
    </row>
    <row r="221" spans="1:7">
      <c r="A221" s="9"/>
      <c r="B221" s="31"/>
      <c r="C221" s="10"/>
      <c r="D221" s="139"/>
      <c r="E221" s="11"/>
      <c r="F221" s="12"/>
      <c r="G221" s="13">
        <f t="shared" si="4"/>
        <v>0</v>
      </c>
    </row>
    <row r="222" spans="1:7">
      <c r="A222" s="9"/>
      <c r="B222" s="31"/>
      <c r="C222" s="10"/>
      <c r="D222" s="139"/>
      <c r="E222" s="11"/>
      <c r="F222" s="12"/>
      <c r="G222" s="13">
        <f t="shared" si="4"/>
        <v>0</v>
      </c>
    </row>
    <row r="223" spans="1:7">
      <c r="A223" s="9"/>
      <c r="B223" s="31"/>
      <c r="C223" s="10"/>
      <c r="D223" s="139"/>
      <c r="E223" s="11"/>
      <c r="F223" s="12"/>
      <c r="G223" s="13">
        <f t="shared" si="4"/>
        <v>0</v>
      </c>
    </row>
    <row r="224" spans="1:7">
      <c r="A224" s="9"/>
      <c r="B224" s="31"/>
      <c r="C224" s="10"/>
      <c r="D224" s="139"/>
      <c r="E224" s="11"/>
      <c r="F224" s="12"/>
      <c r="G224" s="13">
        <f t="shared" si="4"/>
        <v>0</v>
      </c>
    </row>
    <row r="225" spans="1:7">
      <c r="A225" s="9"/>
      <c r="B225" s="31"/>
      <c r="C225" s="10"/>
      <c r="D225" s="139"/>
      <c r="E225" s="11"/>
      <c r="F225" s="12"/>
      <c r="G225" s="13">
        <f t="shared" si="4"/>
        <v>0</v>
      </c>
    </row>
    <row r="226" spans="1:7">
      <c r="A226" s="9"/>
      <c r="B226" s="31"/>
      <c r="C226" s="10"/>
      <c r="D226" s="139"/>
      <c r="E226" s="11"/>
      <c r="F226" s="12"/>
      <c r="G226" s="13">
        <f t="shared" si="4"/>
        <v>0</v>
      </c>
    </row>
    <row r="227" spans="1:7">
      <c r="A227" s="9"/>
      <c r="B227" s="31"/>
      <c r="C227" s="10"/>
      <c r="D227" s="139"/>
      <c r="E227" s="11"/>
      <c r="F227" s="12"/>
      <c r="G227" s="13">
        <f t="shared" si="4"/>
        <v>0</v>
      </c>
    </row>
    <row r="228" spans="1:7">
      <c r="A228" s="9"/>
      <c r="B228" s="31"/>
      <c r="C228" s="10"/>
      <c r="D228" s="139"/>
      <c r="E228" s="11"/>
      <c r="F228" s="12"/>
      <c r="G228" s="13">
        <f t="shared" si="4"/>
        <v>0</v>
      </c>
    </row>
    <row r="229" spans="1:7">
      <c r="A229" s="9"/>
      <c r="B229" s="31"/>
      <c r="C229" s="10"/>
      <c r="D229" s="139"/>
      <c r="E229" s="11"/>
      <c r="F229" s="12"/>
      <c r="G229" s="13">
        <f t="shared" si="4"/>
        <v>0</v>
      </c>
    </row>
    <row r="230" spans="1:7">
      <c r="A230" s="9"/>
      <c r="B230" s="31"/>
      <c r="C230" s="10"/>
      <c r="D230" s="139"/>
      <c r="E230" s="11"/>
      <c r="F230" s="12"/>
      <c r="G230" s="13">
        <f t="shared" si="4"/>
        <v>0</v>
      </c>
    </row>
    <row r="231" spans="1:7">
      <c r="A231" s="9"/>
      <c r="B231" s="31"/>
      <c r="C231" s="10"/>
      <c r="D231" s="139"/>
      <c r="E231" s="11"/>
      <c r="F231" s="12"/>
      <c r="G231" s="13">
        <f t="shared" si="4"/>
        <v>0</v>
      </c>
    </row>
    <row r="232" spans="1:7">
      <c r="A232" s="9"/>
      <c r="B232" s="31"/>
      <c r="C232" s="10"/>
      <c r="D232" s="139"/>
      <c r="E232" s="11"/>
      <c r="F232" s="12"/>
      <c r="G232" s="13">
        <f t="shared" si="4"/>
        <v>0</v>
      </c>
    </row>
    <row r="233" spans="1:7">
      <c r="A233" s="9"/>
      <c r="B233" s="31"/>
      <c r="C233" s="10"/>
      <c r="D233" s="139"/>
      <c r="E233" s="11"/>
      <c r="F233" s="12"/>
      <c r="G233" s="13">
        <f t="shared" si="4"/>
        <v>0</v>
      </c>
    </row>
    <row r="234" spans="1:7">
      <c r="A234" s="9"/>
      <c r="B234" s="31"/>
      <c r="C234" s="10"/>
      <c r="D234" s="139"/>
      <c r="E234" s="11"/>
      <c r="F234" s="12"/>
      <c r="G234" s="13">
        <f t="shared" si="4"/>
        <v>0</v>
      </c>
    </row>
    <row r="235" spans="1:7">
      <c r="A235" s="9"/>
      <c r="B235" s="31"/>
      <c r="C235" s="10"/>
      <c r="D235" s="139"/>
      <c r="E235" s="11"/>
      <c r="F235" s="12"/>
      <c r="G235" s="13">
        <f t="shared" si="4"/>
        <v>0</v>
      </c>
    </row>
    <row r="236" spans="1:7">
      <c r="A236" s="9"/>
      <c r="B236" s="31"/>
      <c r="C236" s="10"/>
      <c r="D236" s="139"/>
      <c r="E236" s="11"/>
      <c r="F236" s="12"/>
      <c r="G236" s="13">
        <f t="shared" si="4"/>
        <v>0</v>
      </c>
    </row>
    <row r="237" spans="1:7">
      <c r="A237" s="9"/>
      <c r="B237" s="31"/>
      <c r="C237" s="10"/>
      <c r="D237" s="139"/>
      <c r="E237" s="11"/>
      <c r="F237" s="12"/>
      <c r="G237" s="13">
        <f t="shared" si="4"/>
        <v>0</v>
      </c>
    </row>
    <row r="238" spans="1:7">
      <c r="A238" s="9"/>
      <c r="B238" s="31"/>
      <c r="C238" s="10"/>
      <c r="D238" s="139"/>
      <c r="E238" s="11"/>
      <c r="F238" s="12"/>
      <c r="G238" s="13">
        <f t="shared" si="4"/>
        <v>0</v>
      </c>
    </row>
    <row r="239" spans="1:7">
      <c r="A239" s="9"/>
      <c r="B239" s="31"/>
      <c r="C239" s="10"/>
      <c r="D239" s="139"/>
      <c r="E239" s="11"/>
      <c r="F239" s="12"/>
      <c r="G239" s="13">
        <f t="shared" si="4"/>
        <v>0</v>
      </c>
    </row>
    <row r="240" spans="1:7">
      <c r="A240" s="9"/>
      <c r="B240" s="31"/>
      <c r="C240" s="10"/>
      <c r="D240" s="139"/>
      <c r="E240" s="11"/>
      <c r="F240" s="12"/>
      <c r="G240" s="13">
        <f t="shared" si="4"/>
        <v>0</v>
      </c>
    </row>
    <row r="241" spans="1:7">
      <c r="A241" s="9"/>
      <c r="B241" s="31"/>
      <c r="C241" s="10"/>
      <c r="D241" s="139"/>
      <c r="E241" s="11"/>
      <c r="F241" s="12"/>
      <c r="G241" s="13">
        <f t="shared" si="4"/>
        <v>0</v>
      </c>
    </row>
    <row r="242" spans="1:7">
      <c r="A242" s="9"/>
      <c r="B242" s="31"/>
      <c r="C242" s="10"/>
      <c r="D242" s="139"/>
      <c r="E242" s="11"/>
      <c r="F242" s="12"/>
      <c r="G242" s="13">
        <f t="shared" si="4"/>
        <v>0</v>
      </c>
    </row>
    <row r="243" spans="1:7">
      <c r="A243" s="9"/>
      <c r="B243" s="31"/>
      <c r="C243" s="10"/>
      <c r="D243" s="139"/>
      <c r="E243" s="11"/>
      <c r="F243" s="12"/>
      <c r="G243" s="13">
        <f t="shared" si="4"/>
        <v>0</v>
      </c>
    </row>
    <row r="244" spans="1:7">
      <c r="A244" s="9"/>
      <c r="B244" s="31"/>
      <c r="C244" s="10"/>
      <c r="D244" s="139"/>
      <c r="E244" s="11"/>
      <c r="F244" s="12"/>
      <c r="G244" s="13">
        <f t="shared" si="4"/>
        <v>0</v>
      </c>
    </row>
    <row r="245" spans="1:7">
      <c r="A245" s="9"/>
      <c r="B245" s="31"/>
      <c r="C245" s="10"/>
      <c r="D245" s="139"/>
      <c r="E245" s="11"/>
      <c r="F245" s="12"/>
      <c r="G245" s="13">
        <f t="shared" si="4"/>
        <v>0</v>
      </c>
    </row>
    <row r="246" spans="1:7">
      <c r="A246" s="9"/>
      <c r="B246" s="31"/>
      <c r="C246" s="10"/>
      <c r="D246" s="139"/>
      <c r="E246" s="11"/>
      <c r="F246" s="12"/>
      <c r="G246" s="13">
        <f t="shared" si="4"/>
        <v>0</v>
      </c>
    </row>
    <row r="247" spans="1:7">
      <c r="A247" s="9"/>
      <c r="B247" s="31"/>
      <c r="C247" s="10"/>
      <c r="D247" s="139"/>
      <c r="E247" s="11"/>
      <c r="F247" s="12"/>
      <c r="G247" s="13">
        <f t="shared" si="4"/>
        <v>0</v>
      </c>
    </row>
    <row r="248" spans="1:7">
      <c r="A248" s="9"/>
      <c r="B248" s="31"/>
      <c r="C248" s="10"/>
      <c r="D248" s="139"/>
      <c r="E248" s="11"/>
      <c r="F248" s="12"/>
      <c r="G248" s="13">
        <f t="shared" si="4"/>
        <v>0</v>
      </c>
    </row>
    <row r="249" spans="1:7">
      <c r="A249" s="9"/>
      <c r="B249" s="31"/>
      <c r="C249" s="10"/>
      <c r="D249" s="139"/>
      <c r="E249" s="11"/>
      <c r="F249" s="12"/>
      <c r="G249" s="13">
        <f t="shared" si="4"/>
        <v>0</v>
      </c>
    </row>
    <row r="250" spans="1:7">
      <c r="A250" s="9"/>
      <c r="B250" s="31"/>
      <c r="C250" s="10"/>
      <c r="D250" s="139"/>
      <c r="E250" s="11"/>
      <c r="F250" s="12"/>
      <c r="G250" s="13">
        <f t="shared" si="4"/>
        <v>0</v>
      </c>
    </row>
    <row r="251" spans="1:7">
      <c r="A251" s="9"/>
      <c r="B251" s="31"/>
      <c r="C251" s="10"/>
      <c r="D251" s="139"/>
      <c r="E251" s="11"/>
      <c r="F251" s="12"/>
      <c r="G251" s="13">
        <f t="shared" si="4"/>
        <v>0</v>
      </c>
    </row>
    <row r="252" spans="1:7">
      <c r="A252" s="9"/>
      <c r="B252" s="31"/>
      <c r="C252" s="10"/>
      <c r="D252" s="139"/>
      <c r="E252" s="11"/>
      <c r="F252" s="12"/>
      <c r="G252" s="13">
        <f t="shared" si="4"/>
        <v>0</v>
      </c>
    </row>
    <row r="253" spans="1:7">
      <c r="A253" s="9"/>
      <c r="B253" s="31"/>
      <c r="C253" s="10"/>
      <c r="D253" s="139"/>
      <c r="E253" s="11"/>
      <c r="F253" s="12"/>
      <c r="G253" s="13">
        <f t="shared" si="4"/>
        <v>0</v>
      </c>
    </row>
    <row r="254" spans="1:7">
      <c r="A254" s="9"/>
      <c r="B254" s="31"/>
      <c r="C254" s="10"/>
      <c r="D254" s="139"/>
      <c r="E254" s="11"/>
      <c r="F254" s="12"/>
      <c r="G254" s="13">
        <f t="shared" si="4"/>
        <v>0</v>
      </c>
    </row>
    <row r="255" spans="1:7">
      <c r="A255" s="9"/>
      <c r="B255" s="31"/>
      <c r="C255" s="10"/>
      <c r="D255" s="139"/>
      <c r="E255" s="11"/>
      <c r="F255" s="12"/>
      <c r="G255" s="13">
        <f t="shared" si="4"/>
        <v>0</v>
      </c>
    </row>
    <row r="256" spans="1:7">
      <c r="A256" s="9"/>
      <c r="B256" s="31"/>
      <c r="C256" s="10"/>
      <c r="D256" s="139"/>
      <c r="E256" s="11"/>
      <c r="F256" s="12"/>
      <c r="G256" s="13">
        <f t="shared" si="4"/>
        <v>0</v>
      </c>
    </row>
    <row r="257" spans="1:7">
      <c r="A257" s="9"/>
      <c r="B257" s="31"/>
      <c r="C257" s="10"/>
      <c r="D257" s="139"/>
      <c r="E257" s="11"/>
      <c r="F257" s="12"/>
      <c r="G257" s="13">
        <f t="shared" si="4"/>
        <v>0</v>
      </c>
    </row>
    <row r="258" spans="1:7">
      <c r="A258" s="9"/>
      <c r="B258" s="31"/>
      <c r="C258" s="10"/>
      <c r="D258" s="139"/>
      <c r="E258" s="11"/>
      <c r="F258" s="12"/>
      <c r="G258" s="13">
        <f t="shared" si="4"/>
        <v>0</v>
      </c>
    </row>
    <row r="259" spans="1:7">
      <c r="A259" s="9"/>
      <c r="B259" s="31"/>
      <c r="C259" s="10"/>
      <c r="D259" s="139"/>
      <c r="E259" s="11"/>
      <c r="F259" s="12"/>
      <c r="G259" s="13">
        <f t="shared" si="4"/>
        <v>0</v>
      </c>
    </row>
    <row r="260" spans="1:7">
      <c r="A260" s="9"/>
      <c r="B260" s="31"/>
      <c r="C260" s="10"/>
      <c r="D260" s="139"/>
      <c r="E260" s="11"/>
      <c r="F260" s="12"/>
      <c r="G260" s="13">
        <f t="shared" ref="G260:G323" si="5">E260*F260</f>
        <v>0</v>
      </c>
    </row>
    <row r="261" spans="1:7">
      <c r="A261" s="9"/>
      <c r="B261" s="31"/>
      <c r="C261" s="10"/>
      <c r="D261" s="139"/>
      <c r="E261" s="11"/>
      <c r="F261" s="12"/>
      <c r="G261" s="13">
        <f t="shared" si="5"/>
        <v>0</v>
      </c>
    </row>
    <row r="262" spans="1:7">
      <c r="A262" s="9"/>
      <c r="B262" s="31"/>
      <c r="C262" s="10"/>
      <c r="D262" s="139"/>
      <c r="E262" s="11"/>
      <c r="F262" s="12"/>
      <c r="G262" s="13">
        <f t="shared" si="5"/>
        <v>0</v>
      </c>
    </row>
    <row r="263" spans="1:7">
      <c r="A263" s="9"/>
      <c r="B263" s="31"/>
      <c r="C263" s="10"/>
      <c r="D263" s="139"/>
      <c r="E263" s="11"/>
      <c r="F263" s="12"/>
      <c r="G263" s="13">
        <f t="shared" si="5"/>
        <v>0</v>
      </c>
    </row>
    <row r="264" spans="1:7">
      <c r="A264" s="9"/>
      <c r="B264" s="31"/>
      <c r="C264" s="10"/>
      <c r="D264" s="139"/>
      <c r="E264" s="11"/>
      <c r="F264" s="12"/>
      <c r="G264" s="13">
        <f t="shared" si="5"/>
        <v>0</v>
      </c>
    </row>
    <row r="265" spans="1:7">
      <c r="A265" s="9"/>
      <c r="B265" s="31"/>
      <c r="C265" s="10"/>
      <c r="D265" s="139"/>
      <c r="E265" s="11"/>
      <c r="F265" s="12"/>
      <c r="G265" s="13">
        <f t="shared" si="5"/>
        <v>0</v>
      </c>
    </row>
    <row r="266" spans="1:7">
      <c r="A266" s="9"/>
      <c r="B266" s="31"/>
      <c r="C266" s="10"/>
      <c r="D266" s="139"/>
      <c r="E266" s="11"/>
      <c r="F266" s="12"/>
      <c r="G266" s="13">
        <f t="shared" si="5"/>
        <v>0</v>
      </c>
    </row>
    <row r="267" spans="1:7">
      <c r="A267" s="9"/>
      <c r="B267" s="31"/>
      <c r="C267" s="10"/>
      <c r="D267" s="139"/>
      <c r="E267" s="11"/>
      <c r="F267" s="12"/>
      <c r="G267" s="13">
        <f t="shared" si="5"/>
        <v>0</v>
      </c>
    </row>
    <row r="268" spans="1:7">
      <c r="A268" s="9"/>
      <c r="B268" s="31"/>
      <c r="C268" s="10"/>
      <c r="D268" s="139"/>
      <c r="E268" s="11"/>
      <c r="F268" s="12"/>
      <c r="G268" s="13">
        <f t="shared" si="5"/>
        <v>0</v>
      </c>
    </row>
    <row r="269" spans="1:7">
      <c r="A269" s="9"/>
      <c r="B269" s="31"/>
      <c r="C269" s="10"/>
      <c r="D269" s="139"/>
      <c r="E269" s="11"/>
      <c r="F269" s="12"/>
      <c r="G269" s="13">
        <f t="shared" si="5"/>
        <v>0</v>
      </c>
    </row>
    <row r="270" spans="1:7">
      <c r="A270" s="9"/>
      <c r="B270" s="31"/>
      <c r="C270" s="10"/>
      <c r="D270" s="139"/>
      <c r="E270" s="11"/>
      <c r="F270" s="12"/>
      <c r="G270" s="13">
        <f t="shared" si="5"/>
        <v>0</v>
      </c>
    </row>
    <row r="271" spans="1:7">
      <c r="A271" s="9"/>
      <c r="B271" s="31"/>
      <c r="C271" s="10"/>
      <c r="D271" s="139"/>
      <c r="E271" s="11"/>
      <c r="F271" s="12"/>
      <c r="G271" s="13">
        <f t="shared" si="5"/>
        <v>0</v>
      </c>
    </row>
    <row r="272" spans="1:7">
      <c r="A272" s="9"/>
      <c r="B272" s="31"/>
      <c r="C272" s="10"/>
      <c r="D272" s="139"/>
      <c r="E272" s="11"/>
      <c r="F272" s="12"/>
      <c r="G272" s="13">
        <f t="shared" si="5"/>
        <v>0</v>
      </c>
    </row>
    <row r="273" spans="1:7">
      <c r="A273" s="9"/>
      <c r="B273" s="31"/>
      <c r="C273" s="10"/>
      <c r="D273" s="139"/>
      <c r="E273" s="11"/>
      <c r="F273" s="12"/>
      <c r="G273" s="13">
        <f t="shared" si="5"/>
        <v>0</v>
      </c>
    </row>
    <row r="274" spans="1:7">
      <c r="A274" s="9"/>
      <c r="B274" s="31"/>
      <c r="C274" s="10"/>
      <c r="D274" s="139"/>
      <c r="E274" s="11"/>
      <c r="F274" s="12"/>
      <c r="G274" s="13">
        <f t="shared" si="5"/>
        <v>0</v>
      </c>
    </row>
    <row r="275" spans="1:7">
      <c r="A275" s="9"/>
      <c r="B275" s="31"/>
      <c r="C275" s="10"/>
      <c r="D275" s="139"/>
      <c r="E275" s="11"/>
      <c r="F275" s="12"/>
      <c r="G275" s="13">
        <f t="shared" si="5"/>
        <v>0</v>
      </c>
    </row>
    <row r="276" spans="1:7">
      <c r="A276" s="9"/>
      <c r="B276" s="31"/>
      <c r="C276" s="10"/>
      <c r="D276" s="139"/>
      <c r="E276" s="11"/>
      <c r="F276" s="12"/>
      <c r="G276" s="13">
        <f t="shared" si="5"/>
        <v>0</v>
      </c>
    </row>
    <row r="277" spans="1:7">
      <c r="A277" s="9"/>
      <c r="B277" s="31"/>
      <c r="C277" s="10"/>
      <c r="D277" s="139"/>
      <c r="E277" s="11"/>
      <c r="F277" s="12"/>
      <c r="G277" s="13">
        <f t="shared" si="5"/>
        <v>0</v>
      </c>
    </row>
    <row r="278" spans="1:7">
      <c r="A278" s="9"/>
      <c r="B278" s="31"/>
      <c r="C278" s="10"/>
      <c r="D278" s="139"/>
      <c r="E278" s="11"/>
      <c r="F278" s="12"/>
      <c r="G278" s="13">
        <f t="shared" si="5"/>
        <v>0</v>
      </c>
    </row>
    <row r="279" spans="1:7">
      <c r="A279" s="9"/>
      <c r="B279" s="31"/>
      <c r="C279" s="10"/>
      <c r="D279" s="139"/>
      <c r="E279" s="11"/>
      <c r="F279" s="12"/>
      <c r="G279" s="13">
        <f t="shared" si="5"/>
        <v>0</v>
      </c>
    </row>
    <row r="280" spans="1:7">
      <c r="A280" s="9"/>
      <c r="B280" s="31"/>
      <c r="C280" s="10"/>
      <c r="D280" s="139"/>
      <c r="E280" s="11"/>
      <c r="F280" s="12"/>
      <c r="G280" s="13">
        <f t="shared" si="5"/>
        <v>0</v>
      </c>
    </row>
    <row r="281" spans="1:7">
      <c r="A281" s="9"/>
      <c r="B281" s="31"/>
      <c r="C281" s="10"/>
      <c r="D281" s="139"/>
      <c r="E281" s="11"/>
      <c r="F281" s="12"/>
      <c r="G281" s="13">
        <f t="shared" si="5"/>
        <v>0</v>
      </c>
    </row>
    <row r="282" spans="1:7">
      <c r="A282" s="9"/>
      <c r="B282" s="31"/>
      <c r="C282" s="10"/>
      <c r="D282" s="139"/>
      <c r="E282" s="11"/>
      <c r="F282" s="12"/>
      <c r="G282" s="13">
        <f t="shared" si="5"/>
        <v>0</v>
      </c>
    </row>
    <row r="283" spans="1:7">
      <c r="A283" s="9"/>
      <c r="B283" s="31"/>
      <c r="C283" s="10"/>
      <c r="D283" s="139"/>
      <c r="E283" s="11"/>
      <c r="F283" s="12"/>
      <c r="G283" s="13">
        <f t="shared" si="5"/>
        <v>0</v>
      </c>
    </row>
    <row r="284" spans="1:7">
      <c r="A284" s="9"/>
      <c r="B284" s="31"/>
      <c r="C284" s="10"/>
      <c r="D284" s="139"/>
      <c r="E284" s="11"/>
      <c r="F284" s="12"/>
      <c r="G284" s="13">
        <f t="shared" si="5"/>
        <v>0</v>
      </c>
    </row>
    <row r="285" spans="1:7">
      <c r="A285" s="9"/>
      <c r="B285" s="31"/>
      <c r="C285" s="10"/>
      <c r="D285" s="139"/>
      <c r="E285" s="11"/>
      <c r="F285" s="12"/>
      <c r="G285" s="13">
        <f t="shared" si="5"/>
        <v>0</v>
      </c>
    </row>
    <row r="286" spans="1:7">
      <c r="A286" s="9"/>
      <c r="B286" s="31"/>
      <c r="C286" s="10"/>
      <c r="D286" s="139"/>
      <c r="E286" s="11"/>
      <c r="F286" s="12"/>
      <c r="G286" s="13">
        <f t="shared" si="5"/>
        <v>0</v>
      </c>
    </row>
    <row r="287" spans="1:7">
      <c r="A287" s="9"/>
      <c r="B287" s="31"/>
      <c r="C287" s="10"/>
      <c r="D287" s="139"/>
      <c r="E287" s="11"/>
      <c r="F287" s="12"/>
      <c r="G287" s="13">
        <f t="shared" si="5"/>
        <v>0</v>
      </c>
    </row>
    <row r="288" spans="1:7">
      <c r="A288" s="9"/>
      <c r="B288" s="31"/>
      <c r="C288" s="10"/>
      <c r="D288" s="139"/>
      <c r="E288" s="11"/>
      <c r="F288" s="12"/>
      <c r="G288" s="13">
        <f t="shared" si="5"/>
        <v>0</v>
      </c>
    </row>
    <row r="289" spans="1:7">
      <c r="A289" s="9"/>
      <c r="B289" s="31"/>
      <c r="C289" s="10"/>
      <c r="D289" s="139"/>
      <c r="E289" s="11"/>
      <c r="F289" s="12"/>
      <c r="G289" s="13">
        <f t="shared" si="5"/>
        <v>0</v>
      </c>
    </row>
    <row r="290" spans="1:7">
      <c r="A290" s="9"/>
      <c r="B290" s="31"/>
      <c r="C290" s="10"/>
      <c r="D290" s="139"/>
      <c r="E290" s="11"/>
      <c r="F290" s="12"/>
      <c r="G290" s="13">
        <f t="shared" si="5"/>
        <v>0</v>
      </c>
    </row>
    <row r="291" spans="1:7">
      <c r="A291" s="9"/>
      <c r="B291" s="31"/>
      <c r="C291" s="10"/>
      <c r="D291" s="139"/>
      <c r="E291" s="11"/>
      <c r="F291" s="12"/>
      <c r="G291" s="13">
        <f t="shared" si="5"/>
        <v>0</v>
      </c>
    </row>
    <row r="292" spans="1:7">
      <c r="A292" s="9"/>
      <c r="B292" s="31"/>
      <c r="C292" s="10"/>
      <c r="D292" s="139"/>
      <c r="E292" s="11"/>
      <c r="F292" s="12"/>
      <c r="G292" s="13">
        <f t="shared" si="5"/>
        <v>0</v>
      </c>
    </row>
    <row r="293" spans="1:7">
      <c r="A293" s="9"/>
      <c r="B293" s="31"/>
      <c r="C293" s="10"/>
      <c r="D293" s="139"/>
      <c r="E293" s="11"/>
      <c r="F293" s="12"/>
      <c r="G293" s="13">
        <f t="shared" si="5"/>
        <v>0</v>
      </c>
    </row>
    <row r="294" spans="1:7">
      <c r="A294" s="9"/>
      <c r="B294" s="31"/>
      <c r="C294" s="10"/>
      <c r="D294" s="139"/>
      <c r="E294" s="11"/>
      <c r="F294" s="12"/>
      <c r="G294" s="13">
        <f t="shared" si="5"/>
        <v>0</v>
      </c>
    </row>
    <row r="295" spans="1:7">
      <c r="A295" s="9"/>
      <c r="B295" s="31"/>
      <c r="C295" s="10"/>
      <c r="D295" s="139"/>
      <c r="E295" s="11"/>
      <c r="F295" s="12"/>
      <c r="G295" s="13">
        <f t="shared" si="5"/>
        <v>0</v>
      </c>
    </row>
    <row r="296" spans="1:7">
      <c r="A296" s="9"/>
      <c r="B296" s="31"/>
      <c r="C296" s="10"/>
      <c r="D296" s="139"/>
      <c r="E296" s="11"/>
      <c r="F296" s="12"/>
      <c r="G296" s="13">
        <f t="shared" si="5"/>
        <v>0</v>
      </c>
    </row>
    <row r="297" spans="1:7">
      <c r="A297" s="9"/>
      <c r="B297" s="31"/>
      <c r="C297" s="10"/>
      <c r="D297" s="139"/>
      <c r="E297" s="11"/>
      <c r="F297" s="12"/>
      <c r="G297" s="13">
        <f t="shared" si="5"/>
        <v>0</v>
      </c>
    </row>
    <row r="298" spans="1:7">
      <c r="A298" s="9"/>
      <c r="B298" s="31"/>
      <c r="C298" s="10"/>
      <c r="D298" s="139"/>
      <c r="E298" s="11"/>
      <c r="F298" s="12"/>
      <c r="G298" s="13">
        <f t="shared" si="5"/>
        <v>0</v>
      </c>
    </row>
    <row r="299" spans="1:7">
      <c r="A299" s="9"/>
      <c r="B299" s="31"/>
      <c r="C299" s="10"/>
      <c r="D299" s="139"/>
      <c r="E299" s="11"/>
      <c r="F299" s="12"/>
      <c r="G299" s="13">
        <f t="shared" si="5"/>
        <v>0</v>
      </c>
    </row>
    <row r="300" spans="1:7">
      <c r="A300" s="9"/>
      <c r="B300" s="31"/>
      <c r="C300" s="10"/>
      <c r="D300" s="139"/>
      <c r="E300" s="11"/>
      <c r="F300" s="12"/>
      <c r="G300" s="13">
        <f t="shared" si="5"/>
        <v>0</v>
      </c>
    </row>
    <row r="301" spans="1:7">
      <c r="A301" s="9"/>
      <c r="B301" s="31"/>
      <c r="C301" s="10"/>
      <c r="D301" s="139"/>
      <c r="E301" s="11"/>
      <c r="F301" s="12"/>
      <c r="G301" s="13">
        <f t="shared" si="5"/>
        <v>0</v>
      </c>
    </row>
    <row r="302" spans="1:7">
      <c r="A302" s="9"/>
      <c r="B302" s="31"/>
      <c r="C302" s="10"/>
      <c r="D302" s="139"/>
      <c r="E302" s="11"/>
      <c r="F302" s="12"/>
      <c r="G302" s="13">
        <f t="shared" si="5"/>
        <v>0</v>
      </c>
    </row>
    <row r="303" spans="1:7">
      <c r="A303" s="9"/>
      <c r="B303" s="31"/>
      <c r="C303" s="10"/>
      <c r="D303" s="139"/>
      <c r="E303" s="11"/>
      <c r="F303" s="12"/>
      <c r="G303" s="13">
        <f t="shared" si="5"/>
        <v>0</v>
      </c>
    </row>
    <row r="304" spans="1:7">
      <c r="A304" s="9"/>
      <c r="B304" s="31"/>
      <c r="C304" s="10"/>
      <c r="D304" s="139"/>
      <c r="E304" s="11"/>
      <c r="F304" s="12"/>
      <c r="G304" s="13">
        <f t="shared" si="5"/>
        <v>0</v>
      </c>
    </row>
    <row r="305" spans="1:7">
      <c r="A305" s="9"/>
      <c r="B305" s="31"/>
      <c r="C305" s="10"/>
      <c r="D305" s="139"/>
      <c r="E305" s="11"/>
      <c r="F305" s="12"/>
      <c r="G305" s="13">
        <f t="shared" si="5"/>
        <v>0</v>
      </c>
    </row>
    <row r="306" spans="1:7">
      <c r="A306" s="9"/>
      <c r="B306" s="31"/>
      <c r="C306" s="10"/>
      <c r="D306" s="139"/>
      <c r="E306" s="11"/>
      <c r="F306" s="12"/>
      <c r="G306" s="13">
        <f t="shared" si="5"/>
        <v>0</v>
      </c>
    </row>
    <row r="307" spans="1:7">
      <c r="A307" s="9"/>
      <c r="B307" s="31"/>
      <c r="C307" s="10"/>
      <c r="D307" s="139"/>
      <c r="E307" s="11"/>
      <c r="F307" s="12"/>
      <c r="G307" s="13">
        <f t="shared" si="5"/>
        <v>0</v>
      </c>
    </row>
    <row r="308" spans="1:7">
      <c r="A308" s="9"/>
      <c r="B308" s="31"/>
      <c r="C308" s="10"/>
      <c r="D308" s="139"/>
      <c r="E308" s="11"/>
      <c r="F308" s="12"/>
      <c r="G308" s="13">
        <f t="shared" si="5"/>
        <v>0</v>
      </c>
    </row>
    <row r="309" spans="1:7">
      <c r="A309" s="9"/>
      <c r="B309" s="31"/>
      <c r="C309" s="10"/>
      <c r="D309" s="139"/>
      <c r="E309" s="11"/>
      <c r="F309" s="12"/>
      <c r="G309" s="13">
        <f t="shared" si="5"/>
        <v>0</v>
      </c>
    </row>
    <row r="310" spans="1:7">
      <c r="A310" s="9"/>
      <c r="B310" s="31"/>
      <c r="C310" s="10"/>
      <c r="D310" s="139"/>
      <c r="E310" s="11"/>
      <c r="F310" s="12"/>
      <c r="G310" s="13">
        <f t="shared" si="5"/>
        <v>0</v>
      </c>
    </row>
    <row r="311" spans="1:7">
      <c r="A311" s="9"/>
      <c r="B311" s="31"/>
      <c r="C311" s="10"/>
      <c r="D311" s="139"/>
      <c r="E311" s="11"/>
      <c r="F311" s="12"/>
      <c r="G311" s="13">
        <f t="shared" si="5"/>
        <v>0</v>
      </c>
    </row>
    <row r="312" spans="1:7">
      <c r="A312" s="9"/>
      <c r="B312" s="31"/>
      <c r="C312" s="10"/>
      <c r="D312" s="139"/>
      <c r="E312" s="11"/>
      <c r="F312" s="12"/>
      <c r="G312" s="13">
        <f t="shared" si="5"/>
        <v>0</v>
      </c>
    </row>
    <row r="313" spans="1:7">
      <c r="A313" s="9"/>
      <c r="B313" s="31"/>
      <c r="C313" s="10"/>
      <c r="D313" s="139"/>
      <c r="E313" s="11"/>
      <c r="F313" s="12"/>
      <c r="G313" s="13">
        <f t="shared" si="5"/>
        <v>0</v>
      </c>
    </row>
    <row r="314" spans="1:7">
      <c r="A314" s="9"/>
      <c r="B314" s="31"/>
      <c r="C314" s="10"/>
      <c r="D314" s="139"/>
      <c r="E314" s="11"/>
      <c r="F314" s="12"/>
      <c r="G314" s="13">
        <f t="shared" si="5"/>
        <v>0</v>
      </c>
    </row>
    <row r="315" spans="1:7">
      <c r="A315" s="9"/>
      <c r="B315" s="31"/>
      <c r="C315" s="10"/>
      <c r="D315" s="139"/>
      <c r="E315" s="11"/>
      <c r="F315" s="12"/>
      <c r="G315" s="13">
        <f t="shared" si="5"/>
        <v>0</v>
      </c>
    </row>
    <row r="316" spans="1:7">
      <c r="A316" s="9"/>
      <c r="B316" s="31"/>
      <c r="C316" s="10"/>
      <c r="D316" s="139"/>
      <c r="E316" s="11"/>
      <c r="F316" s="150"/>
      <c r="G316" s="13">
        <f t="shared" si="5"/>
        <v>0</v>
      </c>
    </row>
    <row r="317" spans="1:7">
      <c r="A317" s="9"/>
      <c r="B317" s="31"/>
      <c r="C317" s="10"/>
      <c r="D317" s="139"/>
      <c r="E317" s="11"/>
      <c r="F317" s="12"/>
      <c r="G317" s="13">
        <f t="shared" si="5"/>
        <v>0</v>
      </c>
    </row>
    <row r="318" spans="1:7">
      <c r="A318" s="9"/>
      <c r="B318" s="31"/>
      <c r="C318" s="10"/>
      <c r="D318" s="139"/>
      <c r="E318" s="11"/>
      <c r="F318" s="12"/>
      <c r="G318" s="13">
        <f t="shared" si="5"/>
        <v>0</v>
      </c>
    </row>
    <row r="319" spans="1:7">
      <c r="A319" s="9"/>
      <c r="B319" s="31"/>
      <c r="C319" s="10"/>
      <c r="D319" s="139"/>
      <c r="E319" s="11"/>
      <c r="F319" s="12"/>
      <c r="G319" s="13">
        <f t="shared" si="5"/>
        <v>0</v>
      </c>
    </row>
    <row r="320" spans="1:7">
      <c r="A320" s="9"/>
      <c r="B320" s="31"/>
      <c r="C320" s="10"/>
      <c r="D320" s="139"/>
      <c r="E320" s="11"/>
      <c r="F320" s="12"/>
      <c r="G320" s="13">
        <f t="shared" si="5"/>
        <v>0</v>
      </c>
    </row>
    <row r="321" spans="1:7">
      <c r="A321" s="9"/>
      <c r="B321" s="31"/>
      <c r="C321" s="10"/>
      <c r="D321" s="139"/>
      <c r="E321" s="11"/>
      <c r="F321" s="12"/>
      <c r="G321" s="13">
        <f t="shared" si="5"/>
        <v>0</v>
      </c>
    </row>
    <row r="322" spans="1:7">
      <c r="A322" s="9"/>
      <c r="B322" s="31"/>
      <c r="C322" s="10"/>
      <c r="D322" s="139"/>
      <c r="E322" s="11"/>
      <c r="F322" s="12"/>
      <c r="G322" s="13">
        <f t="shared" si="5"/>
        <v>0</v>
      </c>
    </row>
    <row r="323" spans="1:7">
      <c r="A323" s="9"/>
      <c r="B323" s="31"/>
      <c r="C323" s="10"/>
      <c r="D323" s="139"/>
      <c r="E323" s="11"/>
      <c r="F323" s="12"/>
      <c r="G323" s="13">
        <f t="shared" si="5"/>
        <v>0</v>
      </c>
    </row>
    <row r="324" spans="1:7">
      <c r="A324" s="9"/>
      <c r="B324" s="31"/>
      <c r="C324" s="10"/>
      <c r="D324" s="139"/>
      <c r="E324" s="11"/>
      <c r="F324" s="12"/>
      <c r="G324" s="13">
        <f t="shared" ref="G324:G387" si="6">E324*F324</f>
        <v>0</v>
      </c>
    </row>
    <row r="325" spans="1:7">
      <c r="A325" s="9"/>
      <c r="B325" s="31"/>
      <c r="C325" s="10"/>
      <c r="D325" s="139"/>
      <c r="E325" s="11"/>
      <c r="F325" s="12"/>
      <c r="G325" s="13">
        <f t="shared" si="6"/>
        <v>0</v>
      </c>
    </row>
    <row r="326" spans="1:7">
      <c r="A326" s="9"/>
      <c r="B326" s="31"/>
      <c r="C326" s="10"/>
      <c r="D326" s="139"/>
      <c r="E326" s="11"/>
      <c r="F326" s="12"/>
      <c r="G326" s="13">
        <f t="shared" si="6"/>
        <v>0</v>
      </c>
    </row>
    <row r="327" spans="1:7">
      <c r="A327" s="9"/>
      <c r="B327" s="31"/>
      <c r="C327" s="10"/>
      <c r="D327" s="139"/>
      <c r="E327" s="11"/>
      <c r="F327" s="12"/>
      <c r="G327" s="13">
        <f t="shared" si="6"/>
        <v>0</v>
      </c>
    </row>
    <row r="328" spans="1:7">
      <c r="A328" s="9"/>
      <c r="B328" s="31"/>
      <c r="C328" s="10"/>
      <c r="D328" s="139"/>
      <c r="E328" s="11"/>
      <c r="F328" s="12"/>
      <c r="G328" s="13">
        <f t="shared" si="6"/>
        <v>0</v>
      </c>
    </row>
    <row r="329" spans="1:7">
      <c r="A329" s="9"/>
      <c r="B329" s="31"/>
      <c r="C329" s="10"/>
      <c r="D329" s="139"/>
      <c r="E329" s="11"/>
      <c r="F329" s="12"/>
      <c r="G329" s="13">
        <f t="shared" si="6"/>
        <v>0</v>
      </c>
    </row>
    <row r="330" spans="1:7">
      <c r="A330" s="9"/>
      <c r="B330" s="31"/>
      <c r="C330" s="10"/>
      <c r="D330" s="139"/>
      <c r="E330" s="11"/>
      <c r="F330" s="12"/>
      <c r="G330" s="13">
        <f t="shared" si="6"/>
        <v>0</v>
      </c>
    </row>
    <row r="331" spans="1:7">
      <c r="A331" s="9"/>
      <c r="B331" s="31"/>
      <c r="C331" s="10"/>
      <c r="D331" s="139"/>
      <c r="E331" s="11"/>
      <c r="F331" s="12"/>
      <c r="G331" s="13">
        <f t="shared" si="6"/>
        <v>0</v>
      </c>
    </row>
    <row r="332" spans="1:7">
      <c r="A332" s="9"/>
      <c r="B332" s="31"/>
      <c r="C332" s="10"/>
      <c r="D332" s="139"/>
      <c r="E332" s="11"/>
      <c r="F332" s="12"/>
      <c r="G332" s="13">
        <f t="shared" si="6"/>
        <v>0</v>
      </c>
    </row>
    <row r="333" spans="1:7">
      <c r="A333" s="9"/>
      <c r="B333" s="31"/>
      <c r="C333" s="10"/>
      <c r="D333" s="139"/>
      <c r="E333" s="11"/>
      <c r="F333" s="12"/>
      <c r="G333" s="13">
        <f t="shared" si="6"/>
        <v>0</v>
      </c>
    </row>
    <row r="334" spans="1:7">
      <c r="A334" s="9"/>
      <c r="B334" s="31"/>
      <c r="C334" s="10"/>
      <c r="D334" s="139"/>
      <c r="E334" s="11"/>
      <c r="F334" s="12"/>
      <c r="G334" s="13">
        <f t="shared" si="6"/>
        <v>0</v>
      </c>
    </row>
    <row r="335" spans="1:7">
      <c r="A335" s="9"/>
      <c r="B335" s="31"/>
      <c r="C335" s="10"/>
      <c r="D335" s="139"/>
      <c r="E335" s="11"/>
      <c r="F335" s="12"/>
      <c r="G335" s="13">
        <f t="shared" si="6"/>
        <v>0</v>
      </c>
    </row>
    <row r="336" spans="1:7">
      <c r="A336" s="9"/>
      <c r="B336" s="31"/>
      <c r="C336" s="10"/>
      <c r="D336" s="139"/>
      <c r="E336" s="11"/>
      <c r="F336" s="12"/>
      <c r="G336" s="13">
        <f t="shared" si="6"/>
        <v>0</v>
      </c>
    </row>
    <row r="337" spans="1:7">
      <c r="A337" s="9"/>
      <c r="B337" s="31"/>
      <c r="C337" s="10"/>
      <c r="D337" s="139"/>
      <c r="E337" s="11"/>
      <c r="F337" s="12"/>
      <c r="G337" s="13">
        <f t="shared" si="6"/>
        <v>0</v>
      </c>
    </row>
    <row r="338" spans="1:7">
      <c r="A338" s="9"/>
      <c r="B338" s="31"/>
      <c r="C338" s="10"/>
      <c r="D338" s="139"/>
      <c r="E338" s="11"/>
      <c r="F338" s="12"/>
      <c r="G338" s="13">
        <f t="shared" si="6"/>
        <v>0</v>
      </c>
    </row>
    <row r="339" spans="1:7">
      <c r="A339" s="9"/>
      <c r="B339" s="31"/>
      <c r="C339" s="10"/>
      <c r="D339" s="139"/>
      <c r="E339" s="11"/>
      <c r="F339" s="12"/>
      <c r="G339" s="13">
        <f t="shared" si="6"/>
        <v>0</v>
      </c>
    </row>
    <row r="340" spans="1:7">
      <c r="A340" s="9"/>
      <c r="B340" s="31"/>
      <c r="C340" s="10"/>
      <c r="D340" s="139"/>
      <c r="E340" s="11"/>
      <c r="F340" s="12"/>
      <c r="G340" s="13">
        <f t="shared" si="6"/>
        <v>0</v>
      </c>
    </row>
    <row r="341" spans="1:7">
      <c r="A341" s="9"/>
      <c r="B341" s="31"/>
      <c r="C341" s="10"/>
      <c r="D341" s="139"/>
      <c r="E341" s="11"/>
      <c r="F341" s="12"/>
      <c r="G341" s="13">
        <f t="shared" si="6"/>
        <v>0</v>
      </c>
    </row>
    <row r="342" spans="1:7">
      <c r="A342" s="9"/>
      <c r="B342" s="31"/>
      <c r="C342" s="10"/>
      <c r="D342" s="139"/>
      <c r="E342" s="11"/>
      <c r="F342" s="12"/>
      <c r="G342" s="13">
        <f t="shared" si="6"/>
        <v>0</v>
      </c>
    </row>
    <row r="343" spans="1:7">
      <c r="A343" s="9"/>
      <c r="B343" s="31"/>
      <c r="C343" s="10"/>
      <c r="D343" s="139"/>
      <c r="E343" s="11"/>
      <c r="F343" s="12"/>
      <c r="G343" s="13">
        <f t="shared" si="6"/>
        <v>0</v>
      </c>
    </row>
    <row r="344" spans="1:7">
      <c r="A344" s="9"/>
      <c r="B344" s="31"/>
      <c r="C344" s="10"/>
      <c r="D344" s="139"/>
      <c r="E344" s="11"/>
      <c r="F344" s="12"/>
      <c r="G344" s="13">
        <f t="shared" si="6"/>
        <v>0</v>
      </c>
    </row>
    <row r="345" spans="1:7">
      <c r="A345" s="9"/>
      <c r="B345" s="31"/>
      <c r="C345" s="10"/>
      <c r="D345" s="139"/>
      <c r="E345" s="11"/>
      <c r="F345" s="12"/>
      <c r="G345" s="13">
        <f t="shared" si="6"/>
        <v>0</v>
      </c>
    </row>
    <row r="346" spans="1:7">
      <c r="A346" s="9"/>
      <c r="B346" s="31"/>
      <c r="C346" s="10"/>
      <c r="D346" s="139"/>
      <c r="E346" s="11"/>
      <c r="F346" s="12"/>
      <c r="G346" s="13">
        <f t="shared" si="6"/>
        <v>0</v>
      </c>
    </row>
    <row r="347" spans="1:7">
      <c r="A347" s="9"/>
      <c r="B347" s="31"/>
      <c r="C347" s="10"/>
      <c r="D347" s="139"/>
      <c r="E347" s="11"/>
      <c r="F347" s="12"/>
      <c r="G347" s="13">
        <f t="shared" si="6"/>
        <v>0</v>
      </c>
    </row>
    <row r="348" spans="1:7">
      <c r="A348" s="9"/>
      <c r="B348" s="31"/>
      <c r="C348" s="10"/>
      <c r="D348" s="139"/>
      <c r="E348" s="11"/>
      <c r="F348" s="12"/>
      <c r="G348" s="13">
        <f t="shared" si="6"/>
        <v>0</v>
      </c>
    </row>
    <row r="349" spans="1:7">
      <c r="A349" s="9"/>
      <c r="B349" s="31"/>
      <c r="C349" s="10"/>
      <c r="D349" s="139"/>
      <c r="E349" s="11"/>
      <c r="F349" s="12"/>
      <c r="G349" s="13">
        <f t="shared" si="6"/>
        <v>0</v>
      </c>
    </row>
    <row r="350" spans="1:7">
      <c r="A350" s="9"/>
      <c r="B350" s="31"/>
      <c r="C350" s="10"/>
      <c r="D350" s="139"/>
      <c r="E350" s="11"/>
      <c r="F350" s="12"/>
      <c r="G350" s="13">
        <f t="shared" si="6"/>
        <v>0</v>
      </c>
    </row>
    <row r="351" spans="1:7">
      <c r="A351" s="9"/>
      <c r="B351" s="31"/>
      <c r="C351" s="10"/>
      <c r="D351" s="139"/>
      <c r="E351" s="11"/>
      <c r="F351" s="12"/>
      <c r="G351" s="13">
        <f t="shared" si="6"/>
        <v>0</v>
      </c>
    </row>
    <row r="352" spans="1:7">
      <c r="A352" s="9"/>
      <c r="B352" s="31"/>
      <c r="C352" s="10"/>
      <c r="D352" s="139"/>
      <c r="E352" s="11"/>
      <c r="F352" s="12"/>
      <c r="G352" s="13">
        <f t="shared" si="6"/>
        <v>0</v>
      </c>
    </row>
    <row r="353" spans="1:7">
      <c r="A353" s="9"/>
      <c r="B353" s="31"/>
      <c r="C353" s="10"/>
      <c r="D353" s="139"/>
      <c r="E353" s="11"/>
      <c r="F353" s="12"/>
      <c r="G353" s="13">
        <f t="shared" si="6"/>
        <v>0</v>
      </c>
    </row>
    <row r="354" spans="1:7">
      <c r="A354" s="9"/>
      <c r="B354" s="31"/>
      <c r="C354" s="10"/>
      <c r="D354" s="139"/>
      <c r="E354" s="11"/>
      <c r="F354" s="12"/>
      <c r="G354" s="13">
        <f t="shared" si="6"/>
        <v>0</v>
      </c>
    </row>
    <row r="355" spans="1:7">
      <c r="A355" s="9"/>
      <c r="B355" s="31"/>
      <c r="C355" s="10"/>
      <c r="D355" s="139"/>
      <c r="E355" s="11"/>
      <c r="F355" s="12"/>
      <c r="G355" s="13">
        <f t="shared" si="6"/>
        <v>0</v>
      </c>
    </row>
    <row r="356" spans="1:7">
      <c r="A356" s="9"/>
      <c r="B356" s="31"/>
      <c r="C356" s="10"/>
      <c r="D356" s="139"/>
      <c r="E356" s="11"/>
      <c r="F356" s="12"/>
      <c r="G356" s="13">
        <f t="shared" si="6"/>
        <v>0</v>
      </c>
    </row>
    <row r="357" spans="1:7">
      <c r="A357" s="9"/>
      <c r="B357" s="31"/>
      <c r="C357" s="10"/>
      <c r="D357" s="139"/>
      <c r="E357" s="11"/>
      <c r="F357" s="12"/>
      <c r="G357" s="13">
        <f t="shared" si="6"/>
        <v>0</v>
      </c>
    </row>
    <row r="358" spans="1:7">
      <c r="A358" s="9"/>
      <c r="B358" s="31"/>
      <c r="C358" s="10"/>
      <c r="D358" s="139"/>
      <c r="E358" s="11"/>
      <c r="F358" s="12"/>
      <c r="G358" s="13">
        <f t="shared" si="6"/>
        <v>0</v>
      </c>
    </row>
    <row r="359" spans="1:7">
      <c r="A359" s="9"/>
      <c r="B359" s="31"/>
      <c r="C359" s="10"/>
      <c r="D359" s="139"/>
      <c r="E359" s="11"/>
      <c r="F359" s="12"/>
      <c r="G359" s="13">
        <f t="shared" si="6"/>
        <v>0</v>
      </c>
    </row>
    <row r="360" spans="1:7">
      <c r="A360" s="9"/>
      <c r="B360" s="31"/>
      <c r="C360" s="10"/>
      <c r="D360" s="139"/>
      <c r="E360" s="11"/>
      <c r="F360" s="12"/>
      <c r="G360" s="13">
        <f t="shared" si="6"/>
        <v>0</v>
      </c>
    </row>
    <row r="361" spans="1:7">
      <c r="A361" s="9"/>
      <c r="B361" s="31"/>
      <c r="C361" s="10"/>
      <c r="D361" s="139"/>
      <c r="E361" s="11"/>
      <c r="F361" s="12"/>
      <c r="G361" s="13">
        <f t="shared" si="6"/>
        <v>0</v>
      </c>
    </row>
    <row r="362" spans="1:7">
      <c r="A362" s="9"/>
      <c r="B362" s="31"/>
      <c r="C362" s="10"/>
      <c r="D362" s="139"/>
      <c r="E362" s="11"/>
      <c r="F362" s="12"/>
      <c r="G362" s="13">
        <f t="shared" si="6"/>
        <v>0</v>
      </c>
    </row>
    <row r="363" spans="1:7">
      <c r="A363" s="9"/>
      <c r="B363" s="31"/>
      <c r="C363" s="10"/>
      <c r="D363" s="139"/>
      <c r="E363" s="11"/>
      <c r="F363" s="12"/>
      <c r="G363" s="13">
        <f t="shared" si="6"/>
        <v>0</v>
      </c>
    </row>
    <row r="364" spans="1:7">
      <c r="A364" s="9"/>
      <c r="B364" s="31"/>
      <c r="C364" s="10"/>
      <c r="D364" s="139"/>
      <c r="E364" s="11"/>
      <c r="F364" s="12"/>
      <c r="G364" s="13">
        <f t="shared" si="6"/>
        <v>0</v>
      </c>
    </row>
    <row r="365" spans="1:7">
      <c r="A365" s="9"/>
      <c r="B365" s="31"/>
      <c r="C365" s="10"/>
      <c r="D365" s="139"/>
      <c r="E365" s="11"/>
      <c r="F365" s="12"/>
      <c r="G365" s="13">
        <f t="shared" si="6"/>
        <v>0</v>
      </c>
    </row>
    <row r="366" spans="1:7">
      <c r="A366" s="9"/>
      <c r="B366" s="31"/>
      <c r="C366" s="10"/>
      <c r="D366" s="139"/>
      <c r="E366" s="11"/>
      <c r="F366" s="12"/>
      <c r="G366" s="13">
        <f t="shared" si="6"/>
        <v>0</v>
      </c>
    </row>
    <row r="367" spans="1:7">
      <c r="A367" s="9"/>
      <c r="B367" s="31"/>
      <c r="C367" s="10"/>
      <c r="D367" s="139"/>
      <c r="E367" s="11"/>
      <c r="F367" s="12"/>
      <c r="G367" s="13">
        <f t="shared" si="6"/>
        <v>0</v>
      </c>
    </row>
    <row r="368" spans="1:7">
      <c r="A368" s="9"/>
      <c r="B368" s="31"/>
      <c r="C368" s="10"/>
      <c r="D368" s="139"/>
      <c r="E368" s="11"/>
      <c r="F368" s="12"/>
      <c r="G368" s="13">
        <f t="shared" si="6"/>
        <v>0</v>
      </c>
    </row>
    <row r="369" spans="1:7">
      <c r="A369" s="9"/>
      <c r="B369" s="31"/>
      <c r="C369" s="10"/>
      <c r="D369" s="139"/>
      <c r="E369" s="11"/>
      <c r="F369" s="12"/>
      <c r="G369" s="13">
        <f t="shared" si="6"/>
        <v>0</v>
      </c>
    </row>
    <row r="370" spans="1:7">
      <c r="A370" s="9"/>
      <c r="B370" s="31"/>
      <c r="C370" s="10"/>
      <c r="D370" s="139"/>
      <c r="E370" s="11"/>
      <c r="F370" s="12"/>
      <c r="G370" s="13">
        <f t="shared" si="6"/>
        <v>0</v>
      </c>
    </row>
    <row r="371" spans="1:7">
      <c r="A371" s="9"/>
      <c r="B371" s="31"/>
      <c r="C371" s="10"/>
      <c r="D371" s="139"/>
      <c r="E371" s="11"/>
      <c r="F371" s="12"/>
      <c r="G371" s="13">
        <f t="shared" si="6"/>
        <v>0</v>
      </c>
    </row>
    <row r="372" spans="1:7">
      <c r="A372" s="9"/>
      <c r="B372" s="31"/>
      <c r="C372" s="10"/>
      <c r="D372" s="139"/>
      <c r="E372" s="11"/>
      <c r="F372" s="12"/>
      <c r="G372" s="13">
        <f t="shared" si="6"/>
        <v>0</v>
      </c>
    </row>
    <row r="373" spans="1:7">
      <c r="A373" s="9"/>
      <c r="B373" s="31"/>
      <c r="C373" s="10"/>
      <c r="D373" s="139"/>
      <c r="E373" s="11"/>
      <c r="F373" s="12"/>
      <c r="G373" s="13">
        <f t="shared" si="6"/>
        <v>0</v>
      </c>
    </row>
    <row r="374" spans="1:7">
      <c r="A374" s="9"/>
      <c r="B374" s="31"/>
      <c r="C374" s="10"/>
      <c r="D374" s="139"/>
      <c r="E374" s="11"/>
      <c r="F374" s="12"/>
      <c r="G374" s="13">
        <f t="shared" si="6"/>
        <v>0</v>
      </c>
    </row>
    <row r="375" spans="1:7">
      <c r="A375" s="9"/>
      <c r="B375" s="31"/>
      <c r="C375" s="10"/>
      <c r="D375" s="139"/>
      <c r="E375" s="11"/>
      <c r="F375" s="12"/>
      <c r="G375" s="13">
        <f t="shared" si="6"/>
        <v>0</v>
      </c>
    </row>
    <row r="376" spans="1:7">
      <c r="A376" s="9"/>
      <c r="B376" s="31"/>
      <c r="C376" s="10"/>
      <c r="D376" s="139"/>
      <c r="E376" s="11"/>
      <c r="F376" s="12"/>
      <c r="G376" s="13">
        <f t="shared" si="6"/>
        <v>0</v>
      </c>
    </row>
    <row r="377" spans="1:7">
      <c r="A377" s="9"/>
      <c r="B377" s="31"/>
      <c r="C377" s="10"/>
      <c r="D377" s="139"/>
      <c r="E377" s="11"/>
      <c r="F377" s="12"/>
      <c r="G377" s="13">
        <f t="shared" si="6"/>
        <v>0</v>
      </c>
    </row>
    <row r="378" spans="1:7">
      <c r="A378" s="9"/>
      <c r="B378" s="31"/>
      <c r="C378" s="10"/>
      <c r="D378" s="139"/>
      <c r="E378" s="11"/>
      <c r="F378" s="12"/>
      <c r="G378" s="13">
        <f t="shared" si="6"/>
        <v>0</v>
      </c>
    </row>
    <row r="379" spans="1:7">
      <c r="A379" s="9"/>
      <c r="B379" s="31"/>
      <c r="C379" s="10"/>
      <c r="D379" s="139"/>
      <c r="E379" s="11"/>
      <c r="F379" s="12"/>
      <c r="G379" s="13">
        <f t="shared" si="6"/>
        <v>0</v>
      </c>
    </row>
    <row r="380" spans="1:7">
      <c r="A380" s="9"/>
      <c r="B380" s="31"/>
      <c r="C380" s="10"/>
      <c r="D380" s="139"/>
      <c r="E380" s="11"/>
      <c r="F380" s="12"/>
      <c r="G380" s="13">
        <f t="shared" si="6"/>
        <v>0</v>
      </c>
    </row>
    <row r="381" spans="1:7">
      <c r="A381" s="9"/>
      <c r="B381" s="31"/>
      <c r="C381" s="10"/>
      <c r="D381" s="139"/>
      <c r="E381" s="11"/>
      <c r="F381" s="12"/>
      <c r="G381" s="13">
        <f t="shared" si="6"/>
        <v>0</v>
      </c>
    </row>
    <row r="382" spans="1:7">
      <c r="A382" s="9"/>
      <c r="B382" s="31"/>
      <c r="C382" s="10"/>
      <c r="D382" s="139"/>
      <c r="E382" s="11"/>
      <c r="F382" s="12"/>
      <c r="G382" s="13">
        <f t="shared" si="6"/>
        <v>0</v>
      </c>
    </row>
    <row r="383" spans="1:7">
      <c r="A383" s="9"/>
      <c r="B383" s="31"/>
      <c r="C383" s="10"/>
      <c r="D383" s="139"/>
      <c r="E383" s="11"/>
      <c r="F383" s="12"/>
      <c r="G383" s="13">
        <f t="shared" si="6"/>
        <v>0</v>
      </c>
    </row>
    <row r="384" spans="1:7">
      <c r="A384" s="9"/>
      <c r="B384" s="31"/>
      <c r="C384" s="10"/>
      <c r="D384" s="139"/>
      <c r="E384" s="11"/>
      <c r="F384" s="12"/>
      <c r="G384" s="13">
        <f t="shared" si="6"/>
        <v>0</v>
      </c>
    </row>
    <row r="385" spans="1:7">
      <c r="A385" s="9"/>
      <c r="B385" s="31"/>
      <c r="C385" s="10"/>
      <c r="D385" s="139"/>
      <c r="E385" s="11"/>
      <c r="F385" s="12"/>
      <c r="G385" s="13">
        <f t="shared" si="6"/>
        <v>0</v>
      </c>
    </row>
    <row r="386" spans="1:7">
      <c r="A386" s="9"/>
      <c r="B386" s="31"/>
      <c r="C386" s="10"/>
      <c r="D386" s="139"/>
      <c r="E386" s="11"/>
      <c r="F386" s="12"/>
      <c r="G386" s="13">
        <f t="shared" si="6"/>
        <v>0</v>
      </c>
    </row>
    <row r="387" spans="1:7">
      <c r="A387" s="9"/>
      <c r="B387" s="31"/>
      <c r="C387" s="10"/>
      <c r="D387" s="139"/>
      <c r="E387" s="11"/>
      <c r="F387" s="12"/>
      <c r="G387" s="13">
        <f t="shared" si="6"/>
        <v>0</v>
      </c>
    </row>
    <row r="388" spans="1:7">
      <c r="A388" s="9"/>
      <c r="B388" s="31"/>
      <c r="C388" s="10"/>
      <c r="D388" s="139"/>
      <c r="E388" s="11"/>
      <c r="F388" s="12"/>
      <c r="G388" s="13">
        <f t="shared" ref="G388:G451" si="7">E388*F388</f>
        <v>0</v>
      </c>
    </row>
    <row r="389" spans="1:7">
      <c r="A389" s="9"/>
      <c r="B389" s="31"/>
      <c r="C389" s="10"/>
      <c r="D389" s="139"/>
      <c r="E389" s="11"/>
      <c r="F389" s="12"/>
      <c r="G389" s="13">
        <f t="shared" si="7"/>
        <v>0</v>
      </c>
    </row>
    <row r="390" spans="1:7">
      <c r="A390" s="9"/>
      <c r="B390" s="31"/>
      <c r="C390" s="10"/>
      <c r="D390" s="139"/>
      <c r="E390" s="11"/>
      <c r="F390" s="12"/>
      <c r="G390" s="13">
        <f t="shared" si="7"/>
        <v>0</v>
      </c>
    </row>
    <row r="391" spans="1:7">
      <c r="A391" s="9"/>
      <c r="B391" s="31"/>
      <c r="C391" s="10"/>
      <c r="D391" s="139"/>
      <c r="E391" s="11"/>
      <c r="F391" s="12"/>
      <c r="G391" s="13">
        <f t="shared" si="7"/>
        <v>0</v>
      </c>
    </row>
    <row r="392" spans="1:7">
      <c r="A392" s="9"/>
      <c r="B392" s="31"/>
      <c r="C392" s="10"/>
      <c r="D392" s="139"/>
      <c r="E392" s="11"/>
      <c r="F392" s="12"/>
      <c r="G392" s="13">
        <f t="shared" si="7"/>
        <v>0</v>
      </c>
    </row>
    <row r="393" spans="1:7">
      <c r="A393" s="9"/>
      <c r="B393" s="31"/>
      <c r="C393" s="10"/>
      <c r="D393" s="139"/>
      <c r="E393" s="11"/>
      <c r="F393" s="12"/>
      <c r="G393" s="13">
        <f t="shared" si="7"/>
        <v>0</v>
      </c>
    </row>
    <row r="394" spans="1:7">
      <c r="A394" s="9"/>
      <c r="B394" s="31"/>
      <c r="C394" s="10"/>
      <c r="D394" s="139"/>
      <c r="E394" s="11"/>
      <c r="F394" s="12"/>
      <c r="G394" s="13">
        <f t="shared" si="7"/>
        <v>0</v>
      </c>
    </row>
    <row r="395" spans="1:7">
      <c r="A395" s="9"/>
      <c r="B395" s="31"/>
      <c r="C395" s="10"/>
      <c r="D395" s="139"/>
      <c r="E395" s="11"/>
      <c r="F395" s="12"/>
      <c r="G395" s="13">
        <f t="shared" si="7"/>
        <v>0</v>
      </c>
    </row>
    <row r="396" spans="1:7">
      <c r="A396" s="9"/>
      <c r="B396" s="31"/>
      <c r="C396" s="10"/>
      <c r="D396" s="139"/>
      <c r="E396" s="11"/>
      <c r="F396" s="12"/>
      <c r="G396" s="13">
        <f t="shared" si="7"/>
        <v>0</v>
      </c>
    </row>
    <row r="397" spans="1:7">
      <c r="A397" s="9"/>
      <c r="B397" s="31"/>
      <c r="C397" s="10"/>
      <c r="D397" s="139"/>
      <c r="E397" s="11"/>
      <c r="F397" s="12"/>
      <c r="G397" s="13">
        <f t="shared" si="7"/>
        <v>0</v>
      </c>
    </row>
    <row r="398" spans="1:7">
      <c r="A398" s="9"/>
      <c r="B398" s="31"/>
      <c r="C398" s="10"/>
      <c r="D398" s="139"/>
      <c r="E398" s="11"/>
      <c r="F398" s="12"/>
      <c r="G398" s="13">
        <f t="shared" si="7"/>
        <v>0</v>
      </c>
    </row>
    <row r="399" spans="1:7">
      <c r="A399" s="9"/>
      <c r="B399" s="31"/>
      <c r="C399" s="10"/>
      <c r="D399" s="139"/>
      <c r="E399" s="11"/>
      <c r="F399" s="12"/>
      <c r="G399" s="13">
        <f t="shared" si="7"/>
        <v>0</v>
      </c>
    </row>
    <row r="400" spans="1:7">
      <c r="A400" s="9"/>
      <c r="B400" s="31"/>
      <c r="C400" s="10"/>
      <c r="D400" s="139"/>
      <c r="E400" s="11"/>
      <c r="F400" s="12"/>
      <c r="G400" s="13">
        <f t="shared" si="7"/>
        <v>0</v>
      </c>
    </row>
    <row r="401" spans="1:7">
      <c r="A401" s="9"/>
      <c r="B401" s="31"/>
      <c r="C401" s="10"/>
      <c r="D401" s="139"/>
      <c r="E401" s="11"/>
      <c r="F401" s="12"/>
      <c r="G401" s="13">
        <f t="shared" si="7"/>
        <v>0</v>
      </c>
    </row>
    <row r="402" spans="1:7">
      <c r="A402" s="9"/>
      <c r="B402" s="31"/>
      <c r="C402" s="10"/>
      <c r="D402" s="139"/>
      <c r="E402" s="11"/>
      <c r="F402" s="12"/>
      <c r="G402" s="13">
        <f t="shared" si="7"/>
        <v>0</v>
      </c>
    </row>
    <row r="403" spans="1:7">
      <c r="A403" s="9"/>
      <c r="B403" s="31"/>
      <c r="C403" s="10"/>
      <c r="D403" s="139"/>
      <c r="E403" s="11"/>
      <c r="F403" s="12"/>
      <c r="G403" s="13">
        <f t="shared" si="7"/>
        <v>0</v>
      </c>
    </row>
    <row r="404" spans="1:7">
      <c r="A404" s="9"/>
      <c r="B404" s="31"/>
      <c r="C404" s="10"/>
      <c r="D404" s="139"/>
      <c r="E404" s="11"/>
      <c r="F404" s="12"/>
      <c r="G404" s="13">
        <f t="shared" si="7"/>
        <v>0</v>
      </c>
    </row>
    <row r="405" spans="1:7">
      <c r="A405" s="9"/>
      <c r="B405" s="31"/>
      <c r="C405" s="10"/>
      <c r="D405" s="139"/>
      <c r="E405" s="11"/>
      <c r="F405" s="12"/>
      <c r="G405" s="13">
        <f t="shared" si="7"/>
        <v>0</v>
      </c>
    </row>
    <row r="406" spans="1:7">
      <c r="A406" s="9"/>
      <c r="B406" s="31"/>
      <c r="C406" s="10"/>
      <c r="D406" s="139"/>
      <c r="E406" s="11"/>
      <c r="F406" s="12"/>
      <c r="G406" s="13">
        <f t="shared" si="7"/>
        <v>0</v>
      </c>
    </row>
    <row r="407" spans="1:7">
      <c r="A407" s="9"/>
      <c r="B407" s="31"/>
      <c r="C407" s="10"/>
      <c r="D407" s="139"/>
      <c r="E407" s="11"/>
      <c r="F407" s="12"/>
      <c r="G407" s="13">
        <f t="shared" si="7"/>
        <v>0</v>
      </c>
    </row>
    <row r="408" spans="1:7">
      <c r="A408" s="9"/>
      <c r="B408" s="31"/>
      <c r="C408" s="10"/>
      <c r="D408" s="139"/>
      <c r="E408" s="11"/>
      <c r="F408" s="12"/>
      <c r="G408" s="13">
        <f t="shared" si="7"/>
        <v>0</v>
      </c>
    </row>
    <row r="409" spans="1:7">
      <c r="A409" s="9"/>
      <c r="B409" s="31"/>
      <c r="C409" s="10"/>
      <c r="D409" s="139"/>
      <c r="E409" s="11"/>
      <c r="F409" s="12"/>
      <c r="G409" s="13">
        <f t="shared" si="7"/>
        <v>0</v>
      </c>
    </row>
    <row r="410" spans="1:7">
      <c r="A410" s="9"/>
      <c r="B410" s="31"/>
      <c r="C410" s="10"/>
      <c r="D410" s="139"/>
      <c r="E410" s="11"/>
      <c r="F410" s="12"/>
      <c r="G410" s="13">
        <f t="shared" si="7"/>
        <v>0</v>
      </c>
    </row>
    <row r="411" spans="1:7">
      <c r="A411" s="9"/>
      <c r="B411" s="31"/>
      <c r="C411" s="10"/>
      <c r="D411" s="139"/>
      <c r="E411" s="11"/>
      <c r="F411" s="12"/>
      <c r="G411" s="13">
        <f t="shared" si="7"/>
        <v>0</v>
      </c>
    </row>
    <row r="412" spans="1:7">
      <c r="A412" s="9"/>
      <c r="B412" s="31"/>
      <c r="C412" s="10"/>
      <c r="D412" s="139"/>
      <c r="E412" s="11"/>
      <c r="F412" s="12"/>
      <c r="G412" s="13">
        <f t="shared" si="7"/>
        <v>0</v>
      </c>
    </row>
    <row r="413" spans="1:7">
      <c r="A413" s="9"/>
      <c r="B413" s="31"/>
      <c r="C413" s="10"/>
      <c r="D413" s="139"/>
      <c r="E413" s="11"/>
      <c r="F413" s="12"/>
      <c r="G413" s="13">
        <f t="shared" si="7"/>
        <v>0</v>
      </c>
    </row>
    <row r="414" spans="1:7">
      <c r="A414" s="9"/>
      <c r="B414" s="31"/>
      <c r="C414" s="10"/>
      <c r="D414" s="139"/>
      <c r="E414" s="11"/>
      <c r="F414" s="12"/>
      <c r="G414" s="13">
        <f t="shared" si="7"/>
        <v>0</v>
      </c>
    </row>
    <row r="415" spans="1:7">
      <c r="A415" s="9"/>
      <c r="B415" s="31"/>
      <c r="C415" s="10"/>
      <c r="D415" s="139"/>
      <c r="E415" s="11"/>
      <c r="F415" s="12"/>
      <c r="G415" s="13">
        <f t="shared" si="7"/>
        <v>0</v>
      </c>
    </row>
    <row r="416" spans="1:7">
      <c r="A416" s="9"/>
      <c r="B416" s="31"/>
      <c r="C416" s="10"/>
      <c r="D416" s="139"/>
      <c r="E416" s="11"/>
      <c r="F416" s="12"/>
      <c r="G416" s="13">
        <f t="shared" si="7"/>
        <v>0</v>
      </c>
    </row>
    <row r="417" spans="1:7">
      <c r="A417" s="9"/>
      <c r="B417" s="31"/>
      <c r="C417" s="10"/>
      <c r="D417" s="139"/>
      <c r="E417" s="11"/>
      <c r="F417" s="12"/>
      <c r="G417" s="13">
        <f t="shared" si="7"/>
        <v>0</v>
      </c>
    </row>
    <row r="418" spans="1:7">
      <c r="A418" s="9"/>
      <c r="B418" s="31"/>
      <c r="C418" s="10"/>
      <c r="D418" s="139"/>
      <c r="E418" s="11"/>
      <c r="F418" s="12"/>
      <c r="G418" s="13">
        <f t="shared" si="7"/>
        <v>0</v>
      </c>
    </row>
    <row r="419" spans="1:7">
      <c r="A419" s="9"/>
      <c r="B419" s="31"/>
      <c r="C419" s="10"/>
      <c r="D419" s="139"/>
      <c r="E419" s="11"/>
      <c r="F419" s="12"/>
      <c r="G419" s="13">
        <f t="shared" si="7"/>
        <v>0</v>
      </c>
    </row>
    <row r="420" spans="1:7">
      <c r="A420" s="9"/>
      <c r="B420" s="31"/>
      <c r="C420" s="10"/>
      <c r="D420" s="139"/>
      <c r="E420" s="11"/>
      <c r="F420" s="12"/>
      <c r="G420" s="13">
        <f t="shared" si="7"/>
        <v>0</v>
      </c>
    </row>
    <row r="421" spans="1:7">
      <c r="A421" s="9"/>
      <c r="B421" s="31"/>
      <c r="C421" s="10"/>
      <c r="D421" s="139"/>
      <c r="E421" s="11"/>
      <c r="F421" s="12"/>
      <c r="G421" s="13">
        <f t="shared" si="7"/>
        <v>0</v>
      </c>
    </row>
    <row r="422" spans="1:7">
      <c r="A422" s="9"/>
      <c r="B422" s="31"/>
      <c r="C422" s="10"/>
      <c r="D422" s="139"/>
      <c r="E422" s="11"/>
      <c r="F422" s="12"/>
      <c r="G422" s="13">
        <f t="shared" si="7"/>
        <v>0</v>
      </c>
    </row>
    <row r="423" spans="1:7">
      <c r="A423" s="9"/>
      <c r="B423" s="31"/>
      <c r="C423" s="10"/>
      <c r="D423" s="139"/>
      <c r="E423" s="11"/>
      <c r="F423" s="12"/>
      <c r="G423" s="13">
        <f t="shared" si="7"/>
        <v>0</v>
      </c>
    </row>
    <row r="424" spans="1:7">
      <c r="A424" s="9"/>
      <c r="B424" s="31"/>
      <c r="C424" s="10"/>
      <c r="D424" s="139"/>
      <c r="E424" s="11"/>
      <c r="F424" s="12"/>
      <c r="G424" s="13">
        <f t="shared" si="7"/>
        <v>0</v>
      </c>
    </row>
    <row r="425" spans="1:7">
      <c r="A425" s="9"/>
      <c r="B425" s="31"/>
      <c r="C425" s="10"/>
      <c r="D425" s="139"/>
      <c r="E425" s="11"/>
      <c r="F425" s="12"/>
      <c r="G425" s="13">
        <f t="shared" si="7"/>
        <v>0</v>
      </c>
    </row>
    <row r="426" spans="1:7">
      <c r="A426" s="9"/>
      <c r="B426" s="31"/>
      <c r="C426" s="10"/>
      <c r="D426" s="139"/>
      <c r="E426" s="11"/>
      <c r="F426" s="12"/>
      <c r="G426" s="13">
        <f t="shared" si="7"/>
        <v>0</v>
      </c>
    </row>
    <row r="427" spans="1:7">
      <c r="A427" s="9"/>
      <c r="B427" s="31"/>
      <c r="C427" s="10"/>
      <c r="D427" s="139"/>
      <c r="E427" s="11"/>
      <c r="F427" s="12"/>
      <c r="G427" s="13">
        <f t="shared" si="7"/>
        <v>0</v>
      </c>
    </row>
    <row r="428" spans="1:7">
      <c r="A428" s="9"/>
      <c r="B428" s="31"/>
      <c r="C428" s="10"/>
      <c r="D428" s="139"/>
      <c r="E428" s="11"/>
      <c r="F428" s="12"/>
      <c r="G428" s="13">
        <f t="shared" si="7"/>
        <v>0</v>
      </c>
    </row>
    <row r="429" spans="1:7">
      <c r="A429" s="9"/>
      <c r="B429" s="31"/>
      <c r="C429" s="10"/>
      <c r="D429" s="139"/>
      <c r="E429" s="11"/>
      <c r="F429" s="12"/>
      <c r="G429" s="13">
        <f t="shared" si="7"/>
        <v>0</v>
      </c>
    </row>
    <row r="430" spans="1:7">
      <c r="A430" s="9"/>
      <c r="B430" s="31"/>
      <c r="C430" s="10"/>
      <c r="D430" s="139"/>
      <c r="E430" s="11"/>
      <c r="F430" s="12"/>
      <c r="G430" s="13">
        <f t="shared" si="7"/>
        <v>0</v>
      </c>
    </row>
    <row r="431" spans="1:7">
      <c r="A431" s="9"/>
      <c r="B431" s="31"/>
      <c r="C431" s="10"/>
      <c r="D431" s="139"/>
      <c r="E431" s="11"/>
      <c r="F431" s="12"/>
      <c r="G431" s="13">
        <f t="shared" si="7"/>
        <v>0</v>
      </c>
    </row>
    <row r="432" spans="1:7">
      <c r="A432" s="9"/>
      <c r="B432" s="31"/>
      <c r="C432" s="10"/>
      <c r="D432" s="139"/>
      <c r="E432" s="11"/>
      <c r="F432" s="12"/>
      <c r="G432" s="13">
        <f t="shared" si="7"/>
        <v>0</v>
      </c>
    </row>
    <row r="433" spans="1:7">
      <c r="A433" s="9"/>
      <c r="B433" s="31"/>
      <c r="C433" s="10"/>
      <c r="D433" s="139"/>
      <c r="E433" s="11"/>
      <c r="F433" s="12"/>
      <c r="G433" s="13">
        <f t="shared" si="7"/>
        <v>0</v>
      </c>
    </row>
    <row r="434" spans="1:7">
      <c r="A434" s="9"/>
      <c r="B434" s="31"/>
      <c r="C434" s="10"/>
      <c r="D434" s="139"/>
      <c r="E434" s="11"/>
      <c r="F434" s="12"/>
      <c r="G434" s="13">
        <f t="shared" si="7"/>
        <v>0</v>
      </c>
    </row>
    <row r="435" spans="1:7">
      <c r="A435" s="9"/>
      <c r="B435" s="31"/>
      <c r="C435" s="10"/>
      <c r="D435" s="139"/>
      <c r="E435" s="11"/>
      <c r="F435" s="12"/>
      <c r="G435" s="13">
        <f t="shared" si="7"/>
        <v>0</v>
      </c>
    </row>
    <row r="436" spans="1:7">
      <c r="A436" s="9"/>
      <c r="B436" s="31"/>
      <c r="C436" s="10"/>
      <c r="D436" s="139"/>
      <c r="E436" s="11"/>
      <c r="F436" s="12"/>
      <c r="G436" s="13">
        <f t="shared" si="7"/>
        <v>0</v>
      </c>
    </row>
    <row r="437" spans="1:7">
      <c r="A437" s="9"/>
      <c r="B437" s="31"/>
      <c r="C437" s="10"/>
      <c r="D437" s="139"/>
      <c r="E437" s="11"/>
      <c r="F437" s="12"/>
      <c r="G437" s="13">
        <f t="shared" si="7"/>
        <v>0</v>
      </c>
    </row>
    <row r="438" spans="1:7">
      <c r="A438" s="9"/>
      <c r="B438" s="31"/>
      <c r="C438" s="10"/>
      <c r="D438" s="139"/>
      <c r="E438" s="11"/>
      <c r="F438" s="12"/>
      <c r="G438" s="13">
        <f t="shared" si="7"/>
        <v>0</v>
      </c>
    </row>
    <row r="439" spans="1:7">
      <c r="A439" s="9"/>
      <c r="B439" s="31"/>
      <c r="C439" s="10"/>
      <c r="D439" s="139"/>
      <c r="E439" s="11"/>
      <c r="F439" s="12"/>
      <c r="G439" s="13">
        <f t="shared" si="7"/>
        <v>0</v>
      </c>
    </row>
    <row r="440" spans="1:7">
      <c r="A440" s="9"/>
      <c r="B440" s="31"/>
      <c r="C440" s="10"/>
      <c r="D440" s="139"/>
      <c r="E440" s="11"/>
      <c r="F440" s="12"/>
      <c r="G440" s="13">
        <f t="shared" si="7"/>
        <v>0</v>
      </c>
    </row>
    <row r="441" spans="1:7">
      <c r="A441" s="9"/>
      <c r="B441" s="31"/>
      <c r="C441" s="10"/>
      <c r="D441" s="139"/>
      <c r="E441" s="11"/>
      <c r="F441" s="12"/>
      <c r="G441" s="13">
        <f t="shared" si="7"/>
        <v>0</v>
      </c>
    </row>
    <row r="442" spans="1:7">
      <c r="A442" s="9"/>
      <c r="B442" s="31"/>
      <c r="C442" s="10"/>
      <c r="D442" s="139"/>
      <c r="E442" s="11"/>
      <c r="F442" s="12"/>
      <c r="G442" s="13">
        <f t="shared" si="7"/>
        <v>0</v>
      </c>
    </row>
    <row r="443" spans="1:7">
      <c r="A443" s="9"/>
      <c r="B443" s="31"/>
      <c r="C443" s="10"/>
      <c r="D443" s="139"/>
      <c r="E443" s="11"/>
      <c r="F443" s="12"/>
      <c r="G443" s="13">
        <f t="shared" si="7"/>
        <v>0</v>
      </c>
    </row>
    <row r="444" spans="1:7">
      <c r="A444" s="9"/>
      <c r="B444" s="31"/>
      <c r="C444" s="10"/>
      <c r="D444" s="139"/>
      <c r="E444" s="11"/>
      <c r="F444" s="12"/>
      <c r="G444" s="13">
        <f t="shared" si="7"/>
        <v>0</v>
      </c>
    </row>
    <row r="445" spans="1:7">
      <c r="A445" s="9"/>
      <c r="B445" s="31"/>
      <c r="C445" s="10"/>
      <c r="D445" s="139"/>
      <c r="E445" s="11"/>
      <c r="F445" s="12"/>
      <c r="G445" s="13">
        <f t="shared" si="7"/>
        <v>0</v>
      </c>
    </row>
    <row r="446" spans="1:7">
      <c r="A446" s="9"/>
      <c r="B446" s="31"/>
      <c r="C446" s="10"/>
      <c r="D446" s="139"/>
      <c r="E446" s="11"/>
      <c r="F446" s="12"/>
      <c r="G446" s="13">
        <f t="shared" si="7"/>
        <v>0</v>
      </c>
    </row>
    <row r="447" spans="1:7">
      <c r="A447" s="9"/>
      <c r="B447" s="31"/>
      <c r="C447" s="10"/>
      <c r="D447" s="139"/>
      <c r="E447" s="11"/>
      <c r="F447" s="12"/>
      <c r="G447" s="13">
        <f t="shared" si="7"/>
        <v>0</v>
      </c>
    </row>
    <row r="448" spans="1:7">
      <c r="A448" s="9"/>
      <c r="B448" s="31"/>
      <c r="C448" s="10"/>
      <c r="D448" s="139"/>
      <c r="E448" s="11"/>
      <c r="F448" s="12"/>
      <c r="G448" s="13">
        <f t="shared" si="7"/>
        <v>0</v>
      </c>
    </row>
    <row r="449" spans="1:7">
      <c r="A449" s="9"/>
      <c r="B449" s="31"/>
      <c r="C449" s="10"/>
      <c r="D449" s="139"/>
      <c r="E449" s="11"/>
      <c r="F449" s="12"/>
      <c r="G449" s="13">
        <f t="shared" si="7"/>
        <v>0</v>
      </c>
    </row>
    <row r="450" spans="1:7">
      <c r="A450" s="9"/>
      <c r="B450" s="31"/>
      <c r="C450" s="10"/>
      <c r="D450" s="139"/>
      <c r="E450" s="11"/>
      <c r="F450" s="12"/>
      <c r="G450" s="13">
        <f t="shared" si="7"/>
        <v>0</v>
      </c>
    </row>
    <row r="451" spans="1:7">
      <c r="A451" s="9"/>
      <c r="B451" s="31"/>
      <c r="C451" s="10"/>
      <c r="D451" s="139"/>
      <c r="E451" s="11"/>
      <c r="F451" s="12"/>
      <c r="G451" s="13">
        <f t="shared" si="7"/>
        <v>0</v>
      </c>
    </row>
    <row r="452" spans="1:7">
      <c r="A452" s="9"/>
      <c r="B452" s="31"/>
      <c r="C452" s="10"/>
      <c r="D452" s="139"/>
      <c r="E452" s="11"/>
      <c r="F452" s="12"/>
      <c r="G452" s="13">
        <f t="shared" ref="G452:G515" si="8">E452*F452</f>
        <v>0</v>
      </c>
    </row>
    <row r="453" spans="1:7">
      <c r="A453" s="9"/>
      <c r="B453" s="31"/>
      <c r="C453" s="10"/>
      <c r="D453" s="139"/>
      <c r="E453" s="11"/>
      <c r="F453" s="12"/>
      <c r="G453" s="13">
        <f t="shared" si="8"/>
        <v>0</v>
      </c>
    </row>
    <row r="454" spans="1:7">
      <c r="A454" s="9"/>
      <c r="B454" s="31"/>
      <c r="C454" s="10"/>
      <c r="D454" s="139"/>
      <c r="E454" s="11"/>
      <c r="F454" s="12"/>
      <c r="G454" s="13">
        <f t="shared" si="8"/>
        <v>0</v>
      </c>
    </row>
    <row r="455" spans="1:7">
      <c r="A455" s="9"/>
      <c r="B455" s="31"/>
      <c r="C455" s="10"/>
      <c r="D455" s="139"/>
      <c r="E455" s="11"/>
      <c r="F455" s="12"/>
      <c r="G455" s="13">
        <f t="shared" si="8"/>
        <v>0</v>
      </c>
    </row>
    <row r="456" spans="1:7">
      <c r="A456" s="9"/>
      <c r="B456" s="31"/>
      <c r="C456" s="10"/>
      <c r="D456" s="139"/>
      <c r="E456" s="11"/>
      <c r="F456" s="12"/>
      <c r="G456" s="13">
        <f t="shared" si="8"/>
        <v>0</v>
      </c>
    </row>
    <row r="457" spans="1:7">
      <c r="A457" s="9"/>
      <c r="B457" s="31"/>
      <c r="C457" s="10"/>
      <c r="D457" s="139"/>
      <c r="E457" s="11"/>
      <c r="F457" s="12"/>
      <c r="G457" s="13">
        <f t="shared" si="8"/>
        <v>0</v>
      </c>
    </row>
    <row r="458" spans="1:7">
      <c r="A458" s="9"/>
      <c r="B458" s="31"/>
      <c r="C458" s="10"/>
      <c r="D458" s="139"/>
      <c r="E458" s="11"/>
      <c r="F458" s="12"/>
      <c r="G458" s="13">
        <f t="shared" si="8"/>
        <v>0</v>
      </c>
    </row>
    <row r="459" spans="1:7">
      <c r="A459" s="9"/>
      <c r="B459" s="31"/>
      <c r="C459" s="10"/>
      <c r="D459" s="139"/>
      <c r="E459" s="11"/>
      <c r="F459" s="12"/>
      <c r="G459" s="13">
        <f t="shared" si="8"/>
        <v>0</v>
      </c>
    </row>
    <row r="460" spans="1:7">
      <c r="A460" s="9"/>
      <c r="B460" s="31"/>
      <c r="C460" s="10"/>
      <c r="D460" s="139"/>
      <c r="E460" s="11"/>
      <c r="F460" s="12"/>
      <c r="G460" s="13">
        <f t="shared" si="8"/>
        <v>0</v>
      </c>
    </row>
    <row r="461" spans="1:7">
      <c r="A461" s="9"/>
      <c r="B461" s="31"/>
      <c r="C461" s="10"/>
      <c r="D461" s="139"/>
      <c r="E461" s="11"/>
      <c r="F461" s="12"/>
      <c r="G461" s="13">
        <f t="shared" si="8"/>
        <v>0</v>
      </c>
    </row>
    <row r="462" spans="1:7">
      <c r="A462" s="9"/>
      <c r="B462" s="31"/>
      <c r="C462" s="10"/>
      <c r="D462" s="139"/>
      <c r="E462" s="11"/>
      <c r="F462" s="149"/>
      <c r="G462" s="13">
        <f t="shared" si="8"/>
        <v>0</v>
      </c>
    </row>
    <row r="463" spans="1:7">
      <c r="A463" s="9"/>
      <c r="B463" s="31"/>
      <c r="C463" s="10"/>
      <c r="D463" s="139"/>
      <c r="E463" s="11"/>
      <c r="F463" s="12"/>
      <c r="G463" s="13">
        <f t="shared" si="8"/>
        <v>0</v>
      </c>
    </row>
    <row r="464" spans="1:7">
      <c r="A464" s="9"/>
      <c r="B464" s="31"/>
      <c r="C464" s="10"/>
      <c r="D464" s="139"/>
      <c r="E464" s="11"/>
      <c r="F464" s="12"/>
      <c r="G464" s="13">
        <f t="shared" si="8"/>
        <v>0</v>
      </c>
    </row>
    <row r="465" spans="1:7">
      <c r="A465" s="9"/>
      <c r="B465" s="31"/>
      <c r="C465" s="10"/>
      <c r="D465" s="139"/>
      <c r="E465" s="11"/>
      <c r="F465" s="12"/>
      <c r="G465" s="13">
        <f t="shared" si="8"/>
        <v>0</v>
      </c>
    </row>
    <row r="466" spans="1:7">
      <c r="A466" s="9"/>
      <c r="B466" s="31"/>
      <c r="C466" s="10"/>
      <c r="D466" s="139"/>
      <c r="E466" s="11"/>
      <c r="F466" s="12"/>
      <c r="G466" s="13">
        <f t="shared" si="8"/>
        <v>0</v>
      </c>
    </row>
    <row r="467" spans="1:7">
      <c r="A467" s="9"/>
      <c r="B467" s="31"/>
      <c r="C467" s="10"/>
      <c r="D467" s="139"/>
      <c r="E467" s="11"/>
      <c r="F467" s="12"/>
      <c r="G467" s="13">
        <f t="shared" si="8"/>
        <v>0</v>
      </c>
    </row>
    <row r="468" spans="1:7">
      <c r="A468" s="9"/>
      <c r="B468" s="31"/>
      <c r="C468" s="10"/>
      <c r="D468" s="139"/>
      <c r="E468" s="11"/>
      <c r="F468" s="12"/>
      <c r="G468" s="13">
        <f t="shared" si="8"/>
        <v>0</v>
      </c>
    </row>
    <row r="469" spans="1:7">
      <c r="A469" s="9"/>
      <c r="B469" s="31"/>
      <c r="C469" s="10"/>
      <c r="D469" s="139"/>
      <c r="E469" s="11"/>
      <c r="F469" s="12"/>
      <c r="G469" s="13">
        <f t="shared" si="8"/>
        <v>0</v>
      </c>
    </row>
    <row r="470" spans="1:7">
      <c r="A470" s="9"/>
      <c r="B470" s="31"/>
      <c r="C470" s="10"/>
      <c r="D470" s="139"/>
      <c r="E470" s="11"/>
      <c r="F470" s="12"/>
      <c r="G470" s="13">
        <f t="shared" si="8"/>
        <v>0</v>
      </c>
    </row>
    <row r="471" spans="1:7">
      <c r="A471" s="9"/>
      <c r="B471" s="31"/>
      <c r="C471" s="10"/>
      <c r="D471" s="139"/>
      <c r="E471" s="11"/>
      <c r="F471" s="12"/>
      <c r="G471" s="13">
        <f t="shared" si="8"/>
        <v>0</v>
      </c>
    </row>
    <row r="472" spans="1:7">
      <c r="A472" s="9"/>
      <c r="B472" s="31"/>
      <c r="C472" s="10"/>
      <c r="D472" s="139"/>
      <c r="E472" s="11"/>
      <c r="F472" s="12"/>
      <c r="G472" s="13">
        <f t="shared" si="8"/>
        <v>0</v>
      </c>
    </row>
    <row r="473" spans="1:7">
      <c r="A473" s="9"/>
      <c r="B473" s="31"/>
      <c r="C473" s="10"/>
      <c r="D473" s="139"/>
      <c r="E473" s="11"/>
      <c r="F473" s="12"/>
      <c r="G473" s="13">
        <f t="shared" si="8"/>
        <v>0</v>
      </c>
    </row>
    <row r="474" spans="1:7">
      <c r="A474" s="9"/>
      <c r="B474" s="31"/>
      <c r="C474" s="10"/>
      <c r="D474" s="139"/>
      <c r="E474" s="11"/>
      <c r="F474" s="12"/>
      <c r="G474" s="13">
        <f t="shared" si="8"/>
        <v>0</v>
      </c>
    </row>
    <row r="475" spans="1:7">
      <c r="A475" s="9"/>
      <c r="B475" s="31"/>
      <c r="C475" s="10"/>
      <c r="D475" s="139"/>
      <c r="E475" s="11"/>
      <c r="F475" s="12"/>
      <c r="G475" s="13">
        <f t="shared" si="8"/>
        <v>0</v>
      </c>
    </row>
    <row r="476" spans="1:7">
      <c r="A476" s="9"/>
      <c r="B476" s="31"/>
      <c r="C476" s="10"/>
      <c r="D476" s="139"/>
      <c r="E476" s="11"/>
      <c r="F476" s="12"/>
      <c r="G476" s="13">
        <f t="shared" si="8"/>
        <v>0</v>
      </c>
    </row>
    <row r="477" spans="1:7">
      <c r="A477" s="9"/>
      <c r="B477" s="31"/>
      <c r="C477" s="10"/>
      <c r="D477" s="139"/>
      <c r="E477" s="11"/>
      <c r="F477" s="12"/>
      <c r="G477" s="13">
        <f t="shared" si="8"/>
        <v>0</v>
      </c>
    </row>
    <row r="478" spans="1:7">
      <c r="A478" s="9"/>
      <c r="B478" s="31"/>
      <c r="C478" s="10"/>
      <c r="D478" s="139"/>
      <c r="E478" s="11"/>
      <c r="F478" s="12"/>
      <c r="G478" s="13">
        <f t="shared" si="8"/>
        <v>0</v>
      </c>
    </row>
    <row r="479" spans="1:7">
      <c r="A479" s="9"/>
      <c r="B479" s="31"/>
      <c r="C479" s="10"/>
      <c r="D479" s="139"/>
      <c r="E479" s="11"/>
      <c r="F479" s="12"/>
      <c r="G479" s="13">
        <f t="shared" si="8"/>
        <v>0</v>
      </c>
    </row>
    <row r="480" spans="1:7">
      <c r="A480" s="9"/>
      <c r="B480" s="31"/>
      <c r="C480" s="10"/>
      <c r="D480" s="139"/>
      <c r="E480" s="11"/>
      <c r="F480" s="12"/>
      <c r="G480" s="13">
        <f t="shared" si="8"/>
        <v>0</v>
      </c>
    </row>
    <row r="481" spans="1:7">
      <c r="A481" s="9"/>
      <c r="B481" s="31"/>
      <c r="C481" s="10"/>
      <c r="D481" s="139"/>
      <c r="E481" s="11"/>
      <c r="F481" s="12"/>
      <c r="G481" s="13">
        <f t="shared" si="8"/>
        <v>0</v>
      </c>
    </row>
    <row r="482" spans="1:7">
      <c r="A482" s="9"/>
      <c r="B482" s="31"/>
      <c r="C482" s="10"/>
      <c r="D482" s="139"/>
      <c r="E482" s="11"/>
      <c r="F482" s="12"/>
      <c r="G482" s="13">
        <f t="shared" si="8"/>
        <v>0</v>
      </c>
    </row>
    <row r="483" spans="1:7">
      <c r="A483" s="9"/>
      <c r="B483" s="31"/>
      <c r="C483" s="10"/>
      <c r="D483" s="139"/>
      <c r="E483" s="11"/>
      <c r="F483" s="12"/>
      <c r="G483" s="13">
        <f t="shared" si="8"/>
        <v>0</v>
      </c>
    </row>
    <row r="484" spans="1:7">
      <c r="A484" s="9"/>
      <c r="B484" s="31"/>
      <c r="C484" s="10"/>
      <c r="D484" s="139"/>
      <c r="E484" s="11"/>
      <c r="F484" s="12"/>
      <c r="G484" s="13">
        <f t="shared" si="8"/>
        <v>0</v>
      </c>
    </row>
    <row r="485" spans="1:7">
      <c r="A485" s="9"/>
      <c r="B485" s="31"/>
      <c r="C485" s="10"/>
      <c r="D485" s="139"/>
      <c r="E485" s="11"/>
      <c r="F485" s="12"/>
      <c r="G485" s="13">
        <f t="shared" si="8"/>
        <v>0</v>
      </c>
    </row>
    <row r="486" spans="1:7">
      <c r="A486" s="9"/>
      <c r="B486" s="31"/>
      <c r="C486" s="10"/>
      <c r="D486" s="139"/>
      <c r="E486" s="11"/>
      <c r="F486" s="12"/>
      <c r="G486" s="13">
        <f t="shared" si="8"/>
        <v>0</v>
      </c>
    </row>
    <row r="487" spans="1:7">
      <c r="A487" s="9"/>
      <c r="B487" s="31"/>
      <c r="C487" s="10"/>
      <c r="D487" s="139"/>
      <c r="E487" s="11"/>
      <c r="F487" s="12"/>
      <c r="G487" s="13">
        <f t="shared" si="8"/>
        <v>0</v>
      </c>
    </row>
    <row r="488" spans="1:7">
      <c r="A488" s="9"/>
      <c r="B488" s="31"/>
      <c r="C488" s="10"/>
      <c r="D488" s="139"/>
      <c r="E488" s="11"/>
      <c r="F488" s="12"/>
      <c r="G488" s="13">
        <f t="shared" si="8"/>
        <v>0</v>
      </c>
    </row>
    <row r="489" spans="1:7">
      <c r="A489" s="9"/>
      <c r="B489" s="31"/>
      <c r="C489" s="10"/>
      <c r="D489" s="139"/>
      <c r="E489" s="11"/>
      <c r="F489" s="12"/>
      <c r="G489" s="13">
        <f t="shared" si="8"/>
        <v>0</v>
      </c>
    </row>
    <row r="490" spans="1:7">
      <c r="A490" s="9"/>
      <c r="B490" s="31"/>
      <c r="C490" s="10"/>
      <c r="D490" s="139"/>
      <c r="E490" s="11"/>
      <c r="F490" s="12"/>
      <c r="G490" s="13">
        <f t="shared" si="8"/>
        <v>0</v>
      </c>
    </row>
    <row r="491" spans="1:7">
      <c r="A491" s="9"/>
      <c r="B491" s="31"/>
      <c r="C491" s="10"/>
      <c r="D491" s="139"/>
      <c r="E491" s="11"/>
      <c r="F491" s="12"/>
      <c r="G491" s="13">
        <f t="shared" si="8"/>
        <v>0</v>
      </c>
    </row>
    <row r="492" spans="1:7">
      <c r="A492" s="9"/>
      <c r="B492" s="31"/>
      <c r="C492" s="10"/>
      <c r="D492" s="139"/>
      <c r="E492" s="11"/>
      <c r="F492" s="12"/>
      <c r="G492" s="13">
        <f t="shared" si="8"/>
        <v>0</v>
      </c>
    </row>
    <row r="493" spans="1:7">
      <c r="A493" s="9"/>
      <c r="B493" s="31"/>
      <c r="C493" s="10"/>
      <c r="D493" s="139"/>
      <c r="E493" s="11"/>
      <c r="F493" s="12"/>
      <c r="G493" s="13">
        <f t="shared" si="8"/>
        <v>0</v>
      </c>
    </row>
    <row r="494" spans="1:7">
      <c r="A494" s="9"/>
      <c r="B494" s="31"/>
      <c r="C494" s="10"/>
      <c r="D494" s="139"/>
      <c r="E494" s="11"/>
      <c r="F494" s="12"/>
      <c r="G494" s="13">
        <f t="shared" si="8"/>
        <v>0</v>
      </c>
    </row>
    <row r="495" spans="1:7">
      <c r="A495" s="9"/>
      <c r="B495" s="31"/>
      <c r="C495" s="10"/>
      <c r="D495" s="139"/>
      <c r="E495" s="11"/>
      <c r="F495" s="12"/>
      <c r="G495" s="13">
        <f t="shared" si="8"/>
        <v>0</v>
      </c>
    </row>
    <row r="496" spans="1:7">
      <c r="A496" s="9"/>
      <c r="B496" s="31"/>
      <c r="C496" s="10"/>
      <c r="D496" s="139"/>
      <c r="E496" s="11"/>
      <c r="F496" s="12"/>
      <c r="G496" s="13">
        <f t="shared" si="8"/>
        <v>0</v>
      </c>
    </row>
    <row r="497" spans="1:7">
      <c r="A497" s="9"/>
      <c r="B497" s="31"/>
      <c r="C497" s="10"/>
      <c r="D497" s="139"/>
      <c r="E497" s="11"/>
      <c r="F497" s="12"/>
      <c r="G497" s="13">
        <f t="shared" si="8"/>
        <v>0</v>
      </c>
    </row>
    <row r="498" spans="1:7">
      <c r="A498" s="9"/>
      <c r="B498" s="31"/>
      <c r="C498" s="10"/>
      <c r="D498" s="139"/>
      <c r="E498" s="11"/>
      <c r="F498" s="12"/>
      <c r="G498" s="13">
        <f t="shared" si="8"/>
        <v>0</v>
      </c>
    </row>
    <row r="499" spans="1:7">
      <c r="A499" s="9"/>
      <c r="B499" s="31"/>
      <c r="C499" s="10"/>
      <c r="D499" s="139"/>
      <c r="E499" s="11"/>
      <c r="F499" s="12"/>
      <c r="G499" s="13">
        <f t="shared" si="8"/>
        <v>0</v>
      </c>
    </row>
    <row r="500" spans="1:7">
      <c r="A500" s="9"/>
      <c r="B500" s="31"/>
      <c r="C500" s="10"/>
      <c r="D500" s="139"/>
      <c r="E500" s="11"/>
      <c r="F500" s="12"/>
      <c r="G500" s="13">
        <f t="shared" si="8"/>
        <v>0</v>
      </c>
    </row>
    <row r="501" spans="1:7">
      <c r="A501" s="9"/>
      <c r="B501" s="31"/>
      <c r="C501" s="10"/>
      <c r="D501" s="139"/>
      <c r="E501" s="11"/>
      <c r="F501" s="12"/>
      <c r="G501" s="13">
        <f t="shared" si="8"/>
        <v>0</v>
      </c>
    </row>
    <row r="502" spans="1:7">
      <c r="A502" s="9"/>
      <c r="B502" s="31"/>
      <c r="C502" s="10"/>
      <c r="D502" s="139"/>
      <c r="E502" s="11"/>
      <c r="F502" s="12"/>
      <c r="G502" s="13">
        <f t="shared" si="8"/>
        <v>0</v>
      </c>
    </row>
    <row r="503" spans="1:7">
      <c r="A503" s="9"/>
      <c r="B503" s="31"/>
      <c r="C503" s="10"/>
      <c r="D503" s="139"/>
      <c r="E503" s="11"/>
      <c r="F503" s="12"/>
      <c r="G503" s="13">
        <f t="shared" si="8"/>
        <v>0</v>
      </c>
    </row>
    <row r="504" spans="1:7">
      <c r="A504" s="9"/>
      <c r="B504" s="31"/>
      <c r="C504" s="10"/>
      <c r="D504" s="139"/>
      <c r="E504" s="11"/>
      <c r="F504" s="12"/>
      <c r="G504" s="13">
        <f t="shared" si="8"/>
        <v>0</v>
      </c>
    </row>
    <row r="505" spans="1:7">
      <c r="A505" s="9"/>
      <c r="B505" s="31"/>
      <c r="C505" s="10"/>
      <c r="D505" s="139"/>
      <c r="E505" s="11"/>
      <c r="F505" s="12"/>
      <c r="G505" s="13">
        <f t="shared" si="8"/>
        <v>0</v>
      </c>
    </row>
    <row r="506" spans="1:7">
      <c r="A506" s="9"/>
      <c r="B506" s="31"/>
      <c r="C506" s="10"/>
      <c r="D506" s="139"/>
      <c r="E506" s="11"/>
      <c r="F506" s="12"/>
      <c r="G506" s="13">
        <f t="shared" si="8"/>
        <v>0</v>
      </c>
    </row>
    <row r="507" spans="1:7">
      <c r="A507" s="9"/>
      <c r="B507" s="31"/>
      <c r="C507" s="10"/>
      <c r="D507" s="139"/>
      <c r="E507" s="11"/>
      <c r="F507" s="12"/>
      <c r="G507" s="13">
        <f t="shared" si="8"/>
        <v>0</v>
      </c>
    </row>
    <row r="508" spans="1:7">
      <c r="A508" s="9"/>
      <c r="B508" s="31"/>
      <c r="C508" s="10"/>
      <c r="D508" s="139"/>
      <c r="E508" s="11"/>
      <c r="F508" s="12"/>
      <c r="G508" s="13">
        <f t="shared" si="8"/>
        <v>0</v>
      </c>
    </row>
    <row r="509" spans="1:7">
      <c r="A509" s="9"/>
      <c r="B509" s="31"/>
      <c r="C509" s="10"/>
      <c r="D509" s="139"/>
      <c r="E509" s="11"/>
      <c r="F509" s="12"/>
      <c r="G509" s="13">
        <f t="shared" si="8"/>
        <v>0</v>
      </c>
    </row>
    <row r="510" spans="1:7">
      <c r="A510" s="9"/>
      <c r="B510" s="31"/>
      <c r="C510" s="10"/>
      <c r="D510" s="139"/>
      <c r="E510" s="11"/>
      <c r="F510" s="12"/>
      <c r="G510" s="13">
        <f t="shared" si="8"/>
        <v>0</v>
      </c>
    </row>
    <row r="511" spans="1:7">
      <c r="A511" s="9"/>
      <c r="B511" s="31"/>
      <c r="C511" s="10"/>
      <c r="D511" s="139"/>
      <c r="E511" s="11"/>
      <c r="F511" s="12"/>
      <c r="G511" s="13">
        <f t="shared" si="8"/>
        <v>0</v>
      </c>
    </row>
    <row r="512" spans="1:7">
      <c r="A512" s="9"/>
      <c r="B512" s="31"/>
      <c r="C512" s="10"/>
      <c r="D512" s="139"/>
      <c r="E512" s="11"/>
      <c r="F512" s="12"/>
      <c r="G512" s="13">
        <f t="shared" si="8"/>
        <v>0</v>
      </c>
    </row>
    <row r="513" spans="1:7">
      <c r="A513" s="9"/>
      <c r="B513" s="31"/>
      <c r="C513" s="10"/>
      <c r="D513" s="139"/>
      <c r="E513" s="11"/>
      <c r="F513" s="12"/>
      <c r="G513" s="13">
        <f t="shared" si="8"/>
        <v>0</v>
      </c>
    </row>
    <row r="514" spans="1:7">
      <c r="A514" s="9"/>
      <c r="B514" s="31"/>
      <c r="C514" s="10"/>
      <c r="D514" s="139"/>
      <c r="E514" s="11"/>
      <c r="F514" s="12"/>
      <c r="G514" s="13">
        <f t="shared" si="8"/>
        <v>0</v>
      </c>
    </row>
    <row r="515" spans="1:7">
      <c r="A515" s="9"/>
      <c r="B515" s="31"/>
      <c r="C515" s="10"/>
      <c r="D515" s="139"/>
      <c r="E515" s="11"/>
      <c r="F515" s="12"/>
      <c r="G515" s="13">
        <f t="shared" si="8"/>
        <v>0</v>
      </c>
    </row>
    <row r="516" spans="1:7">
      <c r="A516" s="9"/>
      <c r="B516" s="31"/>
      <c r="C516" s="10"/>
      <c r="D516" s="139"/>
      <c r="E516" s="11"/>
      <c r="F516" s="12"/>
      <c r="G516" s="13">
        <f t="shared" ref="G516:G579" si="9">E516*F516</f>
        <v>0</v>
      </c>
    </row>
    <row r="517" spans="1:7">
      <c r="A517" s="9"/>
      <c r="B517" s="31"/>
      <c r="C517" s="10"/>
      <c r="D517" s="139"/>
      <c r="E517" s="11"/>
      <c r="F517" s="12"/>
      <c r="G517" s="13">
        <f t="shared" si="9"/>
        <v>0</v>
      </c>
    </row>
    <row r="518" spans="1:7">
      <c r="A518" s="9"/>
      <c r="B518" s="31"/>
      <c r="C518" s="10"/>
      <c r="D518" s="139"/>
      <c r="E518" s="11"/>
      <c r="F518" s="12"/>
      <c r="G518" s="13">
        <f t="shared" si="9"/>
        <v>0</v>
      </c>
    </row>
    <row r="519" spans="1:7">
      <c r="A519" s="9"/>
      <c r="B519" s="31"/>
      <c r="C519" s="10"/>
      <c r="D519" s="139"/>
      <c r="E519" s="11"/>
      <c r="F519" s="12"/>
      <c r="G519" s="13">
        <f t="shared" si="9"/>
        <v>0</v>
      </c>
    </row>
    <row r="520" spans="1:7">
      <c r="A520" s="9"/>
      <c r="B520" s="31"/>
      <c r="C520" s="10"/>
      <c r="D520" s="139"/>
      <c r="E520" s="11"/>
      <c r="F520" s="12"/>
      <c r="G520" s="13">
        <f t="shared" si="9"/>
        <v>0</v>
      </c>
    </row>
    <row r="521" spans="1:7">
      <c r="A521" s="9"/>
      <c r="B521" s="31"/>
      <c r="C521" s="10"/>
      <c r="D521" s="139"/>
      <c r="E521" s="11"/>
      <c r="F521" s="12"/>
      <c r="G521" s="13">
        <f t="shared" si="9"/>
        <v>0</v>
      </c>
    </row>
    <row r="522" spans="1:7">
      <c r="A522" s="9"/>
      <c r="B522" s="31"/>
      <c r="C522" s="10"/>
      <c r="D522" s="139"/>
      <c r="E522" s="11"/>
      <c r="F522" s="12"/>
      <c r="G522" s="13">
        <f t="shared" si="9"/>
        <v>0</v>
      </c>
    </row>
    <row r="523" spans="1:7">
      <c r="A523" s="9"/>
      <c r="B523" s="31"/>
      <c r="C523" s="10"/>
      <c r="D523" s="139"/>
      <c r="E523" s="11"/>
      <c r="F523" s="12"/>
      <c r="G523" s="13">
        <f t="shared" si="9"/>
        <v>0</v>
      </c>
    </row>
    <row r="524" spans="1:7">
      <c r="A524" s="9"/>
      <c r="B524" s="31"/>
      <c r="C524" s="10"/>
      <c r="D524" s="139"/>
      <c r="E524" s="11"/>
      <c r="F524" s="12"/>
      <c r="G524" s="13">
        <f t="shared" si="9"/>
        <v>0</v>
      </c>
    </row>
    <row r="525" spans="1:7">
      <c r="A525" s="9"/>
      <c r="B525" s="31"/>
      <c r="C525" s="10"/>
      <c r="D525" s="139"/>
      <c r="E525" s="11"/>
      <c r="F525" s="12"/>
      <c r="G525" s="13">
        <f t="shared" si="9"/>
        <v>0</v>
      </c>
    </row>
    <row r="526" spans="1:7">
      <c r="A526" s="9"/>
      <c r="B526" s="31"/>
      <c r="C526" s="10"/>
      <c r="D526" s="139"/>
      <c r="E526" s="11"/>
      <c r="F526" s="12"/>
      <c r="G526" s="13">
        <f t="shared" si="9"/>
        <v>0</v>
      </c>
    </row>
    <row r="527" spans="1:7">
      <c r="A527" s="9"/>
      <c r="B527" s="31"/>
      <c r="C527" s="10"/>
      <c r="D527" s="139"/>
      <c r="E527" s="11"/>
      <c r="F527" s="12"/>
      <c r="G527" s="13">
        <f t="shared" si="9"/>
        <v>0</v>
      </c>
    </row>
    <row r="528" spans="1:7">
      <c r="A528" s="9"/>
      <c r="B528" s="31"/>
      <c r="C528" s="10"/>
      <c r="D528" s="139"/>
      <c r="E528" s="11"/>
      <c r="F528" s="12"/>
      <c r="G528" s="13">
        <f t="shared" si="9"/>
        <v>0</v>
      </c>
    </row>
    <row r="529" spans="1:7">
      <c r="A529" s="9"/>
      <c r="B529" s="31"/>
      <c r="C529" s="10"/>
      <c r="D529" s="139"/>
      <c r="E529" s="11"/>
      <c r="F529" s="12"/>
      <c r="G529" s="13">
        <f t="shared" si="9"/>
        <v>0</v>
      </c>
    </row>
    <row r="530" spans="1:7">
      <c r="A530" s="9"/>
      <c r="B530" s="31"/>
      <c r="C530" s="10"/>
      <c r="D530" s="139"/>
      <c r="E530" s="11"/>
      <c r="F530" s="12"/>
      <c r="G530" s="13">
        <f t="shared" si="9"/>
        <v>0</v>
      </c>
    </row>
    <row r="531" spans="1:7">
      <c r="A531" s="9"/>
      <c r="B531" s="31"/>
      <c r="C531" s="10"/>
      <c r="D531" s="139"/>
      <c r="E531" s="11"/>
      <c r="F531" s="12"/>
      <c r="G531" s="13">
        <f t="shared" si="9"/>
        <v>0</v>
      </c>
    </row>
    <row r="532" spans="1:7">
      <c r="A532" s="9"/>
      <c r="B532" s="31"/>
      <c r="C532" s="10"/>
      <c r="D532" s="139"/>
      <c r="E532" s="11"/>
      <c r="F532" s="12"/>
      <c r="G532" s="13">
        <f t="shared" si="9"/>
        <v>0</v>
      </c>
    </row>
    <row r="533" spans="1:7">
      <c r="A533" s="9"/>
      <c r="B533" s="31"/>
      <c r="C533" s="10"/>
      <c r="D533" s="139"/>
      <c r="E533" s="11"/>
      <c r="F533" s="12"/>
      <c r="G533" s="13">
        <f t="shared" si="9"/>
        <v>0</v>
      </c>
    </row>
    <row r="534" spans="1:7">
      <c r="A534" s="9"/>
      <c r="B534" s="31"/>
      <c r="C534" s="10"/>
      <c r="D534" s="139"/>
      <c r="E534" s="11"/>
      <c r="F534" s="12"/>
      <c r="G534" s="13">
        <f t="shared" si="9"/>
        <v>0</v>
      </c>
    </row>
    <row r="535" spans="1:7">
      <c r="A535" s="9"/>
      <c r="B535" s="31"/>
      <c r="C535" s="10"/>
      <c r="D535" s="139"/>
      <c r="E535" s="11"/>
      <c r="F535" s="12"/>
      <c r="G535" s="13">
        <f t="shared" si="9"/>
        <v>0</v>
      </c>
    </row>
    <row r="536" spans="1:7">
      <c r="A536" s="9"/>
      <c r="B536" s="31"/>
      <c r="C536" s="10"/>
      <c r="D536" s="139"/>
      <c r="E536" s="11"/>
      <c r="F536" s="12"/>
      <c r="G536" s="13">
        <f t="shared" si="9"/>
        <v>0</v>
      </c>
    </row>
    <row r="537" spans="1:7">
      <c r="A537" s="9"/>
      <c r="B537" s="31"/>
      <c r="C537" s="10"/>
      <c r="D537" s="139"/>
      <c r="E537" s="11"/>
      <c r="F537" s="12"/>
      <c r="G537" s="13">
        <f t="shared" si="9"/>
        <v>0</v>
      </c>
    </row>
    <row r="538" spans="1:7">
      <c r="A538" s="9"/>
      <c r="B538" s="31"/>
      <c r="C538" s="10"/>
      <c r="D538" s="139"/>
      <c r="E538" s="11"/>
      <c r="F538" s="12"/>
      <c r="G538" s="13">
        <f t="shared" si="9"/>
        <v>0</v>
      </c>
    </row>
    <row r="539" spans="1:7">
      <c r="A539" s="9"/>
      <c r="B539" s="31"/>
      <c r="C539" s="10"/>
      <c r="D539" s="139"/>
      <c r="E539" s="11"/>
      <c r="F539" s="12"/>
      <c r="G539" s="13">
        <f t="shared" si="9"/>
        <v>0</v>
      </c>
    </row>
    <row r="540" spans="1:7">
      <c r="A540" s="9"/>
      <c r="B540" s="31"/>
      <c r="C540" s="10"/>
      <c r="D540" s="139"/>
      <c r="E540" s="11"/>
      <c r="F540" s="12"/>
      <c r="G540" s="13">
        <f t="shared" si="9"/>
        <v>0</v>
      </c>
    </row>
    <row r="541" spans="1:7">
      <c r="A541" s="9"/>
      <c r="B541" s="31"/>
      <c r="C541" s="10"/>
      <c r="D541" s="139"/>
      <c r="E541" s="11"/>
      <c r="F541" s="12"/>
      <c r="G541" s="13">
        <f t="shared" si="9"/>
        <v>0</v>
      </c>
    </row>
    <row r="542" spans="1:7">
      <c r="A542" s="9"/>
      <c r="B542" s="31"/>
      <c r="C542" s="10"/>
      <c r="D542" s="139"/>
      <c r="E542" s="11"/>
      <c r="F542" s="12"/>
      <c r="G542" s="13">
        <f t="shared" si="9"/>
        <v>0</v>
      </c>
    </row>
    <row r="543" spans="1:7">
      <c r="A543" s="9"/>
      <c r="B543" s="31"/>
      <c r="C543" s="10"/>
      <c r="D543" s="139"/>
      <c r="E543" s="11"/>
      <c r="F543" s="12"/>
      <c r="G543" s="13">
        <f t="shared" si="9"/>
        <v>0</v>
      </c>
    </row>
    <row r="544" spans="1:7">
      <c r="A544" s="9"/>
      <c r="B544" s="31"/>
      <c r="C544" s="10"/>
      <c r="D544" s="139"/>
      <c r="E544" s="11"/>
      <c r="F544" s="12"/>
      <c r="G544" s="13">
        <f t="shared" si="9"/>
        <v>0</v>
      </c>
    </row>
    <row r="545" spans="1:7">
      <c r="A545" s="9"/>
      <c r="B545" s="31"/>
      <c r="C545" s="10"/>
      <c r="D545" s="139"/>
      <c r="E545" s="11"/>
      <c r="F545" s="12"/>
      <c r="G545" s="13">
        <f t="shared" si="9"/>
        <v>0</v>
      </c>
    </row>
    <row r="546" spans="1:7">
      <c r="A546" s="9"/>
      <c r="B546" s="31"/>
      <c r="C546" s="10"/>
      <c r="D546" s="139"/>
      <c r="E546" s="11"/>
      <c r="F546" s="12"/>
      <c r="G546" s="13">
        <f t="shared" si="9"/>
        <v>0</v>
      </c>
    </row>
    <row r="547" spans="1:7">
      <c r="A547" s="9"/>
      <c r="B547" s="31"/>
      <c r="C547" s="10"/>
      <c r="D547" s="139"/>
      <c r="E547" s="11"/>
      <c r="F547" s="12"/>
      <c r="G547" s="13">
        <f t="shared" si="9"/>
        <v>0</v>
      </c>
    </row>
    <row r="548" spans="1:7">
      <c r="A548" s="9"/>
      <c r="B548" s="31"/>
      <c r="C548" s="10"/>
      <c r="D548" s="139"/>
      <c r="E548" s="11"/>
      <c r="F548" s="12"/>
      <c r="G548" s="13">
        <f t="shared" si="9"/>
        <v>0</v>
      </c>
    </row>
    <row r="549" spans="1:7">
      <c r="A549" s="9"/>
      <c r="B549" s="31"/>
      <c r="C549" s="10"/>
      <c r="D549" s="139"/>
      <c r="E549" s="11"/>
      <c r="F549" s="12"/>
      <c r="G549" s="13">
        <f t="shared" si="9"/>
        <v>0</v>
      </c>
    </row>
    <row r="550" spans="1:7">
      <c r="A550" s="9"/>
      <c r="B550" s="31"/>
      <c r="C550" s="10"/>
      <c r="D550" s="139"/>
      <c r="E550" s="11"/>
      <c r="F550" s="12"/>
      <c r="G550" s="13">
        <f t="shared" si="9"/>
        <v>0</v>
      </c>
    </row>
    <row r="551" spans="1:7">
      <c r="A551" s="9"/>
      <c r="B551" s="31"/>
      <c r="C551" s="10"/>
      <c r="D551" s="139"/>
      <c r="E551" s="11"/>
      <c r="F551" s="12"/>
      <c r="G551" s="13">
        <f t="shared" si="9"/>
        <v>0</v>
      </c>
    </row>
    <row r="552" spans="1:7">
      <c r="A552" s="9"/>
      <c r="B552" s="31"/>
      <c r="C552" s="10"/>
      <c r="D552" s="139"/>
      <c r="E552" s="11"/>
      <c r="F552" s="12"/>
      <c r="G552" s="13">
        <f t="shared" si="9"/>
        <v>0</v>
      </c>
    </row>
    <row r="553" spans="1:7">
      <c r="A553" s="9"/>
      <c r="B553" s="31"/>
      <c r="C553" s="10"/>
      <c r="D553" s="139"/>
      <c r="E553" s="11"/>
      <c r="F553" s="12"/>
      <c r="G553" s="13">
        <f t="shared" si="9"/>
        <v>0</v>
      </c>
    </row>
    <row r="554" spans="1:7">
      <c r="A554" s="9"/>
      <c r="B554" s="31"/>
      <c r="C554" s="10"/>
      <c r="D554" s="139"/>
      <c r="E554" s="11"/>
      <c r="F554" s="12"/>
      <c r="G554" s="13">
        <f t="shared" si="9"/>
        <v>0</v>
      </c>
    </row>
    <row r="555" spans="1:7">
      <c r="A555" s="9"/>
      <c r="B555" s="31"/>
      <c r="C555" s="10"/>
      <c r="D555" s="139"/>
      <c r="E555" s="11"/>
      <c r="F555" s="12"/>
      <c r="G555" s="13">
        <f t="shared" si="9"/>
        <v>0</v>
      </c>
    </row>
    <row r="556" spans="1:7">
      <c r="A556" s="9"/>
      <c r="B556" s="31"/>
      <c r="C556" s="10"/>
      <c r="D556" s="139"/>
      <c r="E556" s="11"/>
      <c r="F556" s="12"/>
      <c r="G556" s="13">
        <f t="shared" si="9"/>
        <v>0</v>
      </c>
    </row>
    <row r="557" spans="1:7">
      <c r="A557" s="9"/>
      <c r="B557" s="31"/>
      <c r="C557" s="10"/>
      <c r="D557" s="139"/>
      <c r="E557" s="11"/>
      <c r="F557" s="12"/>
      <c r="G557" s="13">
        <f t="shared" si="9"/>
        <v>0</v>
      </c>
    </row>
    <row r="558" spans="1:7">
      <c r="A558" s="9"/>
      <c r="B558" s="31"/>
      <c r="C558" s="10"/>
      <c r="D558" s="139"/>
      <c r="E558" s="11"/>
      <c r="F558" s="12"/>
      <c r="G558" s="13">
        <f t="shared" si="9"/>
        <v>0</v>
      </c>
    </row>
    <row r="559" spans="1:7">
      <c r="A559" s="9"/>
      <c r="B559" s="31"/>
      <c r="C559" s="10"/>
      <c r="D559" s="139"/>
      <c r="E559" s="11"/>
      <c r="F559" s="12"/>
      <c r="G559" s="13">
        <f t="shared" si="9"/>
        <v>0</v>
      </c>
    </row>
    <row r="560" spans="1:7">
      <c r="A560" s="9"/>
      <c r="B560" s="31"/>
      <c r="C560" s="10"/>
      <c r="D560" s="139"/>
      <c r="E560" s="11"/>
      <c r="F560" s="12"/>
      <c r="G560" s="13">
        <f t="shared" si="9"/>
        <v>0</v>
      </c>
    </row>
    <row r="561" spans="1:7">
      <c r="A561" s="9"/>
      <c r="B561" s="31"/>
      <c r="C561" s="10"/>
      <c r="D561" s="139"/>
      <c r="E561" s="11"/>
      <c r="F561" s="12"/>
      <c r="G561" s="13">
        <f t="shared" si="9"/>
        <v>0</v>
      </c>
    </row>
    <row r="562" spans="1:7">
      <c r="A562" s="9"/>
      <c r="B562" s="31"/>
      <c r="C562" s="10"/>
      <c r="D562" s="139"/>
      <c r="E562" s="11"/>
      <c r="F562" s="12"/>
      <c r="G562" s="13">
        <f t="shared" si="9"/>
        <v>0</v>
      </c>
    </row>
    <row r="563" spans="1:7">
      <c r="A563" s="9"/>
      <c r="B563" s="31"/>
      <c r="C563" s="10"/>
      <c r="D563" s="139"/>
      <c r="E563" s="11"/>
      <c r="F563" s="12"/>
      <c r="G563" s="13">
        <f t="shared" si="9"/>
        <v>0</v>
      </c>
    </row>
    <row r="564" spans="1:7">
      <c r="A564" s="9"/>
      <c r="B564" s="31"/>
      <c r="C564" s="10"/>
      <c r="D564" s="139"/>
      <c r="E564" s="11"/>
      <c r="F564" s="12"/>
      <c r="G564" s="13">
        <f t="shared" si="9"/>
        <v>0</v>
      </c>
    </row>
    <row r="565" spans="1:7">
      <c r="A565" s="9"/>
      <c r="B565" s="31"/>
      <c r="C565" s="10"/>
      <c r="D565" s="139"/>
      <c r="E565" s="11"/>
      <c r="F565" s="12"/>
      <c r="G565" s="13">
        <f t="shared" si="9"/>
        <v>0</v>
      </c>
    </row>
    <row r="566" spans="1:7">
      <c r="A566" s="9"/>
      <c r="B566" s="31"/>
      <c r="C566" s="10"/>
      <c r="D566" s="139"/>
      <c r="E566" s="11"/>
      <c r="F566" s="12"/>
      <c r="G566" s="13">
        <f t="shared" si="9"/>
        <v>0</v>
      </c>
    </row>
    <row r="567" spans="1:7">
      <c r="A567" s="9"/>
      <c r="B567" s="31"/>
      <c r="C567" s="10"/>
      <c r="D567" s="139"/>
      <c r="E567" s="11"/>
      <c r="F567" s="12"/>
      <c r="G567" s="13">
        <f t="shared" si="9"/>
        <v>0</v>
      </c>
    </row>
    <row r="568" spans="1:7">
      <c r="A568" s="9"/>
      <c r="B568" s="31"/>
      <c r="C568" s="10"/>
      <c r="D568" s="139"/>
      <c r="E568" s="11"/>
      <c r="F568" s="12"/>
      <c r="G568" s="13">
        <f t="shared" si="9"/>
        <v>0</v>
      </c>
    </row>
    <row r="569" spans="1:7">
      <c r="A569" s="9"/>
      <c r="B569" s="31"/>
      <c r="C569" s="10"/>
      <c r="D569" s="139"/>
      <c r="E569" s="11"/>
      <c r="F569" s="12"/>
      <c r="G569" s="13">
        <f t="shared" si="9"/>
        <v>0</v>
      </c>
    </row>
    <row r="570" spans="1:7">
      <c r="A570" s="9"/>
      <c r="B570" s="31"/>
      <c r="C570" s="10"/>
      <c r="D570" s="139"/>
      <c r="E570" s="11"/>
      <c r="F570" s="12"/>
      <c r="G570" s="13">
        <f t="shared" si="9"/>
        <v>0</v>
      </c>
    </row>
    <row r="571" spans="1:7">
      <c r="A571" s="9"/>
      <c r="B571" s="31"/>
      <c r="C571" s="10"/>
      <c r="D571" s="139"/>
      <c r="E571" s="11"/>
      <c r="F571" s="12"/>
      <c r="G571" s="13">
        <f t="shared" si="9"/>
        <v>0</v>
      </c>
    </row>
    <row r="572" spans="1:7">
      <c r="A572" s="9"/>
      <c r="B572" s="31"/>
      <c r="C572" s="10"/>
      <c r="D572" s="139"/>
      <c r="E572" s="11"/>
      <c r="F572" s="12"/>
      <c r="G572" s="13">
        <f t="shared" si="9"/>
        <v>0</v>
      </c>
    </row>
    <row r="573" spans="1:7">
      <c r="A573" s="9"/>
      <c r="B573" s="31"/>
      <c r="C573" s="10"/>
      <c r="D573" s="139"/>
      <c r="E573" s="11"/>
      <c r="F573" s="12"/>
      <c r="G573" s="13">
        <f t="shared" si="9"/>
        <v>0</v>
      </c>
    </row>
    <row r="574" spans="1:7">
      <c r="A574" s="9"/>
      <c r="B574" s="31"/>
      <c r="C574" s="10"/>
      <c r="D574" s="139"/>
      <c r="E574" s="11"/>
      <c r="F574" s="12"/>
      <c r="G574" s="13">
        <f t="shared" si="9"/>
        <v>0</v>
      </c>
    </row>
    <row r="575" spans="1:7">
      <c r="A575" s="9"/>
      <c r="B575" s="31"/>
      <c r="C575" s="10"/>
      <c r="D575" s="139"/>
      <c r="E575" s="11"/>
      <c r="F575" s="12"/>
      <c r="G575" s="13">
        <f t="shared" si="9"/>
        <v>0</v>
      </c>
    </row>
    <row r="576" spans="1:7">
      <c r="A576" s="9"/>
      <c r="B576" s="31"/>
      <c r="C576" s="10"/>
      <c r="D576" s="139"/>
      <c r="E576" s="11"/>
      <c r="F576" s="12"/>
      <c r="G576" s="13">
        <f t="shared" si="9"/>
        <v>0</v>
      </c>
    </row>
    <row r="577" spans="1:7">
      <c r="A577" s="9"/>
      <c r="B577" s="31"/>
      <c r="C577" s="10"/>
      <c r="D577" s="139"/>
      <c r="E577" s="11"/>
      <c r="F577" s="12"/>
      <c r="G577" s="13">
        <f t="shared" si="9"/>
        <v>0</v>
      </c>
    </row>
    <row r="578" spans="1:7">
      <c r="A578" s="9"/>
      <c r="B578" s="31"/>
      <c r="C578" s="10"/>
      <c r="D578" s="139"/>
      <c r="E578" s="11"/>
      <c r="F578" s="12"/>
      <c r="G578" s="13">
        <f t="shared" si="9"/>
        <v>0</v>
      </c>
    </row>
    <row r="579" spans="1:7">
      <c r="A579" s="9"/>
      <c r="B579" s="31"/>
      <c r="C579" s="10"/>
      <c r="D579" s="139"/>
      <c r="E579" s="11"/>
      <c r="F579" s="12"/>
      <c r="G579" s="13">
        <f t="shared" si="9"/>
        <v>0</v>
      </c>
    </row>
    <row r="580" spans="1:7">
      <c r="A580" s="9"/>
      <c r="B580" s="31"/>
      <c r="C580" s="10"/>
      <c r="D580" s="139"/>
      <c r="E580" s="11"/>
      <c r="F580" s="12"/>
      <c r="G580" s="13">
        <f t="shared" ref="G580:G643" si="10">E580*F580</f>
        <v>0</v>
      </c>
    </row>
    <row r="581" spans="1:7">
      <c r="A581" s="9"/>
      <c r="B581" s="31"/>
      <c r="C581" s="10"/>
      <c r="D581" s="139"/>
      <c r="E581" s="11"/>
      <c r="F581" s="12"/>
      <c r="G581" s="13">
        <f t="shared" si="10"/>
        <v>0</v>
      </c>
    </row>
    <row r="582" spans="1:7">
      <c r="A582" s="9"/>
      <c r="B582" s="31"/>
      <c r="C582" s="10"/>
      <c r="D582" s="139"/>
      <c r="E582" s="11"/>
      <c r="F582" s="12"/>
      <c r="G582" s="13">
        <f t="shared" si="10"/>
        <v>0</v>
      </c>
    </row>
    <row r="583" spans="1:7">
      <c r="A583" s="9"/>
      <c r="B583" s="31"/>
      <c r="C583" s="10"/>
      <c r="D583" s="139"/>
      <c r="E583" s="11"/>
      <c r="F583" s="12"/>
      <c r="G583" s="13">
        <f t="shared" si="10"/>
        <v>0</v>
      </c>
    </row>
    <row r="584" spans="1:7">
      <c r="A584" s="9"/>
      <c r="B584" s="31"/>
      <c r="C584" s="10"/>
      <c r="D584" s="139"/>
      <c r="E584" s="11"/>
      <c r="F584" s="12"/>
      <c r="G584" s="13">
        <f t="shared" si="10"/>
        <v>0</v>
      </c>
    </row>
    <row r="585" spans="1:7">
      <c r="A585" s="9"/>
      <c r="B585" s="31"/>
      <c r="C585" s="10"/>
      <c r="D585" s="139"/>
      <c r="E585" s="11"/>
      <c r="F585" s="12"/>
      <c r="G585" s="13">
        <f t="shared" si="10"/>
        <v>0</v>
      </c>
    </row>
    <row r="586" spans="1:7">
      <c r="A586" s="9"/>
      <c r="B586" s="31"/>
      <c r="C586" s="10"/>
      <c r="D586" s="139"/>
      <c r="E586" s="11"/>
      <c r="F586" s="12"/>
      <c r="G586" s="13">
        <f t="shared" si="10"/>
        <v>0</v>
      </c>
    </row>
    <row r="587" spans="1:7">
      <c r="A587" s="9"/>
      <c r="B587" s="31"/>
      <c r="C587" s="10"/>
      <c r="D587" s="139"/>
      <c r="E587" s="11"/>
      <c r="F587" s="12"/>
      <c r="G587" s="13">
        <f t="shared" si="10"/>
        <v>0</v>
      </c>
    </row>
    <row r="588" spans="1:7">
      <c r="A588" s="9"/>
      <c r="B588" s="31"/>
      <c r="C588" s="10"/>
      <c r="D588" s="139"/>
      <c r="E588" s="11"/>
      <c r="F588" s="12"/>
      <c r="G588" s="13">
        <f t="shared" si="10"/>
        <v>0</v>
      </c>
    </row>
    <row r="589" spans="1:7">
      <c r="A589" s="9"/>
      <c r="B589" s="31"/>
      <c r="C589" s="10"/>
      <c r="D589" s="139"/>
      <c r="E589" s="11"/>
      <c r="F589" s="12"/>
      <c r="G589" s="13">
        <f t="shared" si="10"/>
        <v>0</v>
      </c>
    </row>
    <row r="590" spans="1:7">
      <c r="A590" s="9"/>
      <c r="B590" s="31"/>
      <c r="C590" s="10"/>
      <c r="D590" s="139"/>
      <c r="E590" s="11"/>
      <c r="F590" s="12"/>
      <c r="G590" s="13">
        <f t="shared" si="10"/>
        <v>0</v>
      </c>
    </row>
    <row r="591" spans="1:7">
      <c r="A591" s="9"/>
      <c r="B591" s="31"/>
      <c r="C591" s="10"/>
      <c r="D591" s="139"/>
      <c r="E591" s="11"/>
      <c r="F591" s="12"/>
      <c r="G591" s="13">
        <f t="shared" si="10"/>
        <v>0</v>
      </c>
    </row>
    <row r="592" spans="1:7">
      <c r="A592" s="9"/>
      <c r="B592" s="31"/>
      <c r="C592" s="10"/>
      <c r="D592" s="139"/>
      <c r="E592" s="11"/>
      <c r="F592" s="12"/>
      <c r="G592" s="13">
        <f t="shared" si="10"/>
        <v>0</v>
      </c>
    </row>
    <row r="593" spans="1:7">
      <c r="A593" s="9"/>
      <c r="B593" s="31"/>
      <c r="C593" s="10"/>
      <c r="D593" s="139"/>
      <c r="E593" s="11"/>
      <c r="F593" s="12"/>
      <c r="G593" s="13">
        <f t="shared" si="10"/>
        <v>0</v>
      </c>
    </row>
    <row r="594" spans="1:7">
      <c r="A594" s="9"/>
      <c r="B594" s="31"/>
      <c r="C594" s="10"/>
      <c r="D594" s="139"/>
      <c r="E594" s="11"/>
      <c r="F594" s="12"/>
      <c r="G594" s="13">
        <f t="shared" si="10"/>
        <v>0</v>
      </c>
    </row>
    <row r="595" spans="1:7">
      <c r="A595" s="9"/>
      <c r="B595" s="31"/>
      <c r="C595" s="10"/>
      <c r="D595" s="139"/>
      <c r="E595" s="11"/>
      <c r="F595" s="12"/>
      <c r="G595" s="13">
        <f t="shared" si="10"/>
        <v>0</v>
      </c>
    </row>
    <row r="596" spans="1:7">
      <c r="A596" s="9"/>
      <c r="B596" s="31"/>
      <c r="C596" s="10"/>
      <c r="D596" s="139"/>
      <c r="E596" s="11"/>
      <c r="F596" s="12"/>
      <c r="G596" s="13">
        <f t="shared" si="10"/>
        <v>0</v>
      </c>
    </row>
    <row r="597" spans="1:7">
      <c r="A597" s="9"/>
      <c r="B597" s="31"/>
      <c r="C597" s="10"/>
      <c r="D597" s="139"/>
      <c r="E597" s="11"/>
      <c r="F597" s="12"/>
      <c r="G597" s="13">
        <f t="shared" si="10"/>
        <v>0</v>
      </c>
    </row>
    <row r="598" spans="1:7">
      <c r="A598" s="9"/>
      <c r="B598" s="31"/>
      <c r="C598" s="10"/>
      <c r="D598" s="139"/>
      <c r="E598" s="11"/>
      <c r="F598" s="12"/>
      <c r="G598" s="13">
        <f t="shared" si="10"/>
        <v>0</v>
      </c>
    </row>
    <row r="599" spans="1:7">
      <c r="A599" s="9"/>
      <c r="B599" s="31"/>
      <c r="C599" s="10"/>
      <c r="D599" s="139"/>
      <c r="E599" s="11"/>
      <c r="F599" s="12"/>
      <c r="G599" s="13">
        <f t="shared" si="10"/>
        <v>0</v>
      </c>
    </row>
    <row r="600" spans="1:7">
      <c r="A600" s="9"/>
      <c r="B600" s="31"/>
      <c r="C600" s="10"/>
      <c r="D600" s="139"/>
      <c r="E600" s="11"/>
      <c r="F600" s="12"/>
      <c r="G600" s="13">
        <f t="shared" si="10"/>
        <v>0</v>
      </c>
    </row>
    <row r="601" spans="1:7">
      <c r="A601" s="9"/>
      <c r="B601" s="31"/>
      <c r="C601" s="10"/>
      <c r="D601" s="139"/>
      <c r="E601" s="11"/>
      <c r="F601" s="12"/>
      <c r="G601" s="13">
        <f t="shared" si="10"/>
        <v>0</v>
      </c>
    </row>
    <row r="602" spans="1:7">
      <c r="A602" s="9"/>
      <c r="B602" s="31"/>
      <c r="C602" s="10"/>
      <c r="D602" s="139"/>
      <c r="E602" s="11"/>
      <c r="F602" s="12"/>
      <c r="G602" s="13">
        <f t="shared" si="10"/>
        <v>0</v>
      </c>
    </row>
    <row r="603" spans="1:7">
      <c r="A603" s="9"/>
      <c r="B603" s="31"/>
      <c r="C603" s="10"/>
      <c r="D603" s="139"/>
      <c r="E603" s="11"/>
      <c r="F603" s="12"/>
      <c r="G603" s="13">
        <f t="shared" si="10"/>
        <v>0</v>
      </c>
    </row>
    <row r="604" spans="1:7">
      <c r="A604" s="9"/>
      <c r="B604" s="31"/>
      <c r="C604" s="10"/>
      <c r="D604" s="139"/>
      <c r="E604" s="11"/>
      <c r="F604" s="12"/>
      <c r="G604" s="13">
        <f t="shared" si="10"/>
        <v>0</v>
      </c>
    </row>
    <row r="605" spans="1:7">
      <c r="A605" s="9"/>
      <c r="B605" s="31"/>
      <c r="C605" s="10"/>
      <c r="D605" s="139"/>
      <c r="E605" s="11"/>
      <c r="F605" s="12"/>
      <c r="G605" s="13">
        <f t="shared" si="10"/>
        <v>0</v>
      </c>
    </row>
    <row r="606" spans="1:7">
      <c r="A606" s="9"/>
      <c r="B606" s="31"/>
      <c r="C606" s="10"/>
      <c r="D606" s="139"/>
      <c r="E606" s="11"/>
      <c r="F606" s="12"/>
      <c r="G606" s="13">
        <f t="shared" si="10"/>
        <v>0</v>
      </c>
    </row>
    <row r="607" spans="1:7">
      <c r="A607" s="9"/>
      <c r="B607" s="31"/>
      <c r="C607" s="10"/>
      <c r="D607" s="139"/>
      <c r="E607" s="11"/>
      <c r="F607" s="12"/>
      <c r="G607" s="13">
        <f t="shared" si="10"/>
        <v>0</v>
      </c>
    </row>
    <row r="608" spans="1:7">
      <c r="A608" s="9"/>
      <c r="B608" s="31"/>
      <c r="C608" s="10"/>
      <c r="D608" s="139"/>
      <c r="E608" s="11"/>
      <c r="F608" s="12"/>
      <c r="G608" s="13">
        <f t="shared" si="10"/>
        <v>0</v>
      </c>
    </row>
    <row r="609" spans="1:7">
      <c r="A609" s="9"/>
      <c r="B609" s="31"/>
      <c r="C609" s="10"/>
      <c r="D609" s="139"/>
      <c r="E609" s="11"/>
      <c r="F609" s="12"/>
      <c r="G609" s="13">
        <f t="shared" si="10"/>
        <v>0</v>
      </c>
    </row>
    <row r="610" spans="1:7">
      <c r="A610" s="9"/>
      <c r="B610" s="31"/>
      <c r="C610" s="10"/>
      <c r="D610" s="139"/>
      <c r="E610" s="11"/>
      <c r="F610" s="12"/>
      <c r="G610" s="13">
        <f t="shared" si="10"/>
        <v>0</v>
      </c>
    </row>
    <row r="611" spans="1:7">
      <c r="A611" s="9"/>
      <c r="B611" s="31"/>
      <c r="C611" s="10"/>
      <c r="D611" s="139"/>
      <c r="E611" s="11"/>
      <c r="F611" s="12"/>
      <c r="G611" s="13">
        <f t="shared" si="10"/>
        <v>0</v>
      </c>
    </row>
    <row r="612" spans="1:7">
      <c r="A612" s="9"/>
      <c r="B612" s="31"/>
      <c r="C612" s="10"/>
      <c r="D612" s="139"/>
      <c r="E612" s="11"/>
      <c r="F612" s="12"/>
      <c r="G612" s="13">
        <f t="shared" si="10"/>
        <v>0</v>
      </c>
    </row>
    <row r="613" spans="1:7">
      <c r="A613" s="9"/>
      <c r="B613" s="31"/>
      <c r="C613" s="10"/>
      <c r="D613" s="139"/>
      <c r="E613" s="11"/>
      <c r="F613" s="12"/>
      <c r="G613" s="13">
        <f t="shared" si="10"/>
        <v>0</v>
      </c>
    </row>
    <row r="614" spans="1:7">
      <c r="A614" s="9"/>
      <c r="B614" s="31"/>
      <c r="C614" s="10"/>
      <c r="D614" s="139"/>
      <c r="E614" s="11"/>
      <c r="F614" s="12"/>
      <c r="G614" s="13">
        <f t="shared" si="10"/>
        <v>0</v>
      </c>
    </row>
    <row r="615" spans="1:7">
      <c r="A615" s="9"/>
      <c r="B615" s="31"/>
      <c r="C615" s="10"/>
      <c r="D615" s="139"/>
      <c r="E615" s="11"/>
      <c r="F615" s="12"/>
      <c r="G615" s="13">
        <f t="shared" si="10"/>
        <v>0</v>
      </c>
    </row>
    <row r="616" spans="1:7">
      <c r="A616" s="9"/>
      <c r="B616" s="31"/>
      <c r="C616" s="10"/>
      <c r="D616" s="139"/>
      <c r="E616" s="11"/>
      <c r="F616" s="12"/>
      <c r="G616" s="13">
        <f t="shared" si="10"/>
        <v>0</v>
      </c>
    </row>
    <row r="617" spans="1:7">
      <c r="A617" s="9"/>
      <c r="B617" s="31"/>
      <c r="C617" s="10"/>
      <c r="D617" s="139"/>
      <c r="E617" s="11"/>
      <c r="F617" s="12"/>
      <c r="G617" s="13">
        <f t="shared" si="10"/>
        <v>0</v>
      </c>
    </row>
    <row r="618" spans="1:7">
      <c r="A618" s="9"/>
      <c r="B618" s="31"/>
      <c r="C618" s="10"/>
      <c r="D618" s="139"/>
      <c r="E618" s="11"/>
      <c r="F618" s="12"/>
      <c r="G618" s="13">
        <f t="shared" si="10"/>
        <v>0</v>
      </c>
    </row>
    <row r="619" spans="1:7">
      <c r="A619" s="9"/>
      <c r="B619" s="31"/>
      <c r="C619" s="10"/>
      <c r="D619" s="139"/>
      <c r="E619" s="11"/>
      <c r="F619" s="12"/>
      <c r="G619" s="13">
        <f t="shared" si="10"/>
        <v>0</v>
      </c>
    </row>
    <row r="620" spans="1:7">
      <c r="A620" s="9"/>
      <c r="B620" s="31"/>
      <c r="C620" s="10"/>
      <c r="D620" s="139"/>
      <c r="E620" s="11"/>
      <c r="F620" s="12"/>
      <c r="G620" s="13">
        <f t="shared" si="10"/>
        <v>0</v>
      </c>
    </row>
    <row r="621" spans="1:7">
      <c r="A621" s="9"/>
      <c r="B621" s="31"/>
      <c r="C621" s="10"/>
      <c r="D621" s="139"/>
      <c r="E621" s="11"/>
      <c r="F621" s="12"/>
      <c r="G621" s="13">
        <f t="shared" si="10"/>
        <v>0</v>
      </c>
    </row>
    <row r="622" spans="1:7">
      <c r="A622" s="9"/>
      <c r="B622" s="31"/>
      <c r="C622" s="10"/>
      <c r="D622" s="139"/>
      <c r="E622" s="11"/>
      <c r="F622" s="12"/>
      <c r="G622" s="13">
        <f t="shared" si="10"/>
        <v>0</v>
      </c>
    </row>
    <row r="623" spans="1:7">
      <c r="A623" s="9"/>
      <c r="B623" s="31"/>
      <c r="C623" s="10"/>
      <c r="D623" s="139"/>
      <c r="E623" s="11"/>
      <c r="F623" s="12"/>
      <c r="G623" s="13">
        <f t="shared" si="10"/>
        <v>0</v>
      </c>
    </row>
    <row r="624" spans="1:7">
      <c r="A624" s="9"/>
      <c r="B624" s="31"/>
      <c r="C624" s="10"/>
      <c r="D624" s="139"/>
      <c r="E624" s="11"/>
      <c r="F624" s="12"/>
      <c r="G624" s="13">
        <f t="shared" si="10"/>
        <v>0</v>
      </c>
    </row>
    <row r="625" spans="1:7">
      <c r="A625" s="9"/>
      <c r="B625" s="31"/>
      <c r="C625" s="10"/>
      <c r="D625" s="139"/>
      <c r="E625" s="11"/>
      <c r="F625" s="12"/>
      <c r="G625" s="13">
        <f t="shared" si="10"/>
        <v>0</v>
      </c>
    </row>
    <row r="626" spans="1:7">
      <c r="A626" s="9"/>
      <c r="B626" s="31"/>
      <c r="C626" s="10"/>
      <c r="D626" s="139"/>
      <c r="E626" s="11"/>
      <c r="F626" s="12"/>
      <c r="G626" s="13">
        <f t="shared" si="10"/>
        <v>0</v>
      </c>
    </row>
    <row r="627" spans="1:7">
      <c r="A627" s="9"/>
      <c r="B627" s="31"/>
      <c r="C627" s="10"/>
      <c r="D627" s="139"/>
      <c r="E627" s="11"/>
      <c r="F627" s="12"/>
      <c r="G627" s="13">
        <f t="shared" si="10"/>
        <v>0</v>
      </c>
    </row>
    <row r="628" spans="1:7">
      <c r="A628" s="9"/>
      <c r="B628" s="31"/>
      <c r="C628" s="10"/>
      <c r="D628" s="139"/>
      <c r="E628" s="11"/>
      <c r="F628" s="12"/>
      <c r="G628" s="13">
        <f t="shared" si="10"/>
        <v>0</v>
      </c>
    </row>
    <row r="629" spans="1:7">
      <c r="A629" s="9"/>
      <c r="B629" s="31"/>
      <c r="C629" s="10"/>
      <c r="D629" s="139"/>
      <c r="E629" s="11"/>
      <c r="F629" s="12"/>
      <c r="G629" s="13">
        <f t="shared" si="10"/>
        <v>0</v>
      </c>
    </row>
    <row r="630" spans="1:7">
      <c r="A630" s="9"/>
      <c r="B630" s="31"/>
      <c r="C630" s="10"/>
      <c r="D630" s="139"/>
      <c r="E630" s="11"/>
      <c r="F630" s="12"/>
      <c r="G630" s="13">
        <f t="shared" si="10"/>
        <v>0</v>
      </c>
    </row>
    <row r="631" spans="1:7">
      <c r="A631" s="9"/>
      <c r="B631" s="31"/>
      <c r="C631" s="10"/>
      <c r="D631" s="139"/>
      <c r="E631" s="11"/>
      <c r="F631" s="12"/>
      <c r="G631" s="13">
        <f t="shared" si="10"/>
        <v>0</v>
      </c>
    </row>
    <row r="632" spans="1:7">
      <c r="A632" s="9"/>
      <c r="B632" s="31"/>
      <c r="C632" s="10"/>
      <c r="D632" s="139"/>
      <c r="E632" s="11"/>
      <c r="F632" s="12"/>
      <c r="G632" s="13">
        <f t="shared" si="10"/>
        <v>0</v>
      </c>
    </row>
    <row r="633" spans="1:7">
      <c r="A633" s="9"/>
      <c r="B633" s="31"/>
      <c r="C633" s="10"/>
      <c r="D633" s="139"/>
      <c r="E633" s="11"/>
      <c r="F633" s="12"/>
      <c r="G633" s="13">
        <f t="shared" si="10"/>
        <v>0</v>
      </c>
    </row>
    <row r="634" spans="1:7">
      <c r="A634" s="9"/>
      <c r="B634" s="31"/>
      <c r="C634" s="10"/>
      <c r="D634" s="139"/>
      <c r="E634" s="11"/>
      <c r="F634" s="12"/>
      <c r="G634" s="13">
        <f t="shared" si="10"/>
        <v>0</v>
      </c>
    </row>
    <row r="635" spans="1:7">
      <c r="A635" s="9"/>
      <c r="B635" s="31"/>
      <c r="C635" s="10"/>
      <c r="D635" s="139"/>
      <c r="E635" s="11"/>
      <c r="F635" s="12"/>
      <c r="G635" s="13">
        <f t="shared" si="10"/>
        <v>0</v>
      </c>
    </row>
    <row r="636" spans="1:7">
      <c r="A636" s="9"/>
      <c r="B636" s="31"/>
      <c r="C636" s="10"/>
      <c r="D636" s="139"/>
      <c r="E636" s="11"/>
      <c r="F636" s="12"/>
      <c r="G636" s="13">
        <f t="shared" si="10"/>
        <v>0</v>
      </c>
    </row>
    <row r="637" spans="1:7">
      <c r="A637" s="9"/>
      <c r="B637" s="31"/>
      <c r="C637" s="10"/>
      <c r="D637" s="139"/>
      <c r="E637" s="11"/>
      <c r="F637" s="12"/>
      <c r="G637" s="13">
        <f t="shared" si="10"/>
        <v>0</v>
      </c>
    </row>
    <row r="638" spans="1:7">
      <c r="A638" s="9"/>
      <c r="B638" s="31"/>
      <c r="C638" s="10"/>
      <c r="D638" s="139"/>
      <c r="E638" s="11"/>
      <c r="F638" s="12"/>
      <c r="G638" s="13">
        <f t="shared" si="10"/>
        <v>0</v>
      </c>
    </row>
    <row r="639" spans="1:7">
      <c r="A639" s="9"/>
      <c r="B639" s="31"/>
      <c r="C639" s="10"/>
      <c r="D639" s="139"/>
      <c r="E639" s="11"/>
      <c r="F639" s="12"/>
      <c r="G639" s="13">
        <f t="shared" si="10"/>
        <v>0</v>
      </c>
    </row>
    <row r="640" spans="1:7">
      <c r="A640" s="9"/>
      <c r="B640" s="31"/>
      <c r="C640" s="10"/>
      <c r="D640" s="139"/>
      <c r="E640" s="11"/>
      <c r="F640" s="12"/>
      <c r="G640" s="13">
        <f t="shared" si="10"/>
        <v>0</v>
      </c>
    </row>
    <row r="641" spans="1:7">
      <c r="A641" s="9"/>
      <c r="B641" s="31"/>
      <c r="C641" s="10"/>
      <c r="D641" s="139"/>
      <c r="E641" s="11"/>
      <c r="F641" s="12"/>
      <c r="G641" s="13">
        <f t="shared" si="10"/>
        <v>0</v>
      </c>
    </row>
    <row r="642" spans="1:7">
      <c r="A642" s="9"/>
      <c r="B642" s="31"/>
      <c r="C642" s="10"/>
      <c r="D642" s="139"/>
      <c r="E642" s="11"/>
      <c r="F642" s="12"/>
      <c r="G642" s="13">
        <f t="shared" si="10"/>
        <v>0</v>
      </c>
    </row>
    <row r="643" spans="1:7">
      <c r="A643" s="9"/>
      <c r="B643" s="31"/>
      <c r="C643" s="10"/>
      <c r="D643" s="139"/>
      <c r="E643" s="11"/>
      <c r="F643" s="12"/>
      <c r="G643" s="13">
        <f t="shared" si="10"/>
        <v>0</v>
      </c>
    </row>
    <row r="644" spans="1:7">
      <c r="A644" s="9"/>
      <c r="B644" s="31"/>
      <c r="C644" s="10"/>
      <c r="D644" s="139"/>
      <c r="E644" s="11"/>
      <c r="F644" s="12"/>
      <c r="G644" s="13">
        <f t="shared" ref="G644:G707" si="11">E644*F644</f>
        <v>0</v>
      </c>
    </row>
    <row r="645" spans="1:7">
      <c r="A645" s="9"/>
      <c r="B645" s="31"/>
      <c r="C645" s="10"/>
      <c r="D645" s="139"/>
      <c r="E645" s="11"/>
      <c r="F645" s="12"/>
      <c r="G645" s="13">
        <f t="shared" si="11"/>
        <v>0</v>
      </c>
    </row>
    <row r="646" spans="1:7">
      <c r="A646" s="9"/>
      <c r="B646" s="31"/>
      <c r="C646" s="10"/>
      <c r="D646" s="139"/>
      <c r="E646" s="11"/>
      <c r="F646" s="12"/>
      <c r="G646" s="13">
        <f t="shared" si="11"/>
        <v>0</v>
      </c>
    </row>
    <row r="647" spans="1:7">
      <c r="A647" s="9"/>
      <c r="B647" s="31"/>
      <c r="C647" s="10"/>
      <c r="D647" s="139"/>
      <c r="E647" s="11"/>
      <c r="F647" s="12"/>
      <c r="G647" s="13">
        <f t="shared" si="11"/>
        <v>0</v>
      </c>
    </row>
    <row r="648" spans="1:7">
      <c r="A648" s="9"/>
      <c r="B648" s="31"/>
      <c r="C648" s="10"/>
      <c r="D648" s="139"/>
      <c r="E648" s="11"/>
      <c r="F648" s="12"/>
      <c r="G648" s="13">
        <f t="shared" si="11"/>
        <v>0</v>
      </c>
    </row>
    <row r="649" spans="1:7">
      <c r="A649" s="9"/>
      <c r="B649" s="31"/>
      <c r="C649" s="10"/>
      <c r="D649" s="139"/>
      <c r="E649" s="11"/>
      <c r="F649" s="12"/>
      <c r="G649" s="13">
        <f t="shared" si="11"/>
        <v>0</v>
      </c>
    </row>
    <row r="650" spans="1:7">
      <c r="A650" s="9"/>
      <c r="B650" s="31"/>
      <c r="C650" s="10"/>
      <c r="D650" s="139"/>
      <c r="E650" s="11"/>
      <c r="F650" s="12"/>
      <c r="G650" s="13">
        <f t="shared" si="11"/>
        <v>0</v>
      </c>
    </row>
    <row r="651" spans="1:7">
      <c r="A651" s="9"/>
      <c r="B651" s="31"/>
      <c r="C651" s="10"/>
      <c r="D651" s="139"/>
      <c r="E651" s="11"/>
      <c r="F651" s="12"/>
      <c r="G651" s="13">
        <f t="shared" si="11"/>
        <v>0</v>
      </c>
    </row>
    <row r="652" spans="1:7">
      <c r="A652" s="9"/>
      <c r="B652" s="31"/>
      <c r="C652" s="10"/>
      <c r="D652" s="139"/>
      <c r="E652" s="11"/>
      <c r="F652" s="12"/>
      <c r="G652" s="13">
        <f t="shared" si="11"/>
        <v>0</v>
      </c>
    </row>
    <row r="653" spans="1:7">
      <c r="A653" s="9"/>
      <c r="B653" s="31"/>
      <c r="C653" s="10"/>
      <c r="D653" s="139"/>
      <c r="E653" s="11"/>
      <c r="F653" s="12"/>
      <c r="G653" s="13">
        <f t="shared" si="11"/>
        <v>0</v>
      </c>
    </row>
    <row r="654" spans="1:7">
      <c r="A654" s="9"/>
      <c r="B654" s="31"/>
      <c r="C654" s="10"/>
      <c r="D654" s="139"/>
      <c r="E654" s="11"/>
      <c r="F654" s="12"/>
      <c r="G654" s="13">
        <f t="shared" si="11"/>
        <v>0</v>
      </c>
    </row>
    <row r="655" spans="1:7">
      <c r="A655" s="9"/>
      <c r="B655" s="31"/>
      <c r="C655" s="10"/>
      <c r="D655" s="139"/>
      <c r="E655" s="11"/>
      <c r="F655" s="12"/>
      <c r="G655" s="13">
        <f t="shared" si="11"/>
        <v>0</v>
      </c>
    </row>
    <row r="656" spans="1:7">
      <c r="A656" s="9"/>
      <c r="B656" s="31"/>
      <c r="C656" s="10"/>
      <c r="D656" s="139"/>
      <c r="E656" s="11"/>
      <c r="F656" s="12"/>
      <c r="G656" s="13">
        <f t="shared" si="11"/>
        <v>0</v>
      </c>
    </row>
    <row r="657" spans="1:7">
      <c r="A657" s="9"/>
      <c r="B657" s="31"/>
      <c r="C657" s="10"/>
      <c r="D657" s="139"/>
      <c r="E657" s="11"/>
      <c r="F657" s="12"/>
      <c r="G657" s="13">
        <f t="shared" si="11"/>
        <v>0</v>
      </c>
    </row>
    <row r="658" spans="1:7">
      <c r="A658" s="9"/>
      <c r="B658" s="31"/>
      <c r="C658" s="10"/>
      <c r="D658" s="139"/>
      <c r="E658" s="11"/>
      <c r="F658" s="12"/>
      <c r="G658" s="13">
        <f t="shared" si="11"/>
        <v>0</v>
      </c>
    </row>
    <row r="659" spans="1:7">
      <c r="A659" s="9"/>
      <c r="B659" s="31"/>
      <c r="C659" s="10"/>
      <c r="D659" s="139"/>
      <c r="E659" s="11"/>
      <c r="F659" s="12"/>
      <c r="G659" s="13">
        <f t="shared" si="11"/>
        <v>0</v>
      </c>
    </row>
    <row r="660" spans="1:7">
      <c r="A660" s="9"/>
      <c r="B660" s="31"/>
      <c r="C660" s="10"/>
      <c r="D660" s="139"/>
      <c r="E660" s="11"/>
      <c r="F660" s="12"/>
      <c r="G660" s="13">
        <f t="shared" si="11"/>
        <v>0</v>
      </c>
    </row>
    <row r="661" spans="1:7">
      <c r="A661" s="9"/>
      <c r="B661" s="31"/>
      <c r="C661" s="10"/>
      <c r="D661" s="139"/>
      <c r="E661" s="11"/>
      <c r="F661" s="12"/>
      <c r="G661" s="13">
        <f t="shared" si="11"/>
        <v>0</v>
      </c>
    </row>
    <row r="662" spans="1:7">
      <c r="A662" s="9"/>
      <c r="B662" s="31"/>
      <c r="C662" s="10"/>
      <c r="D662" s="139"/>
      <c r="E662" s="11"/>
      <c r="F662" s="12"/>
      <c r="G662" s="13">
        <f t="shared" si="11"/>
        <v>0</v>
      </c>
    </row>
    <row r="663" spans="1:7">
      <c r="A663" s="9"/>
      <c r="B663" s="31"/>
      <c r="C663" s="10"/>
      <c r="D663" s="139"/>
      <c r="E663" s="11"/>
      <c r="F663" s="12"/>
      <c r="G663" s="13">
        <f t="shared" si="11"/>
        <v>0</v>
      </c>
    </row>
    <row r="664" spans="1:7">
      <c r="A664" s="9"/>
      <c r="B664" s="31"/>
      <c r="C664" s="10"/>
      <c r="D664" s="139"/>
      <c r="E664" s="11"/>
      <c r="F664" s="12"/>
      <c r="G664" s="13">
        <f t="shared" si="11"/>
        <v>0</v>
      </c>
    </row>
    <row r="665" spans="1:7">
      <c r="A665" s="9"/>
      <c r="B665" s="31"/>
      <c r="C665" s="10"/>
      <c r="D665" s="139"/>
      <c r="E665" s="11"/>
      <c r="F665" s="12"/>
      <c r="G665" s="13">
        <f t="shared" si="11"/>
        <v>0</v>
      </c>
    </row>
    <row r="666" spans="1:7">
      <c r="A666" s="9"/>
      <c r="B666" s="31"/>
      <c r="C666" s="10"/>
      <c r="D666" s="139"/>
      <c r="E666" s="11"/>
      <c r="F666" s="12"/>
      <c r="G666" s="13">
        <f t="shared" si="11"/>
        <v>0</v>
      </c>
    </row>
    <row r="667" spans="1:7">
      <c r="A667" s="9"/>
      <c r="B667" s="31"/>
      <c r="C667" s="10"/>
      <c r="D667" s="139"/>
      <c r="E667" s="11"/>
      <c r="F667" s="12"/>
      <c r="G667" s="13">
        <f t="shared" si="11"/>
        <v>0</v>
      </c>
    </row>
    <row r="668" spans="1:7">
      <c r="A668" s="9"/>
      <c r="B668" s="31"/>
      <c r="C668" s="10"/>
      <c r="D668" s="139"/>
      <c r="E668" s="11"/>
      <c r="F668" s="12"/>
      <c r="G668" s="13">
        <f t="shared" si="11"/>
        <v>0</v>
      </c>
    </row>
    <row r="669" spans="1:7">
      <c r="A669" s="9"/>
      <c r="B669" s="31"/>
      <c r="C669" s="10"/>
      <c r="D669" s="139"/>
      <c r="E669" s="11"/>
      <c r="F669" s="12"/>
      <c r="G669" s="13">
        <f t="shared" si="11"/>
        <v>0</v>
      </c>
    </row>
    <row r="670" spans="1:7">
      <c r="A670" s="9"/>
      <c r="B670" s="31"/>
      <c r="C670" s="10"/>
      <c r="D670" s="139"/>
      <c r="E670" s="11"/>
      <c r="F670" s="12"/>
      <c r="G670" s="13">
        <f t="shared" si="11"/>
        <v>0</v>
      </c>
    </row>
    <row r="671" spans="1:7">
      <c r="A671" s="9"/>
      <c r="B671" s="31"/>
      <c r="C671" s="10"/>
      <c r="D671" s="139"/>
      <c r="E671" s="11"/>
      <c r="F671" s="12"/>
      <c r="G671" s="13">
        <f t="shared" si="11"/>
        <v>0</v>
      </c>
    </row>
    <row r="672" spans="1:7">
      <c r="A672" s="9"/>
      <c r="B672" s="31"/>
      <c r="C672" s="10"/>
      <c r="D672" s="139"/>
      <c r="E672" s="11"/>
      <c r="F672" s="12"/>
      <c r="G672" s="13">
        <f t="shared" si="11"/>
        <v>0</v>
      </c>
    </row>
    <row r="673" spans="1:7">
      <c r="A673" s="9"/>
      <c r="B673" s="31"/>
      <c r="C673" s="10"/>
      <c r="D673" s="139"/>
      <c r="E673" s="11"/>
      <c r="F673" s="12"/>
      <c r="G673" s="13">
        <f t="shared" si="11"/>
        <v>0</v>
      </c>
    </row>
    <row r="674" spans="1:7">
      <c r="A674" s="9"/>
      <c r="B674" s="31"/>
      <c r="C674" s="10"/>
      <c r="D674" s="139"/>
      <c r="E674" s="11"/>
      <c r="F674" s="12"/>
      <c r="G674" s="13">
        <f t="shared" si="11"/>
        <v>0</v>
      </c>
    </row>
    <row r="675" spans="1:7">
      <c r="A675" s="9"/>
      <c r="B675" s="31"/>
      <c r="C675" s="10"/>
      <c r="D675" s="139"/>
      <c r="E675" s="11"/>
      <c r="F675" s="12"/>
      <c r="G675" s="13">
        <f t="shared" si="11"/>
        <v>0</v>
      </c>
    </row>
    <row r="676" spans="1:7">
      <c r="A676" s="9"/>
      <c r="B676" s="31"/>
      <c r="C676" s="10"/>
      <c r="D676" s="139"/>
      <c r="E676" s="11"/>
      <c r="F676" s="12"/>
      <c r="G676" s="13">
        <f t="shared" si="11"/>
        <v>0</v>
      </c>
    </row>
    <row r="677" spans="1:7">
      <c r="A677" s="9"/>
      <c r="B677" s="31"/>
      <c r="C677" s="10"/>
      <c r="D677" s="139"/>
      <c r="E677" s="11"/>
      <c r="F677" s="12"/>
      <c r="G677" s="13">
        <f t="shared" si="11"/>
        <v>0</v>
      </c>
    </row>
    <row r="678" spans="1:7">
      <c r="A678" s="9"/>
      <c r="B678" s="31"/>
      <c r="C678" s="10"/>
      <c r="D678" s="139"/>
      <c r="E678" s="11"/>
      <c r="F678" s="12"/>
      <c r="G678" s="13">
        <f t="shared" si="11"/>
        <v>0</v>
      </c>
    </row>
    <row r="679" spans="1:7">
      <c r="A679" s="9"/>
      <c r="B679" s="31"/>
      <c r="C679" s="10"/>
      <c r="D679" s="139"/>
      <c r="E679" s="11"/>
      <c r="F679" s="12"/>
      <c r="G679" s="13">
        <f t="shared" si="11"/>
        <v>0</v>
      </c>
    </row>
    <row r="680" spans="1:7">
      <c r="A680" s="9"/>
      <c r="B680" s="31"/>
      <c r="C680" s="10"/>
      <c r="D680" s="139"/>
      <c r="E680" s="11"/>
      <c r="F680" s="12"/>
      <c r="G680" s="13">
        <f t="shared" si="11"/>
        <v>0</v>
      </c>
    </row>
    <row r="681" spans="1:7">
      <c r="A681" s="9"/>
      <c r="B681" s="31"/>
      <c r="C681" s="10"/>
      <c r="D681" s="139"/>
      <c r="E681" s="11"/>
      <c r="F681" s="12"/>
      <c r="G681" s="13">
        <f t="shared" si="11"/>
        <v>0</v>
      </c>
    </row>
    <row r="682" spans="1:7">
      <c r="A682" s="9"/>
      <c r="B682" s="31"/>
      <c r="C682" s="10"/>
      <c r="D682" s="139"/>
      <c r="E682" s="11"/>
      <c r="F682" s="12"/>
      <c r="G682" s="13">
        <f t="shared" si="11"/>
        <v>0</v>
      </c>
    </row>
    <row r="683" spans="1:7">
      <c r="A683" s="9"/>
      <c r="B683" s="31"/>
      <c r="C683" s="10"/>
      <c r="D683" s="139"/>
      <c r="E683" s="11"/>
      <c r="F683" s="12"/>
      <c r="G683" s="13">
        <f t="shared" si="11"/>
        <v>0</v>
      </c>
    </row>
    <row r="684" spans="1:7">
      <c r="A684" s="9"/>
      <c r="B684" s="31"/>
      <c r="C684" s="10"/>
      <c r="D684" s="139"/>
      <c r="E684" s="11"/>
      <c r="F684" s="12"/>
      <c r="G684" s="13">
        <f t="shared" si="11"/>
        <v>0</v>
      </c>
    </row>
    <row r="685" spans="1:7">
      <c r="A685" s="9"/>
      <c r="B685" s="31"/>
      <c r="C685" s="10"/>
      <c r="D685" s="139"/>
      <c r="E685" s="11"/>
      <c r="F685" s="12"/>
      <c r="G685" s="13">
        <f t="shared" si="11"/>
        <v>0</v>
      </c>
    </row>
    <row r="686" spans="1:7">
      <c r="A686" s="9"/>
      <c r="B686" s="31"/>
      <c r="C686" s="10"/>
      <c r="D686" s="139"/>
      <c r="E686" s="11"/>
      <c r="F686" s="12"/>
      <c r="G686" s="13">
        <f t="shared" si="11"/>
        <v>0</v>
      </c>
    </row>
    <row r="687" spans="1:7">
      <c r="A687" s="9"/>
      <c r="B687" s="31"/>
      <c r="C687" s="10"/>
      <c r="D687" s="139"/>
      <c r="E687" s="11"/>
      <c r="F687" s="12"/>
      <c r="G687" s="13">
        <f t="shared" si="11"/>
        <v>0</v>
      </c>
    </row>
    <row r="688" spans="1:7">
      <c r="A688" s="9"/>
      <c r="B688" s="31"/>
      <c r="C688" s="10"/>
      <c r="D688" s="139"/>
      <c r="E688" s="11"/>
      <c r="F688" s="12"/>
      <c r="G688" s="13">
        <f t="shared" si="11"/>
        <v>0</v>
      </c>
    </row>
    <row r="689" spans="1:7">
      <c r="A689" s="9"/>
      <c r="B689" s="31"/>
      <c r="C689" s="10"/>
      <c r="D689" s="139"/>
      <c r="E689" s="11"/>
      <c r="F689" s="12"/>
      <c r="G689" s="13">
        <f t="shared" si="11"/>
        <v>0</v>
      </c>
    </row>
    <row r="690" spans="1:7">
      <c r="A690" s="9"/>
      <c r="B690" s="31"/>
      <c r="C690" s="10"/>
      <c r="D690" s="139"/>
      <c r="E690" s="11"/>
      <c r="F690" s="12"/>
      <c r="G690" s="13">
        <f t="shared" si="11"/>
        <v>0</v>
      </c>
    </row>
    <row r="691" spans="1:7">
      <c r="A691" s="9"/>
      <c r="B691" s="31"/>
      <c r="C691" s="10"/>
      <c r="D691" s="139"/>
      <c r="E691" s="11"/>
      <c r="F691" s="12"/>
      <c r="G691" s="13">
        <f t="shared" si="11"/>
        <v>0</v>
      </c>
    </row>
    <row r="692" spans="1:7">
      <c r="A692" s="9"/>
      <c r="B692" s="31"/>
      <c r="C692" s="10"/>
      <c r="D692" s="139"/>
      <c r="E692" s="11"/>
      <c r="F692" s="12"/>
      <c r="G692" s="13">
        <f t="shared" si="11"/>
        <v>0</v>
      </c>
    </row>
    <row r="693" spans="1:7">
      <c r="A693" s="9"/>
      <c r="B693" s="31"/>
      <c r="C693" s="10"/>
      <c r="D693" s="139"/>
      <c r="E693" s="11"/>
      <c r="F693" s="12"/>
      <c r="G693" s="13">
        <f t="shared" si="11"/>
        <v>0</v>
      </c>
    </row>
    <row r="694" spans="1:7">
      <c r="A694" s="9"/>
      <c r="B694" s="31"/>
      <c r="C694" s="10"/>
      <c r="D694" s="139"/>
      <c r="E694" s="11"/>
      <c r="F694" s="12"/>
      <c r="G694" s="13">
        <f t="shared" si="11"/>
        <v>0</v>
      </c>
    </row>
    <row r="695" spans="1:7">
      <c r="A695" s="9"/>
      <c r="B695" s="31"/>
      <c r="C695" s="10"/>
      <c r="D695" s="139"/>
      <c r="E695" s="11"/>
      <c r="F695" s="12"/>
      <c r="G695" s="13">
        <f t="shared" si="11"/>
        <v>0</v>
      </c>
    </row>
    <row r="696" spans="1:7">
      <c r="A696" s="9"/>
      <c r="B696" s="31"/>
      <c r="C696" s="10"/>
      <c r="D696" s="139"/>
      <c r="E696" s="11"/>
      <c r="F696" s="12"/>
      <c r="G696" s="13">
        <f t="shared" si="11"/>
        <v>0</v>
      </c>
    </row>
    <row r="697" spans="1:7">
      <c r="A697" s="9"/>
      <c r="B697" s="31"/>
      <c r="C697" s="10"/>
      <c r="D697" s="139"/>
      <c r="E697" s="11"/>
      <c r="F697" s="12"/>
      <c r="G697" s="13">
        <f t="shared" si="11"/>
        <v>0</v>
      </c>
    </row>
    <row r="698" spans="1:7">
      <c r="A698" s="9"/>
      <c r="B698" s="31"/>
      <c r="C698" s="10"/>
      <c r="D698" s="139"/>
      <c r="E698" s="11"/>
      <c r="F698" s="12"/>
      <c r="G698" s="13">
        <f t="shared" si="11"/>
        <v>0</v>
      </c>
    </row>
    <row r="699" spans="1:7">
      <c r="A699" s="9"/>
      <c r="B699" s="31"/>
      <c r="C699" s="10"/>
      <c r="D699" s="139"/>
      <c r="E699" s="11"/>
      <c r="F699" s="12"/>
      <c r="G699" s="13">
        <f t="shared" si="11"/>
        <v>0</v>
      </c>
    </row>
    <row r="700" spans="1:7">
      <c r="A700" s="9"/>
      <c r="B700" s="31"/>
      <c r="C700" s="10"/>
      <c r="D700" s="139"/>
      <c r="E700" s="11"/>
      <c r="F700" s="12"/>
      <c r="G700" s="13">
        <f t="shared" si="11"/>
        <v>0</v>
      </c>
    </row>
    <row r="701" spans="1:7">
      <c r="A701" s="9"/>
      <c r="B701" s="31"/>
      <c r="C701" s="10"/>
      <c r="D701" s="139"/>
      <c r="E701" s="11"/>
      <c r="F701" s="12"/>
      <c r="G701" s="13">
        <f t="shared" si="11"/>
        <v>0</v>
      </c>
    </row>
    <row r="702" spans="1:7">
      <c r="A702" s="9"/>
      <c r="B702" s="31"/>
      <c r="C702" s="10"/>
      <c r="D702" s="139"/>
      <c r="E702" s="11"/>
      <c r="F702" s="12"/>
      <c r="G702" s="13">
        <f t="shared" si="11"/>
        <v>0</v>
      </c>
    </row>
    <row r="703" spans="1:7">
      <c r="A703" s="9"/>
      <c r="B703" s="31"/>
      <c r="C703" s="10"/>
      <c r="D703" s="139"/>
      <c r="E703" s="11"/>
      <c r="F703" s="12"/>
      <c r="G703" s="13">
        <f t="shared" si="11"/>
        <v>0</v>
      </c>
    </row>
    <row r="704" spans="1:7">
      <c r="A704" s="9"/>
      <c r="B704" s="31"/>
      <c r="C704" s="10"/>
      <c r="D704" s="139"/>
      <c r="E704" s="11"/>
      <c r="F704" s="12"/>
      <c r="G704" s="13">
        <f t="shared" si="11"/>
        <v>0</v>
      </c>
    </row>
    <row r="705" spans="1:7">
      <c r="A705" s="9"/>
      <c r="B705" s="31"/>
      <c r="C705" s="10"/>
      <c r="D705" s="139"/>
      <c r="E705" s="11"/>
      <c r="F705" s="12"/>
      <c r="G705" s="13">
        <f t="shared" si="11"/>
        <v>0</v>
      </c>
    </row>
    <row r="706" spans="1:7">
      <c r="A706" s="9"/>
      <c r="B706" s="31"/>
      <c r="C706" s="10"/>
      <c r="D706" s="139"/>
      <c r="E706" s="11"/>
      <c r="F706" s="12"/>
      <c r="G706" s="13">
        <f t="shared" si="11"/>
        <v>0</v>
      </c>
    </row>
    <row r="707" spans="1:7">
      <c r="A707" s="9"/>
      <c r="B707" s="31"/>
      <c r="C707" s="10"/>
      <c r="D707" s="139"/>
      <c r="E707" s="11"/>
      <c r="F707" s="12"/>
      <c r="G707" s="13">
        <f t="shared" si="11"/>
        <v>0</v>
      </c>
    </row>
    <row r="708" spans="1:7">
      <c r="A708" s="9"/>
      <c r="B708" s="31"/>
      <c r="C708" s="10"/>
      <c r="D708" s="139"/>
      <c r="E708" s="11"/>
      <c r="F708" s="12"/>
      <c r="G708" s="13">
        <f t="shared" ref="G708:G771" si="12">E708*F708</f>
        <v>0</v>
      </c>
    </row>
    <row r="709" spans="1:7">
      <c r="A709" s="9"/>
      <c r="B709" s="31"/>
      <c r="C709" s="10"/>
      <c r="D709" s="139"/>
      <c r="E709" s="11"/>
      <c r="F709" s="12"/>
      <c r="G709" s="13">
        <f t="shared" si="12"/>
        <v>0</v>
      </c>
    </row>
    <row r="710" spans="1:7">
      <c r="A710" s="9"/>
      <c r="B710" s="31"/>
      <c r="C710" s="10"/>
      <c r="D710" s="139"/>
      <c r="E710" s="11"/>
      <c r="F710" s="12"/>
      <c r="G710" s="13">
        <f t="shared" si="12"/>
        <v>0</v>
      </c>
    </row>
    <row r="711" spans="1:7">
      <c r="A711" s="9"/>
      <c r="B711" s="31"/>
      <c r="C711" s="10"/>
      <c r="D711" s="139"/>
      <c r="E711" s="11"/>
      <c r="F711" s="12"/>
      <c r="G711" s="13">
        <f t="shared" si="12"/>
        <v>0</v>
      </c>
    </row>
    <row r="712" spans="1:7">
      <c r="A712" s="9"/>
      <c r="B712" s="31"/>
      <c r="C712" s="10"/>
      <c r="D712" s="139"/>
      <c r="E712" s="11"/>
      <c r="F712" s="12"/>
      <c r="G712" s="13">
        <f t="shared" si="12"/>
        <v>0</v>
      </c>
    </row>
    <row r="713" spans="1:7">
      <c r="A713" s="9"/>
      <c r="B713" s="31"/>
      <c r="C713" s="10"/>
      <c r="D713" s="139"/>
      <c r="E713" s="11"/>
      <c r="F713" s="12"/>
      <c r="G713" s="13">
        <f t="shared" si="12"/>
        <v>0</v>
      </c>
    </row>
    <row r="714" spans="1:7">
      <c r="A714" s="9"/>
      <c r="B714" s="31"/>
      <c r="C714" s="10"/>
      <c r="D714" s="139"/>
      <c r="E714" s="11"/>
      <c r="F714" s="12"/>
      <c r="G714" s="13">
        <f t="shared" si="12"/>
        <v>0</v>
      </c>
    </row>
    <row r="715" spans="1:7">
      <c r="A715" s="9"/>
      <c r="B715" s="31"/>
      <c r="C715" s="10"/>
      <c r="D715" s="139"/>
      <c r="E715" s="11"/>
      <c r="F715" s="12"/>
      <c r="G715" s="13">
        <f t="shared" si="12"/>
        <v>0</v>
      </c>
    </row>
    <row r="716" spans="1:7">
      <c r="A716" s="9"/>
      <c r="B716" s="31"/>
      <c r="C716" s="10"/>
      <c r="D716" s="139"/>
      <c r="E716" s="11"/>
      <c r="F716" s="12"/>
      <c r="G716" s="13">
        <f t="shared" si="12"/>
        <v>0</v>
      </c>
    </row>
    <row r="717" spans="1:7">
      <c r="A717" s="9"/>
      <c r="B717" s="31"/>
      <c r="C717" s="10"/>
      <c r="D717" s="139"/>
      <c r="E717" s="11"/>
      <c r="F717" s="12"/>
      <c r="G717" s="13">
        <f t="shared" si="12"/>
        <v>0</v>
      </c>
    </row>
    <row r="718" spans="1:7">
      <c r="A718" s="9"/>
      <c r="B718" s="31"/>
      <c r="C718" s="10"/>
      <c r="D718" s="139"/>
      <c r="E718" s="11"/>
      <c r="F718" s="12"/>
      <c r="G718" s="13">
        <f t="shared" si="12"/>
        <v>0</v>
      </c>
    </row>
    <row r="719" spans="1:7">
      <c r="A719" s="9"/>
      <c r="B719" s="31"/>
      <c r="C719" s="10"/>
      <c r="D719" s="139"/>
      <c r="E719" s="11"/>
      <c r="F719" s="12"/>
      <c r="G719" s="13">
        <f t="shared" si="12"/>
        <v>0</v>
      </c>
    </row>
    <row r="720" spans="1:7">
      <c r="A720" s="9"/>
      <c r="B720" s="31"/>
      <c r="C720" s="10"/>
      <c r="D720" s="139"/>
      <c r="E720" s="11"/>
      <c r="F720" s="12"/>
      <c r="G720" s="13">
        <f t="shared" si="12"/>
        <v>0</v>
      </c>
    </row>
    <row r="721" spans="1:7">
      <c r="A721" s="9"/>
      <c r="B721" s="31"/>
      <c r="C721" s="10"/>
      <c r="D721" s="139"/>
      <c r="E721" s="11"/>
      <c r="F721" s="12"/>
      <c r="G721" s="13">
        <f t="shared" si="12"/>
        <v>0</v>
      </c>
    </row>
    <row r="722" spans="1:7">
      <c r="A722" s="9"/>
      <c r="B722" s="31"/>
      <c r="C722" s="10"/>
      <c r="D722" s="139"/>
      <c r="E722" s="11"/>
      <c r="F722" s="12"/>
      <c r="G722" s="13">
        <f t="shared" si="12"/>
        <v>0</v>
      </c>
    </row>
    <row r="723" spans="1:7">
      <c r="A723" s="9"/>
      <c r="B723" s="31"/>
      <c r="C723" s="10"/>
      <c r="D723" s="139"/>
      <c r="E723" s="11"/>
      <c r="F723" s="12"/>
      <c r="G723" s="13">
        <f t="shared" si="12"/>
        <v>0</v>
      </c>
    </row>
    <row r="724" spans="1:7">
      <c r="A724" s="9"/>
      <c r="B724" s="31"/>
      <c r="C724" s="10"/>
      <c r="D724" s="139"/>
      <c r="E724" s="11"/>
      <c r="F724" s="12"/>
      <c r="G724" s="13">
        <f t="shared" si="12"/>
        <v>0</v>
      </c>
    </row>
    <row r="725" spans="1:7">
      <c r="A725" s="9"/>
      <c r="B725" s="31"/>
      <c r="C725" s="10"/>
      <c r="D725" s="139"/>
      <c r="E725" s="11"/>
      <c r="F725" s="12"/>
      <c r="G725" s="13">
        <f t="shared" si="12"/>
        <v>0</v>
      </c>
    </row>
    <row r="726" spans="1:7">
      <c r="A726" s="9"/>
      <c r="B726" s="31"/>
      <c r="C726" s="10"/>
      <c r="D726" s="139"/>
      <c r="E726" s="11"/>
      <c r="F726" s="12"/>
      <c r="G726" s="13">
        <f t="shared" si="12"/>
        <v>0</v>
      </c>
    </row>
    <row r="727" spans="1:7">
      <c r="A727" s="9"/>
      <c r="B727" s="31"/>
      <c r="C727" s="10"/>
      <c r="D727" s="139"/>
      <c r="E727" s="11"/>
      <c r="F727" s="12"/>
      <c r="G727" s="13">
        <f t="shared" si="12"/>
        <v>0</v>
      </c>
    </row>
    <row r="728" spans="1:7">
      <c r="A728" s="9"/>
      <c r="B728" s="31"/>
      <c r="C728" s="10"/>
      <c r="D728" s="139"/>
      <c r="E728" s="11"/>
      <c r="F728" s="12"/>
      <c r="G728" s="13">
        <f t="shared" si="12"/>
        <v>0</v>
      </c>
    </row>
    <row r="729" spans="1:7">
      <c r="A729" s="9"/>
      <c r="B729" s="31"/>
      <c r="C729" s="10"/>
      <c r="D729" s="139"/>
      <c r="E729" s="11"/>
      <c r="F729" s="12"/>
      <c r="G729" s="13">
        <f t="shared" si="12"/>
        <v>0</v>
      </c>
    </row>
    <row r="730" spans="1:7">
      <c r="A730" s="9"/>
      <c r="B730" s="31"/>
      <c r="C730" s="10"/>
      <c r="D730" s="139"/>
      <c r="E730" s="11"/>
      <c r="F730" s="12"/>
      <c r="G730" s="13">
        <f t="shared" si="12"/>
        <v>0</v>
      </c>
    </row>
    <row r="731" spans="1:7">
      <c r="A731" s="9"/>
      <c r="B731" s="31"/>
      <c r="C731" s="10"/>
      <c r="D731" s="139"/>
      <c r="E731" s="11"/>
      <c r="F731" s="12"/>
      <c r="G731" s="13">
        <f t="shared" si="12"/>
        <v>0</v>
      </c>
    </row>
    <row r="732" spans="1:7">
      <c r="A732" s="9"/>
      <c r="B732" s="31"/>
      <c r="C732" s="10"/>
      <c r="D732" s="139"/>
      <c r="E732" s="11"/>
      <c r="F732" s="12"/>
      <c r="G732" s="13">
        <f t="shared" si="12"/>
        <v>0</v>
      </c>
    </row>
    <row r="733" spans="1:7">
      <c r="A733" s="9"/>
      <c r="B733" s="31"/>
      <c r="C733" s="10"/>
      <c r="D733" s="139"/>
      <c r="E733" s="11"/>
      <c r="F733" s="12"/>
      <c r="G733" s="13">
        <f t="shared" si="12"/>
        <v>0</v>
      </c>
    </row>
    <row r="734" spans="1:7">
      <c r="A734" s="9"/>
      <c r="B734" s="31"/>
      <c r="C734" s="10"/>
      <c r="D734" s="139"/>
      <c r="E734" s="11"/>
      <c r="F734" s="12"/>
      <c r="G734" s="13">
        <f t="shared" si="12"/>
        <v>0</v>
      </c>
    </row>
    <row r="735" spans="1:7">
      <c r="A735" s="9"/>
      <c r="B735" s="31"/>
      <c r="C735" s="10"/>
      <c r="D735" s="139"/>
      <c r="E735" s="11"/>
      <c r="F735" s="12"/>
      <c r="G735" s="13">
        <f t="shared" si="12"/>
        <v>0</v>
      </c>
    </row>
    <row r="736" spans="1:7">
      <c r="A736" s="9"/>
      <c r="B736" s="31"/>
      <c r="C736" s="10"/>
      <c r="D736" s="139"/>
      <c r="E736" s="11"/>
      <c r="F736" s="12"/>
      <c r="G736" s="13">
        <f t="shared" si="12"/>
        <v>0</v>
      </c>
    </row>
    <row r="737" spans="1:7">
      <c r="A737" s="9"/>
      <c r="B737" s="31"/>
      <c r="C737" s="10"/>
      <c r="D737" s="139"/>
      <c r="E737" s="11"/>
      <c r="F737" s="12"/>
      <c r="G737" s="13">
        <f t="shared" si="12"/>
        <v>0</v>
      </c>
    </row>
    <row r="738" spans="1:7">
      <c r="A738" s="9"/>
      <c r="B738" s="31"/>
      <c r="C738" s="10"/>
      <c r="D738" s="139"/>
      <c r="E738" s="11"/>
      <c r="F738" s="12"/>
      <c r="G738" s="13">
        <f t="shared" si="12"/>
        <v>0</v>
      </c>
    </row>
    <row r="739" spans="1:7">
      <c r="A739" s="9"/>
      <c r="B739" s="31"/>
      <c r="C739" s="10"/>
      <c r="D739" s="139"/>
      <c r="E739" s="11"/>
      <c r="F739" s="12"/>
      <c r="G739" s="13">
        <f t="shared" si="12"/>
        <v>0</v>
      </c>
    </row>
    <row r="740" spans="1:7">
      <c r="A740" s="9"/>
      <c r="B740" s="31"/>
      <c r="C740" s="10"/>
      <c r="D740" s="139"/>
      <c r="E740" s="11"/>
      <c r="F740" s="12"/>
      <c r="G740" s="13">
        <f t="shared" si="12"/>
        <v>0</v>
      </c>
    </row>
    <row r="741" spans="1:7">
      <c r="A741" s="9"/>
      <c r="B741" s="31"/>
      <c r="C741" s="10"/>
      <c r="D741" s="139"/>
      <c r="E741" s="11"/>
      <c r="F741" s="12"/>
      <c r="G741" s="13">
        <f t="shared" si="12"/>
        <v>0</v>
      </c>
    </row>
    <row r="742" spans="1:7">
      <c r="A742" s="9"/>
      <c r="B742" s="31"/>
      <c r="C742" s="10"/>
      <c r="D742" s="139"/>
      <c r="E742" s="11"/>
      <c r="F742" s="12"/>
      <c r="G742" s="13">
        <f t="shared" si="12"/>
        <v>0</v>
      </c>
    </row>
    <row r="743" spans="1:7">
      <c r="A743" s="9"/>
      <c r="B743" s="31"/>
      <c r="C743" s="10"/>
      <c r="D743" s="139"/>
      <c r="E743" s="11"/>
      <c r="F743" s="12"/>
      <c r="G743" s="13">
        <f t="shared" si="12"/>
        <v>0</v>
      </c>
    </row>
    <row r="744" spans="1:7">
      <c r="A744" s="9"/>
      <c r="B744" s="31"/>
      <c r="C744" s="10"/>
      <c r="D744" s="139"/>
      <c r="E744" s="11"/>
      <c r="F744" s="12"/>
      <c r="G744" s="13">
        <f t="shared" si="12"/>
        <v>0</v>
      </c>
    </row>
    <row r="745" spans="1:7">
      <c r="A745" s="9"/>
      <c r="B745" s="31"/>
      <c r="C745" s="10"/>
      <c r="D745" s="139"/>
      <c r="E745" s="11"/>
      <c r="F745" s="12"/>
      <c r="G745" s="13">
        <f t="shared" si="12"/>
        <v>0</v>
      </c>
    </row>
    <row r="746" spans="1:7">
      <c r="A746" s="9"/>
      <c r="B746" s="31"/>
      <c r="C746" s="10"/>
      <c r="D746" s="139"/>
      <c r="E746" s="11"/>
      <c r="F746" s="12"/>
      <c r="G746" s="13">
        <f t="shared" si="12"/>
        <v>0</v>
      </c>
    </row>
    <row r="747" spans="1:7">
      <c r="A747" s="9"/>
      <c r="B747" s="31"/>
      <c r="C747" s="10"/>
      <c r="D747" s="139"/>
      <c r="E747" s="11"/>
      <c r="F747" s="12"/>
      <c r="G747" s="13">
        <f t="shared" si="12"/>
        <v>0</v>
      </c>
    </row>
    <row r="748" spans="1:7">
      <c r="A748" s="9"/>
      <c r="B748" s="31"/>
      <c r="C748" s="10"/>
      <c r="D748" s="139"/>
      <c r="E748" s="11"/>
      <c r="F748" s="12"/>
      <c r="G748" s="13">
        <f t="shared" si="12"/>
        <v>0</v>
      </c>
    </row>
    <row r="749" spans="1:7">
      <c r="A749" s="9"/>
      <c r="B749" s="31"/>
      <c r="C749" s="10"/>
      <c r="D749" s="139"/>
      <c r="E749" s="11"/>
      <c r="F749" s="12"/>
      <c r="G749" s="13">
        <f t="shared" si="12"/>
        <v>0</v>
      </c>
    </row>
    <row r="750" spans="1:7">
      <c r="A750" s="9"/>
      <c r="B750" s="31"/>
      <c r="C750" s="10"/>
      <c r="D750" s="139"/>
      <c r="E750" s="11"/>
      <c r="F750" s="12"/>
      <c r="G750" s="13">
        <f t="shared" si="12"/>
        <v>0</v>
      </c>
    </row>
    <row r="751" spans="1:7">
      <c r="A751" s="9"/>
      <c r="B751" s="31"/>
      <c r="C751" s="10"/>
      <c r="D751" s="139"/>
      <c r="E751" s="11"/>
      <c r="F751" s="12"/>
      <c r="G751" s="13">
        <f t="shared" si="12"/>
        <v>0</v>
      </c>
    </row>
    <row r="752" spans="1:7">
      <c r="A752" s="9"/>
      <c r="B752" s="31"/>
      <c r="C752" s="10"/>
      <c r="D752" s="139"/>
      <c r="E752" s="11"/>
      <c r="F752" s="12"/>
      <c r="G752" s="13">
        <f t="shared" si="12"/>
        <v>0</v>
      </c>
    </row>
    <row r="753" spans="1:7">
      <c r="A753" s="9"/>
      <c r="B753" s="31"/>
      <c r="C753" s="10"/>
      <c r="D753" s="139"/>
      <c r="E753" s="11"/>
      <c r="F753" s="12"/>
      <c r="G753" s="13">
        <f t="shared" si="12"/>
        <v>0</v>
      </c>
    </row>
    <row r="754" spans="1:7">
      <c r="A754" s="9"/>
      <c r="B754" s="31"/>
      <c r="C754" s="10"/>
      <c r="D754" s="139"/>
      <c r="E754" s="11"/>
      <c r="F754" s="12"/>
      <c r="G754" s="13">
        <f t="shared" si="12"/>
        <v>0</v>
      </c>
    </row>
    <row r="755" spans="1:7">
      <c r="A755" s="9"/>
      <c r="B755" s="31"/>
      <c r="C755" s="10"/>
      <c r="D755" s="139"/>
      <c r="E755" s="11"/>
      <c r="F755" s="12"/>
      <c r="G755" s="13">
        <f t="shared" si="12"/>
        <v>0</v>
      </c>
    </row>
    <row r="756" spans="1:7">
      <c r="A756" s="9"/>
      <c r="B756" s="31"/>
      <c r="C756" s="10"/>
      <c r="D756" s="139"/>
      <c r="E756" s="11"/>
      <c r="F756" s="12"/>
      <c r="G756" s="13">
        <f t="shared" si="12"/>
        <v>0</v>
      </c>
    </row>
    <row r="757" spans="1:7">
      <c r="A757" s="9"/>
      <c r="B757" s="31"/>
      <c r="C757" s="10"/>
      <c r="D757" s="139"/>
      <c r="E757" s="11"/>
      <c r="F757" s="12"/>
      <c r="G757" s="13">
        <f t="shared" si="12"/>
        <v>0</v>
      </c>
    </row>
    <row r="758" spans="1:7">
      <c r="A758" s="9"/>
      <c r="B758" s="31"/>
      <c r="C758" s="10"/>
      <c r="D758" s="139"/>
      <c r="E758" s="11"/>
      <c r="F758" s="12"/>
      <c r="G758" s="13">
        <f t="shared" si="12"/>
        <v>0</v>
      </c>
    </row>
    <row r="759" spans="1:7">
      <c r="A759" s="9"/>
      <c r="B759" s="31"/>
      <c r="C759" s="10"/>
      <c r="D759" s="139"/>
      <c r="E759" s="11"/>
      <c r="F759" s="12"/>
      <c r="G759" s="13">
        <f t="shared" si="12"/>
        <v>0</v>
      </c>
    </row>
    <row r="760" spans="1:7">
      <c r="A760" s="9"/>
      <c r="B760" s="31"/>
      <c r="C760" s="10"/>
      <c r="D760" s="139"/>
      <c r="E760" s="11"/>
      <c r="F760" s="12"/>
      <c r="G760" s="13">
        <f t="shared" si="12"/>
        <v>0</v>
      </c>
    </row>
    <row r="761" spans="1:7">
      <c r="A761" s="9"/>
      <c r="B761" s="31"/>
      <c r="C761" s="10"/>
      <c r="D761" s="139"/>
      <c r="E761" s="11"/>
      <c r="F761" s="12"/>
      <c r="G761" s="13">
        <f t="shared" si="12"/>
        <v>0</v>
      </c>
    </row>
    <row r="762" spans="1:7">
      <c r="A762" s="9"/>
      <c r="B762" s="31"/>
      <c r="C762" s="10"/>
      <c r="D762" s="139"/>
      <c r="E762" s="11"/>
      <c r="F762" s="12"/>
      <c r="G762" s="13">
        <f t="shared" si="12"/>
        <v>0</v>
      </c>
    </row>
    <row r="763" spans="1:7">
      <c r="A763" s="9"/>
      <c r="B763" s="31"/>
      <c r="C763" s="10"/>
      <c r="D763" s="139"/>
      <c r="E763" s="11"/>
      <c r="F763" s="12"/>
      <c r="G763" s="13">
        <f t="shared" si="12"/>
        <v>0</v>
      </c>
    </row>
    <row r="764" spans="1:7">
      <c r="A764" s="9"/>
      <c r="B764" s="31"/>
      <c r="C764" s="10"/>
      <c r="D764" s="139"/>
      <c r="E764" s="11"/>
      <c r="F764" s="12"/>
      <c r="G764" s="13">
        <f t="shared" si="12"/>
        <v>0</v>
      </c>
    </row>
    <row r="765" spans="1:7">
      <c r="A765" s="9"/>
      <c r="B765" s="31"/>
      <c r="C765" s="10"/>
      <c r="D765" s="139"/>
      <c r="E765" s="11"/>
      <c r="F765" s="12"/>
      <c r="G765" s="13">
        <f t="shared" si="12"/>
        <v>0</v>
      </c>
    </row>
    <row r="766" spans="1:7">
      <c r="A766" s="9"/>
      <c r="B766" s="31"/>
      <c r="C766" s="10"/>
      <c r="D766" s="139"/>
      <c r="E766" s="11"/>
      <c r="F766" s="12"/>
      <c r="G766" s="13">
        <f t="shared" si="12"/>
        <v>0</v>
      </c>
    </row>
    <row r="767" spans="1:7">
      <c r="A767" s="9"/>
      <c r="B767" s="31"/>
      <c r="C767" s="10"/>
      <c r="D767" s="139"/>
      <c r="E767" s="11"/>
      <c r="F767" s="12"/>
      <c r="G767" s="13">
        <f t="shared" si="12"/>
        <v>0</v>
      </c>
    </row>
    <row r="768" spans="1:7">
      <c r="A768" s="9"/>
      <c r="B768" s="31"/>
      <c r="C768" s="10"/>
      <c r="D768" s="139"/>
      <c r="E768" s="11"/>
      <c r="F768" s="12"/>
      <c r="G768" s="13">
        <f t="shared" si="12"/>
        <v>0</v>
      </c>
    </row>
    <row r="769" spans="1:7">
      <c r="A769" s="9"/>
      <c r="B769" s="31"/>
      <c r="C769" s="10"/>
      <c r="D769" s="139"/>
      <c r="E769" s="11"/>
      <c r="F769" s="12"/>
      <c r="G769" s="13">
        <f t="shared" si="12"/>
        <v>0</v>
      </c>
    </row>
    <row r="770" spans="1:7">
      <c r="A770" s="9"/>
      <c r="B770" s="31"/>
      <c r="C770" s="10"/>
      <c r="D770" s="139"/>
      <c r="E770" s="11"/>
      <c r="F770" s="12"/>
      <c r="G770" s="13">
        <f t="shared" si="12"/>
        <v>0</v>
      </c>
    </row>
    <row r="771" spans="1:7">
      <c r="A771" s="9"/>
      <c r="B771" s="31"/>
      <c r="C771" s="10"/>
      <c r="D771" s="139"/>
      <c r="E771" s="11"/>
      <c r="F771" s="12"/>
      <c r="G771" s="13">
        <f t="shared" si="12"/>
        <v>0</v>
      </c>
    </row>
    <row r="772" spans="1:7">
      <c r="A772" s="9"/>
      <c r="B772" s="31"/>
      <c r="C772" s="10"/>
      <c r="D772" s="139"/>
      <c r="E772" s="11"/>
      <c r="F772" s="12"/>
      <c r="G772" s="13">
        <f t="shared" ref="G772:G835" si="13">E772*F772</f>
        <v>0</v>
      </c>
    </row>
    <row r="773" spans="1:7">
      <c r="A773" s="9"/>
      <c r="B773" s="31"/>
      <c r="C773" s="10"/>
      <c r="D773" s="139"/>
      <c r="E773" s="11"/>
      <c r="F773" s="12"/>
      <c r="G773" s="13">
        <f t="shared" si="13"/>
        <v>0</v>
      </c>
    </row>
    <row r="774" spans="1:7">
      <c r="A774" s="9"/>
      <c r="B774" s="31"/>
      <c r="C774" s="10"/>
      <c r="D774" s="139"/>
      <c r="E774" s="11"/>
      <c r="F774" s="12"/>
      <c r="G774" s="13">
        <f t="shared" si="13"/>
        <v>0</v>
      </c>
    </row>
    <row r="775" spans="1:7">
      <c r="A775" s="9"/>
      <c r="B775" s="31"/>
      <c r="C775" s="10"/>
      <c r="D775" s="139"/>
      <c r="E775" s="11"/>
      <c r="F775" s="12"/>
      <c r="G775" s="13">
        <f t="shared" si="13"/>
        <v>0</v>
      </c>
    </row>
    <row r="776" spans="1:7">
      <c r="A776" s="9"/>
      <c r="B776" s="31"/>
      <c r="C776" s="10"/>
      <c r="D776" s="139"/>
      <c r="E776" s="11"/>
      <c r="F776" s="12"/>
      <c r="G776" s="13">
        <f t="shared" si="13"/>
        <v>0</v>
      </c>
    </row>
    <row r="777" spans="1:7">
      <c r="A777" s="9"/>
      <c r="B777" s="31"/>
      <c r="C777" s="10"/>
      <c r="D777" s="139"/>
      <c r="E777" s="11"/>
      <c r="F777" s="12"/>
      <c r="G777" s="13">
        <f t="shared" si="13"/>
        <v>0</v>
      </c>
    </row>
    <row r="778" spans="1:7">
      <c r="A778" s="9"/>
      <c r="B778" s="31"/>
      <c r="C778" s="10"/>
      <c r="D778" s="139"/>
      <c r="E778" s="11"/>
      <c r="F778" s="12"/>
      <c r="G778" s="13">
        <f t="shared" si="13"/>
        <v>0</v>
      </c>
    </row>
    <row r="779" spans="1:7">
      <c r="A779" s="9"/>
      <c r="B779" s="31"/>
      <c r="C779" s="10"/>
      <c r="D779" s="139"/>
      <c r="E779" s="11"/>
      <c r="F779" s="12"/>
      <c r="G779" s="13">
        <f t="shared" si="13"/>
        <v>0</v>
      </c>
    </row>
    <row r="780" spans="1:7">
      <c r="A780" s="9"/>
      <c r="B780" s="31"/>
      <c r="C780" s="10"/>
      <c r="D780" s="139"/>
      <c r="E780" s="11"/>
      <c r="F780" s="12"/>
      <c r="G780" s="13">
        <f t="shared" si="13"/>
        <v>0</v>
      </c>
    </row>
    <row r="781" spans="1:7">
      <c r="A781" s="9"/>
      <c r="B781" s="31"/>
      <c r="C781" s="10"/>
      <c r="D781" s="139"/>
      <c r="E781" s="11"/>
      <c r="F781" s="12"/>
      <c r="G781" s="13">
        <f t="shared" si="13"/>
        <v>0</v>
      </c>
    </row>
    <row r="782" spans="1:7">
      <c r="A782" s="9"/>
      <c r="B782" s="31"/>
      <c r="C782" s="10"/>
      <c r="D782" s="139"/>
      <c r="E782" s="11"/>
      <c r="F782" s="12"/>
      <c r="G782" s="13">
        <f t="shared" si="13"/>
        <v>0</v>
      </c>
    </row>
    <row r="783" spans="1:7">
      <c r="A783" s="9"/>
      <c r="B783" s="31"/>
      <c r="C783" s="10"/>
      <c r="D783" s="139"/>
      <c r="E783" s="11"/>
      <c r="F783" s="12"/>
      <c r="G783" s="13">
        <f t="shared" si="13"/>
        <v>0</v>
      </c>
    </row>
    <row r="784" spans="1:7">
      <c r="A784" s="9"/>
      <c r="B784" s="31"/>
      <c r="C784" s="10"/>
      <c r="D784" s="139"/>
      <c r="E784" s="11"/>
      <c r="F784" s="12"/>
      <c r="G784" s="13">
        <f t="shared" si="13"/>
        <v>0</v>
      </c>
    </row>
    <row r="785" spans="1:7">
      <c r="A785" s="9"/>
      <c r="B785" s="31"/>
      <c r="C785" s="10"/>
      <c r="D785" s="139"/>
      <c r="E785" s="11"/>
      <c r="F785" s="12"/>
      <c r="G785" s="13">
        <f t="shared" si="13"/>
        <v>0</v>
      </c>
    </row>
    <row r="786" spans="1:7">
      <c r="A786" s="9"/>
      <c r="B786" s="31"/>
      <c r="C786" s="10"/>
      <c r="D786" s="139"/>
      <c r="E786" s="11"/>
      <c r="F786" s="12"/>
      <c r="G786" s="13">
        <f t="shared" si="13"/>
        <v>0</v>
      </c>
    </row>
    <row r="787" spans="1:7">
      <c r="A787" s="9"/>
      <c r="B787" s="31"/>
      <c r="C787" s="10"/>
      <c r="D787" s="139"/>
      <c r="E787" s="11"/>
      <c r="F787" s="12"/>
      <c r="G787" s="13">
        <f t="shared" si="13"/>
        <v>0</v>
      </c>
    </row>
    <row r="788" spans="1:7">
      <c r="A788" s="9"/>
      <c r="B788" s="31"/>
      <c r="C788" s="10"/>
      <c r="D788" s="139"/>
      <c r="E788" s="11"/>
      <c r="F788" s="12"/>
      <c r="G788" s="13">
        <f t="shared" si="13"/>
        <v>0</v>
      </c>
    </row>
    <row r="789" spans="1:7">
      <c r="A789" s="9"/>
      <c r="B789" s="31"/>
      <c r="C789" s="10"/>
      <c r="D789" s="139"/>
      <c r="E789" s="11"/>
      <c r="F789" s="12"/>
      <c r="G789" s="13">
        <f t="shared" si="13"/>
        <v>0</v>
      </c>
    </row>
    <row r="790" spans="1:7">
      <c r="A790" s="9"/>
      <c r="B790" s="31"/>
      <c r="C790" s="10"/>
      <c r="D790" s="139"/>
      <c r="E790" s="11"/>
      <c r="F790" s="12"/>
      <c r="G790" s="13">
        <f t="shared" si="13"/>
        <v>0</v>
      </c>
    </row>
    <row r="791" spans="1:7">
      <c r="A791" s="9"/>
      <c r="B791" s="31"/>
      <c r="C791" s="10"/>
      <c r="D791" s="139"/>
      <c r="E791" s="11"/>
      <c r="F791" s="12"/>
      <c r="G791" s="13">
        <f t="shared" si="13"/>
        <v>0</v>
      </c>
    </row>
    <row r="792" spans="1:7">
      <c r="A792" s="9"/>
      <c r="B792" s="31"/>
      <c r="C792" s="10"/>
      <c r="D792" s="139"/>
      <c r="E792" s="11"/>
      <c r="F792" s="12"/>
      <c r="G792" s="13">
        <f t="shared" si="13"/>
        <v>0</v>
      </c>
    </row>
    <row r="793" spans="1:7">
      <c r="A793" s="9"/>
      <c r="B793" s="31"/>
      <c r="C793" s="10"/>
      <c r="D793" s="139"/>
      <c r="E793" s="11"/>
      <c r="F793" s="12"/>
      <c r="G793" s="13">
        <f t="shared" si="13"/>
        <v>0</v>
      </c>
    </row>
    <row r="794" spans="1:7">
      <c r="A794" s="9"/>
      <c r="B794" s="31"/>
      <c r="C794" s="10"/>
      <c r="D794" s="139"/>
      <c r="E794" s="11"/>
      <c r="F794" s="12"/>
      <c r="G794" s="13">
        <f t="shared" si="13"/>
        <v>0</v>
      </c>
    </row>
    <row r="795" spans="1:7">
      <c r="A795" s="9"/>
      <c r="B795" s="31"/>
      <c r="C795" s="10"/>
      <c r="D795" s="139"/>
      <c r="E795" s="11"/>
      <c r="F795" s="12"/>
      <c r="G795" s="13">
        <f t="shared" si="13"/>
        <v>0</v>
      </c>
    </row>
    <row r="796" spans="1:7">
      <c r="A796" s="9"/>
      <c r="B796" s="31"/>
      <c r="C796" s="10"/>
      <c r="D796" s="139"/>
      <c r="E796" s="11"/>
      <c r="F796" s="12"/>
      <c r="G796" s="13">
        <f t="shared" si="13"/>
        <v>0</v>
      </c>
    </row>
    <row r="797" spans="1:7">
      <c r="A797" s="9"/>
      <c r="B797" s="31"/>
      <c r="C797" s="10"/>
      <c r="D797" s="139"/>
      <c r="E797" s="11"/>
      <c r="F797" s="12"/>
      <c r="G797" s="13">
        <f t="shared" si="13"/>
        <v>0</v>
      </c>
    </row>
    <row r="798" spans="1:7">
      <c r="A798" s="9"/>
      <c r="B798" s="31"/>
      <c r="C798" s="10"/>
      <c r="D798" s="139"/>
      <c r="E798" s="11"/>
      <c r="F798" s="12"/>
      <c r="G798" s="13">
        <f t="shared" si="13"/>
        <v>0</v>
      </c>
    </row>
    <row r="799" spans="1:7">
      <c r="A799" s="9"/>
      <c r="B799" s="31"/>
      <c r="C799" s="10"/>
      <c r="D799" s="139"/>
      <c r="E799" s="11"/>
      <c r="F799" s="12"/>
      <c r="G799" s="13">
        <f t="shared" si="13"/>
        <v>0</v>
      </c>
    </row>
    <row r="800" spans="1:7">
      <c r="A800" s="9"/>
      <c r="B800" s="31"/>
      <c r="C800" s="10"/>
      <c r="D800" s="139"/>
      <c r="E800" s="11"/>
      <c r="F800" s="12"/>
      <c r="G800" s="13">
        <f t="shared" si="13"/>
        <v>0</v>
      </c>
    </row>
    <row r="801" spans="1:7">
      <c r="A801" s="9"/>
      <c r="B801" s="31"/>
      <c r="C801" s="10"/>
      <c r="D801" s="139"/>
      <c r="E801" s="11"/>
      <c r="F801" s="12"/>
      <c r="G801" s="13">
        <f t="shared" si="13"/>
        <v>0</v>
      </c>
    </row>
    <row r="802" spans="1:7">
      <c r="A802" s="9"/>
      <c r="B802" s="31"/>
      <c r="C802" s="10"/>
      <c r="D802" s="139"/>
      <c r="E802" s="11"/>
      <c r="F802" s="12"/>
      <c r="G802" s="13">
        <f t="shared" si="13"/>
        <v>0</v>
      </c>
    </row>
    <row r="803" spans="1:7">
      <c r="A803" s="9"/>
      <c r="B803" s="31"/>
      <c r="C803" s="10"/>
      <c r="D803" s="139"/>
      <c r="E803" s="11"/>
      <c r="F803" s="12"/>
      <c r="G803" s="13">
        <f t="shared" si="13"/>
        <v>0</v>
      </c>
    </row>
    <row r="804" spans="1:7">
      <c r="A804" s="9"/>
      <c r="B804" s="31"/>
      <c r="C804" s="10"/>
      <c r="D804" s="139"/>
      <c r="E804" s="11"/>
      <c r="F804" s="12"/>
      <c r="G804" s="13">
        <f t="shared" si="13"/>
        <v>0</v>
      </c>
    </row>
    <row r="805" spans="1:7">
      <c r="A805" s="9"/>
      <c r="B805" s="31"/>
      <c r="C805" s="10"/>
      <c r="D805" s="139"/>
      <c r="E805" s="11"/>
      <c r="F805" s="12"/>
      <c r="G805" s="13">
        <f t="shared" si="13"/>
        <v>0</v>
      </c>
    </row>
    <row r="806" spans="1:7">
      <c r="A806" s="9"/>
      <c r="B806" s="31"/>
      <c r="C806" s="10"/>
      <c r="D806" s="139"/>
      <c r="E806" s="11"/>
      <c r="F806" s="12"/>
      <c r="G806" s="13">
        <f t="shared" si="13"/>
        <v>0</v>
      </c>
    </row>
    <row r="807" spans="1:7">
      <c r="A807" s="9"/>
      <c r="B807" s="31"/>
      <c r="C807" s="10"/>
      <c r="D807" s="139"/>
      <c r="E807" s="11"/>
      <c r="F807" s="12"/>
      <c r="G807" s="13">
        <f t="shared" si="13"/>
        <v>0</v>
      </c>
    </row>
    <row r="808" spans="1:7">
      <c r="A808" s="9"/>
      <c r="B808" s="31"/>
      <c r="C808" s="10"/>
      <c r="D808" s="139"/>
      <c r="E808" s="11"/>
      <c r="F808" s="12"/>
      <c r="G808" s="13">
        <f t="shared" si="13"/>
        <v>0</v>
      </c>
    </row>
    <row r="809" spans="1:7">
      <c r="A809" s="9"/>
      <c r="B809" s="31"/>
      <c r="C809" s="10"/>
      <c r="D809" s="139"/>
      <c r="E809" s="11"/>
      <c r="F809" s="12"/>
      <c r="G809" s="13">
        <f t="shared" si="13"/>
        <v>0</v>
      </c>
    </row>
    <row r="810" spans="1:7">
      <c r="A810" s="9"/>
      <c r="B810" s="31"/>
      <c r="C810" s="10"/>
      <c r="D810" s="139"/>
      <c r="E810" s="11"/>
      <c r="F810" s="12"/>
      <c r="G810" s="13">
        <f t="shared" si="13"/>
        <v>0</v>
      </c>
    </row>
    <row r="811" spans="1:7">
      <c r="A811" s="9"/>
      <c r="B811" s="31"/>
      <c r="C811" s="10"/>
      <c r="D811" s="139"/>
      <c r="E811" s="11"/>
      <c r="F811" s="12"/>
      <c r="G811" s="13">
        <f t="shared" si="13"/>
        <v>0</v>
      </c>
    </row>
    <row r="812" spans="1:7">
      <c r="A812" s="9"/>
      <c r="B812" s="31"/>
      <c r="C812" s="10"/>
      <c r="D812" s="139"/>
      <c r="E812" s="11"/>
      <c r="F812" s="12"/>
      <c r="G812" s="13">
        <f t="shared" si="13"/>
        <v>0</v>
      </c>
    </row>
    <row r="813" spans="1:7">
      <c r="A813" s="9"/>
      <c r="B813" s="31"/>
      <c r="C813" s="10"/>
      <c r="D813" s="139"/>
      <c r="E813" s="11"/>
      <c r="F813" s="12"/>
      <c r="G813" s="13">
        <f t="shared" si="13"/>
        <v>0</v>
      </c>
    </row>
    <row r="814" spans="1:7">
      <c r="A814" s="9"/>
      <c r="B814" s="31"/>
      <c r="C814" s="10"/>
      <c r="D814" s="139"/>
      <c r="E814" s="11"/>
      <c r="F814" s="12"/>
      <c r="G814" s="13">
        <f t="shared" si="13"/>
        <v>0</v>
      </c>
    </row>
    <row r="815" spans="1:7">
      <c r="A815" s="9"/>
      <c r="B815" s="31"/>
      <c r="C815" s="10"/>
      <c r="D815" s="139"/>
      <c r="E815" s="11"/>
      <c r="F815" s="12"/>
      <c r="G815" s="13">
        <f t="shared" si="13"/>
        <v>0</v>
      </c>
    </row>
    <row r="816" spans="1:7">
      <c r="A816" s="9"/>
      <c r="B816" s="31"/>
      <c r="C816" s="10"/>
      <c r="D816" s="139"/>
      <c r="E816" s="11"/>
      <c r="F816" s="12"/>
      <c r="G816" s="13">
        <f t="shared" si="13"/>
        <v>0</v>
      </c>
    </row>
    <row r="817" spans="1:7">
      <c r="A817" s="9"/>
      <c r="B817" s="31"/>
      <c r="C817" s="10"/>
      <c r="D817" s="139"/>
      <c r="E817" s="11"/>
      <c r="F817" s="12"/>
      <c r="G817" s="13">
        <f t="shared" si="13"/>
        <v>0</v>
      </c>
    </row>
    <row r="818" spans="1:7">
      <c r="A818" s="9"/>
      <c r="B818" s="31"/>
      <c r="C818" s="10"/>
      <c r="D818" s="139"/>
      <c r="E818" s="11"/>
      <c r="F818" s="12"/>
      <c r="G818" s="13">
        <f t="shared" si="13"/>
        <v>0</v>
      </c>
    </row>
    <row r="819" spans="1:7">
      <c r="A819" s="9"/>
      <c r="B819" s="31"/>
      <c r="C819" s="10"/>
      <c r="D819" s="139"/>
      <c r="E819" s="11"/>
      <c r="F819" s="12"/>
      <c r="G819" s="13">
        <f t="shared" si="13"/>
        <v>0</v>
      </c>
    </row>
    <row r="820" spans="1:7">
      <c r="A820" s="9"/>
      <c r="B820" s="31"/>
      <c r="C820" s="10"/>
      <c r="D820" s="139"/>
      <c r="E820" s="11"/>
      <c r="F820" s="12"/>
      <c r="G820" s="13">
        <f t="shared" si="13"/>
        <v>0</v>
      </c>
    </row>
    <row r="821" spans="1:7">
      <c r="A821" s="9"/>
      <c r="B821" s="31"/>
      <c r="C821" s="10"/>
      <c r="D821" s="139"/>
      <c r="E821" s="11"/>
      <c r="F821" s="12"/>
      <c r="G821" s="13">
        <f t="shared" si="13"/>
        <v>0</v>
      </c>
    </row>
    <row r="822" spans="1:7">
      <c r="A822" s="9"/>
      <c r="B822" s="31"/>
      <c r="C822" s="10"/>
      <c r="D822" s="139"/>
      <c r="E822" s="11"/>
      <c r="F822" s="12"/>
      <c r="G822" s="13">
        <f t="shared" si="13"/>
        <v>0</v>
      </c>
    </row>
    <row r="823" spans="1:7">
      <c r="A823" s="9"/>
      <c r="B823" s="31"/>
      <c r="C823" s="10"/>
      <c r="D823" s="139"/>
      <c r="E823" s="11"/>
      <c r="F823" s="12"/>
      <c r="G823" s="13">
        <f t="shared" si="13"/>
        <v>0</v>
      </c>
    </row>
    <row r="824" spans="1:7">
      <c r="A824" s="9"/>
      <c r="B824" s="31"/>
      <c r="C824" s="10"/>
      <c r="D824" s="139"/>
      <c r="E824" s="11"/>
      <c r="F824" s="12"/>
      <c r="G824" s="13">
        <f t="shared" si="13"/>
        <v>0</v>
      </c>
    </row>
    <row r="825" spans="1:7">
      <c r="A825" s="9"/>
      <c r="B825" s="31"/>
      <c r="C825" s="10"/>
      <c r="D825" s="139"/>
      <c r="E825" s="11"/>
      <c r="F825" s="12"/>
      <c r="G825" s="13">
        <f t="shared" si="13"/>
        <v>0</v>
      </c>
    </row>
    <row r="826" spans="1:7">
      <c r="A826" s="9"/>
      <c r="B826" s="31"/>
      <c r="C826" s="10"/>
      <c r="D826" s="139"/>
      <c r="E826" s="11"/>
      <c r="F826" s="12"/>
      <c r="G826" s="13">
        <f t="shared" si="13"/>
        <v>0</v>
      </c>
    </row>
    <row r="827" spans="1:7">
      <c r="A827" s="9"/>
      <c r="B827" s="31"/>
      <c r="C827" s="10"/>
      <c r="D827" s="139"/>
      <c r="E827" s="11"/>
      <c r="F827" s="12"/>
      <c r="G827" s="13">
        <f t="shared" si="13"/>
        <v>0</v>
      </c>
    </row>
    <row r="828" spans="1:7">
      <c r="A828" s="9"/>
      <c r="B828" s="31"/>
      <c r="C828" s="10"/>
      <c r="D828" s="139"/>
      <c r="E828" s="11"/>
      <c r="F828" s="12"/>
      <c r="G828" s="13">
        <f t="shared" si="13"/>
        <v>0</v>
      </c>
    </row>
    <row r="829" spans="1:7">
      <c r="A829" s="9"/>
      <c r="B829" s="31"/>
      <c r="C829" s="10"/>
      <c r="D829" s="139"/>
      <c r="E829" s="11"/>
      <c r="F829" s="12"/>
      <c r="G829" s="13">
        <f t="shared" si="13"/>
        <v>0</v>
      </c>
    </row>
    <row r="830" spans="1:7">
      <c r="A830" s="9"/>
      <c r="B830" s="31"/>
      <c r="C830" s="10"/>
      <c r="D830" s="139"/>
      <c r="E830" s="11"/>
      <c r="F830" s="12"/>
      <c r="G830" s="13">
        <f t="shared" si="13"/>
        <v>0</v>
      </c>
    </row>
    <row r="831" spans="1:7">
      <c r="A831" s="9"/>
      <c r="B831" s="31"/>
      <c r="C831" s="10"/>
      <c r="D831" s="139"/>
      <c r="E831" s="11"/>
      <c r="F831" s="12"/>
      <c r="G831" s="13">
        <f t="shared" si="13"/>
        <v>0</v>
      </c>
    </row>
    <row r="832" spans="1:7">
      <c r="A832" s="9"/>
      <c r="B832" s="31"/>
      <c r="C832" s="10"/>
      <c r="D832" s="139"/>
      <c r="E832" s="11"/>
      <c r="F832" s="12"/>
      <c r="G832" s="13">
        <f t="shared" si="13"/>
        <v>0</v>
      </c>
    </row>
    <row r="833" spans="1:7">
      <c r="A833" s="9"/>
      <c r="B833" s="31"/>
      <c r="C833" s="10"/>
      <c r="D833" s="139"/>
      <c r="E833" s="11"/>
      <c r="F833" s="12"/>
      <c r="G833" s="13">
        <f t="shared" si="13"/>
        <v>0</v>
      </c>
    </row>
    <row r="834" spans="1:7">
      <c r="A834" s="9"/>
      <c r="B834" s="31"/>
      <c r="C834" s="10"/>
      <c r="D834" s="139"/>
      <c r="E834" s="11"/>
      <c r="F834" s="12"/>
      <c r="G834" s="13">
        <f t="shared" si="13"/>
        <v>0</v>
      </c>
    </row>
    <row r="835" spans="1:7">
      <c r="A835" s="9"/>
      <c r="B835" s="31"/>
      <c r="C835" s="10"/>
      <c r="D835" s="139"/>
      <c r="E835" s="11"/>
      <c r="F835" s="12"/>
      <c r="G835" s="13">
        <f t="shared" si="13"/>
        <v>0</v>
      </c>
    </row>
    <row r="836" spans="1:7">
      <c r="A836" s="9"/>
      <c r="B836" s="31"/>
      <c r="C836" s="10"/>
      <c r="D836" s="139"/>
      <c r="E836" s="11"/>
      <c r="F836" s="12"/>
      <c r="G836" s="13">
        <f t="shared" ref="G836:G899" si="14">E836*F836</f>
        <v>0</v>
      </c>
    </row>
    <row r="837" spans="1:7">
      <c r="A837" s="9"/>
      <c r="B837" s="31"/>
      <c r="C837" s="10"/>
      <c r="D837" s="139"/>
      <c r="E837" s="11"/>
      <c r="F837" s="12"/>
      <c r="G837" s="13">
        <f t="shared" si="14"/>
        <v>0</v>
      </c>
    </row>
    <row r="838" spans="1:7">
      <c r="A838" s="9"/>
      <c r="B838" s="31"/>
      <c r="C838" s="10"/>
      <c r="D838" s="139"/>
      <c r="E838" s="11"/>
      <c r="F838" s="12"/>
      <c r="G838" s="13">
        <f t="shared" si="14"/>
        <v>0</v>
      </c>
    </row>
    <row r="839" spans="1:7">
      <c r="A839" s="9"/>
      <c r="B839" s="31"/>
      <c r="C839" s="10"/>
      <c r="D839" s="139"/>
      <c r="E839" s="11"/>
      <c r="F839" s="12"/>
      <c r="G839" s="13">
        <f t="shared" si="14"/>
        <v>0</v>
      </c>
    </row>
    <row r="840" spans="1:7">
      <c r="A840" s="9"/>
      <c r="B840" s="31"/>
      <c r="C840" s="10"/>
      <c r="D840" s="139"/>
      <c r="E840" s="11"/>
      <c r="F840" s="12"/>
      <c r="G840" s="13">
        <f t="shared" si="14"/>
        <v>0</v>
      </c>
    </row>
    <row r="841" spans="1:7">
      <c r="A841" s="9"/>
      <c r="B841" s="31"/>
      <c r="C841" s="10"/>
      <c r="D841" s="139"/>
      <c r="E841" s="11"/>
      <c r="F841" s="12"/>
      <c r="G841" s="13">
        <f t="shared" si="14"/>
        <v>0</v>
      </c>
    </row>
    <row r="842" spans="1:7">
      <c r="A842" s="9"/>
      <c r="B842" s="31"/>
      <c r="C842" s="10"/>
      <c r="D842" s="139"/>
      <c r="E842" s="11"/>
      <c r="F842" s="12"/>
      <c r="G842" s="13">
        <f t="shared" si="14"/>
        <v>0</v>
      </c>
    </row>
    <row r="843" spans="1:7">
      <c r="A843" s="9"/>
      <c r="B843" s="31"/>
      <c r="C843" s="10"/>
      <c r="D843" s="139"/>
      <c r="E843" s="11"/>
      <c r="F843" s="12"/>
      <c r="G843" s="13">
        <f t="shared" si="14"/>
        <v>0</v>
      </c>
    </row>
    <row r="844" spans="1:7">
      <c r="A844" s="9"/>
      <c r="B844" s="31"/>
      <c r="C844" s="10"/>
      <c r="D844" s="139"/>
      <c r="E844" s="11"/>
      <c r="F844" s="12"/>
      <c r="G844" s="13">
        <f t="shared" si="14"/>
        <v>0</v>
      </c>
    </row>
    <row r="845" spans="1:7">
      <c r="A845" s="9"/>
      <c r="B845" s="31"/>
      <c r="C845" s="10"/>
      <c r="D845" s="139"/>
      <c r="E845" s="11"/>
      <c r="F845" s="12"/>
      <c r="G845" s="13">
        <f t="shared" si="14"/>
        <v>0</v>
      </c>
    </row>
    <row r="846" spans="1:7">
      <c r="A846" s="9"/>
      <c r="B846" s="31"/>
      <c r="C846" s="10"/>
      <c r="D846" s="139"/>
      <c r="E846" s="11"/>
      <c r="F846" s="12"/>
      <c r="G846" s="13">
        <f t="shared" si="14"/>
        <v>0</v>
      </c>
    </row>
    <row r="847" spans="1:7">
      <c r="A847" s="9"/>
      <c r="B847" s="31"/>
      <c r="C847" s="10"/>
      <c r="D847" s="139"/>
      <c r="E847" s="11"/>
      <c r="F847" s="12"/>
      <c r="G847" s="13">
        <f t="shared" si="14"/>
        <v>0</v>
      </c>
    </row>
    <row r="848" spans="1:7">
      <c r="A848" s="9"/>
      <c r="B848" s="31"/>
      <c r="C848" s="10"/>
      <c r="D848" s="139"/>
      <c r="E848" s="11"/>
      <c r="F848" s="12"/>
      <c r="G848" s="13">
        <f t="shared" si="14"/>
        <v>0</v>
      </c>
    </row>
    <row r="849" spans="1:7">
      <c r="A849" s="9"/>
      <c r="B849" s="31"/>
      <c r="C849" s="10"/>
      <c r="D849" s="139"/>
      <c r="E849" s="11"/>
      <c r="F849" s="12"/>
      <c r="G849" s="13">
        <f t="shared" si="14"/>
        <v>0</v>
      </c>
    </row>
    <row r="850" spans="1:7">
      <c r="A850" s="9"/>
      <c r="B850" s="31"/>
      <c r="C850" s="10"/>
      <c r="D850" s="139"/>
      <c r="E850" s="11"/>
      <c r="F850" s="12"/>
      <c r="G850" s="13">
        <f t="shared" si="14"/>
        <v>0</v>
      </c>
    </row>
    <row r="851" spans="1:7">
      <c r="A851" s="9"/>
      <c r="B851" s="31"/>
      <c r="C851" s="10"/>
      <c r="D851" s="139"/>
      <c r="E851" s="11"/>
      <c r="F851" s="12"/>
      <c r="G851" s="13">
        <f t="shared" si="14"/>
        <v>0</v>
      </c>
    </row>
    <row r="852" spans="1:7">
      <c r="A852" s="9"/>
      <c r="B852" s="31"/>
      <c r="C852" s="10"/>
      <c r="D852" s="139"/>
      <c r="E852" s="11"/>
      <c r="F852" s="12"/>
      <c r="G852" s="13">
        <f t="shared" si="14"/>
        <v>0</v>
      </c>
    </row>
    <row r="853" spans="1:7">
      <c r="A853" s="9"/>
      <c r="B853" s="31"/>
      <c r="C853" s="10"/>
      <c r="D853" s="139"/>
      <c r="E853" s="11"/>
      <c r="F853" s="12"/>
      <c r="G853" s="13">
        <f t="shared" si="14"/>
        <v>0</v>
      </c>
    </row>
    <row r="854" spans="1:7">
      <c r="A854" s="9"/>
      <c r="B854" s="31"/>
      <c r="C854" s="10"/>
      <c r="D854" s="139"/>
      <c r="E854" s="11"/>
      <c r="F854" s="12"/>
      <c r="G854" s="13">
        <f t="shared" si="14"/>
        <v>0</v>
      </c>
    </row>
    <row r="855" spans="1:7">
      <c r="A855" s="9"/>
      <c r="B855" s="31"/>
      <c r="C855" s="10"/>
      <c r="D855" s="139"/>
      <c r="E855" s="11"/>
      <c r="F855" s="12"/>
      <c r="G855" s="13">
        <f t="shared" si="14"/>
        <v>0</v>
      </c>
    </row>
    <row r="856" spans="1:7">
      <c r="A856" s="9"/>
      <c r="B856" s="31"/>
      <c r="C856" s="10"/>
      <c r="D856" s="139"/>
      <c r="E856" s="11"/>
      <c r="F856" s="12"/>
      <c r="G856" s="13">
        <f t="shared" si="14"/>
        <v>0</v>
      </c>
    </row>
    <row r="857" spans="1:7">
      <c r="A857" s="9"/>
      <c r="B857" s="31"/>
      <c r="C857" s="10"/>
      <c r="D857" s="139"/>
      <c r="E857" s="11"/>
      <c r="F857" s="12"/>
      <c r="G857" s="13">
        <f t="shared" si="14"/>
        <v>0</v>
      </c>
    </row>
    <row r="858" spans="1:7">
      <c r="A858" s="9"/>
      <c r="B858" s="31"/>
      <c r="C858" s="10"/>
      <c r="D858" s="139"/>
      <c r="E858" s="11"/>
      <c r="F858" s="12"/>
      <c r="G858" s="13">
        <f t="shared" si="14"/>
        <v>0</v>
      </c>
    </row>
    <row r="859" spans="1:7">
      <c r="A859" s="9"/>
      <c r="B859" s="31"/>
      <c r="C859" s="10"/>
      <c r="D859" s="139"/>
      <c r="E859" s="11"/>
      <c r="F859" s="12"/>
      <c r="G859" s="13">
        <f t="shared" si="14"/>
        <v>0</v>
      </c>
    </row>
    <row r="860" spans="1:7">
      <c r="A860" s="9"/>
      <c r="B860" s="31"/>
      <c r="C860" s="10"/>
      <c r="D860" s="139"/>
      <c r="E860" s="11"/>
      <c r="F860" s="12"/>
      <c r="G860" s="13">
        <f t="shared" si="14"/>
        <v>0</v>
      </c>
    </row>
    <row r="861" spans="1:7">
      <c r="A861" s="9"/>
      <c r="B861" s="31"/>
      <c r="C861" s="10"/>
      <c r="D861" s="139"/>
      <c r="E861" s="11"/>
      <c r="F861" s="12"/>
      <c r="G861" s="13">
        <f t="shared" si="14"/>
        <v>0</v>
      </c>
    </row>
    <row r="862" spans="1:7">
      <c r="A862" s="9"/>
      <c r="B862" s="31"/>
      <c r="C862" s="10"/>
      <c r="D862" s="139"/>
      <c r="E862" s="11"/>
      <c r="F862" s="12"/>
      <c r="G862" s="13">
        <f t="shared" si="14"/>
        <v>0</v>
      </c>
    </row>
    <row r="863" spans="1:7">
      <c r="A863" s="9"/>
      <c r="B863" s="31"/>
      <c r="C863" s="10"/>
      <c r="D863" s="139"/>
      <c r="E863" s="11"/>
      <c r="F863" s="12"/>
      <c r="G863" s="13">
        <f t="shared" si="14"/>
        <v>0</v>
      </c>
    </row>
    <row r="864" spans="1:7">
      <c r="A864" s="9"/>
      <c r="B864" s="31"/>
      <c r="C864" s="10"/>
      <c r="D864" s="139"/>
      <c r="E864" s="11"/>
      <c r="F864" s="12"/>
      <c r="G864" s="13">
        <f t="shared" si="14"/>
        <v>0</v>
      </c>
    </row>
    <row r="865" spans="1:7">
      <c r="A865" s="9"/>
      <c r="B865" s="31"/>
      <c r="C865" s="10"/>
      <c r="D865" s="139"/>
      <c r="E865" s="11"/>
      <c r="F865" s="12"/>
      <c r="G865" s="13">
        <f t="shared" si="14"/>
        <v>0</v>
      </c>
    </row>
    <row r="866" spans="1:7">
      <c r="A866" s="9"/>
      <c r="B866" s="31"/>
      <c r="C866" s="10"/>
      <c r="D866" s="139"/>
      <c r="E866" s="11"/>
      <c r="F866" s="12"/>
      <c r="G866" s="13">
        <f t="shared" si="14"/>
        <v>0</v>
      </c>
    </row>
    <row r="867" spans="1:7">
      <c r="A867" s="9"/>
      <c r="B867" s="31"/>
      <c r="C867" s="10"/>
      <c r="D867" s="139"/>
      <c r="E867" s="11"/>
      <c r="F867" s="12"/>
      <c r="G867" s="13">
        <f t="shared" si="14"/>
        <v>0</v>
      </c>
    </row>
    <row r="868" spans="1:7">
      <c r="A868" s="9"/>
      <c r="B868" s="31"/>
      <c r="C868" s="10"/>
      <c r="D868" s="139"/>
      <c r="E868" s="11"/>
      <c r="F868" s="12"/>
      <c r="G868" s="13">
        <f t="shared" si="14"/>
        <v>0</v>
      </c>
    </row>
    <row r="869" spans="1:7">
      <c r="A869" s="9"/>
      <c r="B869" s="31"/>
      <c r="C869" s="10"/>
      <c r="D869" s="139"/>
      <c r="E869" s="11"/>
      <c r="F869" s="12"/>
      <c r="G869" s="13">
        <f t="shared" si="14"/>
        <v>0</v>
      </c>
    </row>
    <row r="870" spans="1:7">
      <c r="A870" s="9"/>
      <c r="B870" s="31"/>
      <c r="C870" s="10"/>
      <c r="D870" s="139"/>
      <c r="E870" s="11"/>
      <c r="F870" s="12"/>
      <c r="G870" s="13">
        <f t="shared" si="14"/>
        <v>0</v>
      </c>
    </row>
    <row r="871" spans="1:7">
      <c r="A871" s="9"/>
      <c r="B871" s="31"/>
      <c r="C871" s="10"/>
      <c r="D871" s="139"/>
      <c r="E871" s="11"/>
      <c r="F871" s="12"/>
      <c r="G871" s="13">
        <f t="shared" si="14"/>
        <v>0</v>
      </c>
    </row>
    <row r="872" spans="1:7">
      <c r="A872" s="9"/>
      <c r="B872" s="31"/>
      <c r="C872" s="10"/>
      <c r="D872" s="139"/>
      <c r="E872" s="11"/>
      <c r="F872" s="12"/>
      <c r="G872" s="13">
        <f t="shared" si="14"/>
        <v>0</v>
      </c>
    </row>
    <row r="873" spans="1:7">
      <c r="A873" s="9"/>
      <c r="B873" s="31"/>
      <c r="C873" s="10"/>
      <c r="D873" s="139"/>
      <c r="E873" s="11"/>
      <c r="F873" s="12"/>
      <c r="G873" s="13">
        <f t="shared" si="14"/>
        <v>0</v>
      </c>
    </row>
    <row r="874" spans="1:7">
      <c r="A874" s="9"/>
      <c r="B874" s="31"/>
      <c r="C874" s="10"/>
      <c r="D874" s="139"/>
      <c r="E874" s="11"/>
      <c r="F874" s="12"/>
      <c r="G874" s="13">
        <f t="shared" si="14"/>
        <v>0</v>
      </c>
    </row>
    <row r="875" spans="1:7">
      <c r="A875" s="9"/>
      <c r="B875" s="31"/>
      <c r="C875" s="10"/>
      <c r="D875" s="139"/>
      <c r="E875" s="11"/>
      <c r="F875" s="12"/>
      <c r="G875" s="13">
        <f t="shared" si="14"/>
        <v>0</v>
      </c>
    </row>
    <row r="876" spans="1:7">
      <c r="A876" s="9"/>
      <c r="B876" s="31"/>
      <c r="C876" s="10"/>
      <c r="D876" s="139"/>
      <c r="E876" s="11"/>
      <c r="F876" s="12"/>
      <c r="G876" s="13">
        <f t="shared" si="14"/>
        <v>0</v>
      </c>
    </row>
    <row r="877" spans="1:7">
      <c r="A877" s="9"/>
      <c r="B877" s="31"/>
      <c r="C877" s="10"/>
      <c r="D877" s="139"/>
      <c r="E877" s="11"/>
      <c r="F877" s="12"/>
      <c r="G877" s="13">
        <f t="shared" si="14"/>
        <v>0</v>
      </c>
    </row>
    <row r="878" spans="1:7">
      <c r="A878" s="9"/>
      <c r="B878" s="31"/>
      <c r="C878" s="10"/>
      <c r="D878" s="139"/>
      <c r="E878" s="11"/>
      <c r="F878" s="12"/>
      <c r="G878" s="13">
        <f t="shared" si="14"/>
        <v>0</v>
      </c>
    </row>
    <row r="879" spans="1:7">
      <c r="A879" s="9"/>
      <c r="B879" s="31"/>
      <c r="C879" s="10"/>
      <c r="D879" s="139"/>
      <c r="E879" s="11"/>
      <c r="F879" s="12"/>
      <c r="G879" s="13">
        <f t="shared" si="14"/>
        <v>0</v>
      </c>
    </row>
    <row r="880" spans="1:7">
      <c r="A880" s="9"/>
      <c r="B880" s="31"/>
      <c r="C880" s="10"/>
      <c r="D880" s="139"/>
      <c r="E880" s="11"/>
      <c r="F880" s="12"/>
      <c r="G880" s="13">
        <f t="shared" si="14"/>
        <v>0</v>
      </c>
    </row>
    <row r="881" spans="1:7">
      <c r="A881" s="9"/>
      <c r="B881" s="31"/>
      <c r="C881" s="10"/>
      <c r="D881" s="139"/>
      <c r="E881" s="11"/>
      <c r="F881" s="12"/>
      <c r="G881" s="13">
        <f t="shared" si="14"/>
        <v>0</v>
      </c>
    </row>
    <row r="882" spans="1:7">
      <c r="A882" s="9"/>
      <c r="B882" s="31"/>
      <c r="C882" s="10"/>
      <c r="D882" s="139"/>
      <c r="E882" s="11"/>
      <c r="F882" s="12"/>
      <c r="G882" s="13">
        <f t="shared" si="14"/>
        <v>0</v>
      </c>
    </row>
    <row r="883" spans="1:7">
      <c r="A883" s="9"/>
      <c r="B883" s="31"/>
      <c r="C883" s="10"/>
      <c r="D883" s="139"/>
      <c r="E883" s="11"/>
      <c r="F883" s="12"/>
      <c r="G883" s="13">
        <f t="shared" si="14"/>
        <v>0</v>
      </c>
    </row>
    <row r="884" spans="1:7">
      <c r="A884" s="9"/>
      <c r="B884" s="31"/>
      <c r="C884" s="10"/>
      <c r="D884" s="139"/>
      <c r="E884" s="11"/>
      <c r="F884" s="12"/>
      <c r="G884" s="13">
        <f t="shared" si="14"/>
        <v>0</v>
      </c>
    </row>
    <row r="885" spans="1:7">
      <c r="A885" s="9"/>
      <c r="B885" s="31"/>
      <c r="C885" s="10"/>
      <c r="D885" s="139"/>
      <c r="E885" s="11"/>
      <c r="F885" s="12"/>
      <c r="G885" s="13">
        <f t="shared" si="14"/>
        <v>0</v>
      </c>
    </row>
    <row r="886" spans="1:7">
      <c r="A886" s="9"/>
      <c r="B886" s="31"/>
      <c r="C886" s="10"/>
      <c r="D886" s="139"/>
      <c r="E886" s="11"/>
      <c r="F886" s="12"/>
      <c r="G886" s="13">
        <f t="shared" si="14"/>
        <v>0</v>
      </c>
    </row>
    <row r="887" spans="1:7">
      <c r="A887" s="9"/>
      <c r="B887" s="31"/>
      <c r="C887" s="10"/>
      <c r="D887" s="139"/>
      <c r="E887" s="11"/>
      <c r="F887" s="12"/>
      <c r="G887" s="13">
        <f t="shared" si="14"/>
        <v>0</v>
      </c>
    </row>
    <row r="888" spans="1:7">
      <c r="A888" s="9"/>
      <c r="B888" s="31"/>
      <c r="C888" s="10"/>
      <c r="D888" s="139"/>
      <c r="E888" s="11"/>
      <c r="F888" s="12"/>
      <c r="G888" s="13">
        <f t="shared" si="14"/>
        <v>0</v>
      </c>
    </row>
    <row r="889" spans="1:7">
      <c r="A889" s="9"/>
      <c r="B889" s="31"/>
      <c r="C889" s="10"/>
      <c r="D889" s="139"/>
      <c r="E889" s="11"/>
      <c r="F889" s="12"/>
      <c r="G889" s="13">
        <f t="shared" si="14"/>
        <v>0</v>
      </c>
    </row>
    <row r="890" spans="1:7">
      <c r="A890" s="9"/>
      <c r="B890" s="31"/>
      <c r="C890" s="10"/>
      <c r="D890" s="139"/>
      <c r="E890" s="11"/>
      <c r="F890" s="12"/>
      <c r="G890" s="13">
        <f t="shared" si="14"/>
        <v>0</v>
      </c>
    </row>
    <row r="891" spans="1:7">
      <c r="A891" s="9"/>
      <c r="B891" s="31"/>
      <c r="C891" s="10"/>
      <c r="D891" s="139"/>
      <c r="E891" s="11"/>
      <c r="F891" s="12"/>
      <c r="G891" s="13">
        <f t="shared" si="14"/>
        <v>0</v>
      </c>
    </row>
    <row r="892" spans="1:7">
      <c r="A892" s="9"/>
      <c r="B892" s="31"/>
      <c r="C892" s="10"/>
      <c r="D892" s="139"/>
      <c r="E892" s="11"/>
      <c r="F892" s="12"/>
      <c r="G892" s="13">
        <f t="shared" si="14"/>
        <v>0</v>
      </c>
    </row>
    <row r="893" spans="1:7">
      <c r="A893" s="9"/>
      <c r="B893" s="31"/>
      <c r="C893" s="10"/>
      <c r="D893" s="139"/>
      <c r="E893" s="11"/>
      <c r="F893" s="12"/>
      <c r="G893" s="13">
        <f t="shared" si="14"/>
        <v>0</v>
      </c>
    </row>
    <row r="894" spans="1:7">
      <c r="A894" s="9"/>
      <c r="B894" s="31"/>
      <c r="C894" s="10"/>
      <c r="D894" s="139"/>
      <c r="E894" s="11"/>
      <c r="F894" s="12"/>
      <c r="G894" s="13">
        <f t="shared" si="14"/>
        <v>0</v>
      </c>
    </row>
    <row r="895" spans="1:7">
      <c r="A895" s="9"/>
      <c r="B895" s="31"/>
      <c r="C895" s="10"/>
      <c r="D895" s="139"/>
      <c r="E895" s="11"/>
      <c r="F895" s="12"/>
      <c r="G895" s="13">
        <f t="shared" si="14"/>
        <v>0</v>
      </c>
    </row>
    <row r="896" spans="1:7">
      <c r="A896" s="9"/>
      <c r="B896" s="31"/>
      <c r="C896" s="10"/>
      <c r="D896" s="139"/>
      <c r="E896" s="11"/>
      <c r="F896" s="12"/>
      <c r="G896" s="13">
        <f t="shared" si="14"/>
        <v>0</v>
      </c>
    </row>
    <row r="897" spans="1:7">
      <c r="A897" s="9"/>
      <c r="B897" s="31"/>
      <c r="C897" s="10"/>
      <c r="D897" s="139"/>
      <c r="E897" s="11"/>
      <c r="F897" s="12"/>
      <c r="G897" s="13">
        <f t="shared" si="14"/>
        <v>0</v>
      </c>
    </row>
    <row r="898" spans="1:7">
      <c r="A898" s="9"/>
      <c r="B898" s="31"/>
      <c r="C898" s="10"/>
      <c r="D898" s="139"/>
      <c r="E898" s="11"/>
      <c r="F898" s="12"/>
      <c r="G898" s="13">
        <f t="shared" si="14"/>
        <v>0</v>
      </c>
    </row>
    <row r="899" spans="1:7">
      <c r="A899" s="9"/>
      <c r="B899" s="31"/>
      <c r="C899" s="10"/>
      <c r="D899" s="139"/>
      <c r="E899" s="11"/>
      <c r="F899" s="12"/>
      <c r="G899" s="13">
        <f t="shared" si="14"/>
        <v>0</v>
      </c>
    </row>
    <row r="900" spans="1:7">
      <c r="A900" s="9"/>
      <c r="B900" s="31"/>
      <c r="C900" s="10"/>
      <c r="D900" s="139"/>
      <c r="E900" s="11"/>
      <c r="F900" s="12"/>
      <c r="G900" s="13">
        <f t="shared" ref="G900:G963" si="15">E900*F900</f>
        <v>0</v>
      </c>
    </row>
    <row r="901" spans="1:7">
      <c r="A901" s="9"/>
      <c r="B901" s="31"/>
      <c r="C901" s="10"/>
      <c r="D901" s="139"/>
      <c r="E901" s="11"/>
      <c r="F901" s="12"/>
      <c r="G901" s="13">
        <f t="shared" si="15"/>
        <v>0</v>
      </c>
    </row>
    <row r="902" spans="1:7">
      <c r="A902" s="9"/>
      <c r="B902" s="31"/>
      <c r="C902" s="10"/>
      <c r="D902" s="139"/>
      <c r="E902" s="11"/>
      <c r="F902" s="12"/>
      <c r="G902" s="13">
        <f t="shared" si="15"/>
        <v>0</v>
      </c>
    </row>
    <row r="903" spans="1:7">
      <c r="A903" s="9"/>
      <c r="B903" s="31"/>
      <c r="C903" s="10"/>
      <c r="D903" s="139"/>
      <c r="E903" s="11"/>
      <c r="F903" s="12"/>
      <c r="G903" s="13">
        <f t="shared" si="15"/>
        <v>0</v>
      </c>
    </row>
    <row r="904" spans="1:7">
      <c r="A904" s="9"/>
      <c r="B904" s="31"/>
      <c r="C904" s="10"/>
      <c r="D904" s="139"/>
      <c r="E904" s="11"/>
      <c r="F904" s="12"/>
      <c r="G904" s="13">
        <f t="shared" si="15"/>
        <v>0</v>
      </c>
    </row>
    <row r="905" spans="1:7">
      <c r="A905" s="9"/>
      <c r="B905" s="31"/>
      <c r="C905" s="10"/>
      <c r="D905" s="139"/>
      <c r="E905" s="11"/>
      <c r="F905" s="12"/>
      <c r="G905" s="13">
        <f t="shared" si="15"/>
        <v>0</v>
      </c>
    </row>
    <row r="906" spans="1:7">
      <c r="A906" s="9"/>
      <c r="B906" s="31"/>
      <c r="C906" s="10"/>
      <c r="D906" s="139"/>
      <c r="E906" s="11"/>
      <c r="F906" s="12"/>
      <c r="G906" s="13">
        <f t="shared" si="15"/>
        <v>0</v>
      </c>
    </row>
    <row r="907" spans="1:7">
      <c r="A907" s="9"/>
      <c r="B907" s="31"/>
      <c r="C907" s="10"/>
      <c r="D907" s="139"/>
      <c r="E907" s="11"/>
      <c r="F907" s="12"/>
      <c r="G907" s="13">
        <f t="shared" si="15"/>
        <v>0</v>
      </c>
    </row>
    <row r="908" spans="1:7">
      <c r="A908" s="9"/>
      <c r="B908" s="31"/>
      <c r="C908" s="10"/>
      <c r="D908" s="139"/>
      <c r="E908" s="11"/>
      <c r="F908" s="12"/>
      <c r="G908" s="13">
        <f t="shared" si="15"/>
        <v>0</v>
      </c>
    </row>
    <row r="909" spans="1:7">
      <c r="A909" s="9"/>
      <c r="B909" s="31"/>
      <c r="C909" s="10"/>
      <c r="D909" s="139"/>
      <c r="E909" s="11"/>
      <c r="F909" s="12"/>
      <c r="G909" s="13">
        <f t="shared" si="15"/>
        <v>0</v>
      </c>
    </row>
    <row r="910" spans="1:7">
      <c r="A910" s="9"/>
      <c r="B910" s="31"/>
      <c r="C910" s="10"/>
      <c r="D910" s="139"/>
      <c r="E910" s="11"/>
      <c r="F910" s="12"/>
      <c r="G910" s="13">
        <f t="shared" si="15"/>
        <v>0</v>
      </c>
    </row>
    <row r="911" spans="1:7">
      <c r="A911" s="9"/>
      <c r="B911" s="31"/>
      <c r="C911" s="10"/>
      <c r="D911" s="139"/>
      <c r="E911" s="11"/>
      <c r="F911" s="12"/>
      <c r="G911" s="13">
        <f t="shared" si="15"/>
        <v>0</v>
      </c>
    </row>
    <row r="912" spans="1:7">
      <c r="A912" s="9"/>
      <c r="B912" s="31"/>
      <c r="C912" s="10"/>
      <c r="D912" s="139"/>
      <c r="E912" s="11"/>
      <c r="F912" s="12"/>
      <c r="G912" s="13">
        <f t="shared" si="15"/>
        <v>0</v>
      </c>
    </row>
    <row r="913" spans="1:7">
      <c r="A913" s="9"/>
      <c r="B913" s="31"/>
      <c r="C913" s="10"/>
      <c r="D913" s="139"/>
      <c r="E913" s="11"/>
      <c r="F913" s="12"/>
      <c r="G913" s="13">
        <f t="shared" si="15"/>
        <v>0</v>
      </c>
    </row>
    <row r="914" spans="1:7">
      <c r="A914" s="9"/>
      <c r="B914" s="31"/>
      <c r="C914" s="10"/>
      <c r="D914" s="139"/>
      <c r="E914" s="11"/>
      <c r="F914" s="12"/>
      <c r="G914" s="13">
        <f t="shared" si="15"/>
        <v>0</v>
      </c>
    </row>
    <row r="915" spans="1:7">
      <c r="A915" s="9"/>
      <c r="B915" s="31"/>
      <c r="C915" s="10"/>
      <c r="D915" s="139"/>
      <c r="E915" s="11"/>
      <c r="F915" s="12"/>
      <c r="G915" s="13">
        <f t="shared" si="15"/>
        <v>0</v>
      </c>
    </row>
    <row r="916" spans="1:7">
      <c r="A916" s="9"/>
      <c r="B916" s="31"/>
      <c r="C916" s="10"/>
      <c r="D916" s="139"/>
      <c r="E916" s="11"/>
      <c r="F916" s="12"/>
      <c r="G916" s="13">
        <f t="shared" si="15"/>
        <v>0</v>
      </c>
    </row>
    <row r="917" spans="1:7">
      <c r="A917" s="9"/>
      <c r="B917" s="31"/>
      <c r="C917" s="10"/>
      <c r="D917" s="139"/>
      <c r="E917" s="11"/>
      <c r="F917" s="12"/>
      <c r="G917" s="13">
        <f t="shared" si="15"/>
        <v>0</v>
      </c>
    </row>
    <row r="918" spans="1:7">
      <c r="A918" s="9"/>
      <c r="B918" s="31"/>
      <c r="C918" s="10"/>
      <c r="D918" s="139"/>
      <c r="E918" s="11"/>
      <c r="F918" s="12"/>
      <c r="G918" s="13">
        <f t="shared" si="15"/>
        <v>0</v>
      </c>
    </row>
    <row r="919" spans="1:7">
      <c r="A919" s="9"/>
      <c r="B919" s="31"/>
      <c r="C919" s="10"/>
      <c r="D919" s="139"/>
      <c r="E919" s="11"/>
      <c r="F919" s="12"/>
      <c r="G919" s="13">
        <f t="shared" si="15"/>
        <v>0</v>
      </c>
    </row>
    <row r="920" spans="1:7">
      <c r="A920" s="9"/>
      <c r="B920" s="31"/>
      <c r="C920" s="10"/>
      <c r="D920" s="139"/>
      <c r="E920" s="11"/>
      <c r="F920" s="12"/>
      <c r="G920" s="13">
        <f t="shared" si="15"/>
        <v>0</v>
      </c>
    </row>
    <row r="921" spans="1:7">
      <c r="A921" s="9"/>
      <c r="B921" s="31"/>
      <c r="C921" s="10"/>
      <c r="D921" s="139"/>
      <c r="E921" s="11"/>
      <c r="F921" s="12"/>
      <c r="G921" s="13">
        <f t="shared" si="15"/>
        <v>0</v>
      </c>
    </row>
    <row r="922" spans="1:7">
      <c r="A922" s="9"/>
      <c r="B922" s="31"/>
      <c r="C922" s="10"/>
      <c r="D922" s="139"/>
      <c r="E922" s="11"/>
      <c r="F922" s="12"/>
      <c r="G922" s="13">
        <f t="shared" si="15"/>
        <v>0</v>
      </c>
    </row>
    <row r="923" spans="1:7">
      <c r="A923" s="9"/>
      <c r="B923" s="31"/>
      <c r="C923" s="10"/>
      <c r="D923" s="139"/>
      <c r="E923" s="11"/>
      <c r="F923" s="12"/>
      <c r="G923" s="13">
        <f t="shared" si="15"/>
        <v>0</v>
      </c>
    </row>
    <row r="924" spans="1:7">
      <c r="A924" s="9"/>
      <c r="B924" s="31"/>
      <c r="C924" s="10"/>
      <c r="D924" s="139"/>
      <c r="E924" s="11"/>
      <c r="F924" s="12"/>
      <c r="G924" s="13">
        <f t="shared" si="15"/>
        <v>0</v>
      </c>
    </row>
    <row r="925" spans="1:7">
      <c r="A925" s="9"/>
      <c r="B925" s="31"/>
      <c r="C925" s="10"/>
      <c r="D925" s="139"/>
      <c r="E925" s="11"/>
      <c r="F925" s="12"/>
      <c r="G925" s="13">
        <f t="shared" si="15"/>
        <v>0</v>
      </c>
    </row>
    <row r="926" spans="1:7">
      <c r="A926" s="9"/>
      <c r="B926" s="31"/>
      <c r="C926" s="10"/>
      <c r="D926" s="139"/>
      <c r="E926" s="11"/>
      <c r="F926" s="12"/>
      <c r="G926" s="13">
        <f t="shared" si="15"/>
        <v>0</v>
      </c>
    </row>
    <row r="927" spans="1:7">
      <c r="A927" s="9"/>
      <c r="B927" s="31"/>
      <c r="C927" s="10"/>
      <c r="D927" s="139"/>
      <c r="E927" s="11"/>
      <c r="F927" s="12"/>
      <c r="G927" s="13">
        <f t="shared" si="15"/>
        <v>0</v>
      </c>
    </row>
    <row r="928" spans="1:7">
      <c r="A928" s="9"/>
      <c r="B928" s="31"/>
      <c r="C928" s="10"/>
      <c r="D928" s="139"/>
      <c r="E928" s="11"/>
      <c r="F928" s="12"/>
      <c r="G928" s="13">
        <f t="shared" si="15"/>
        <v>0</v>
      </c>
    </row>
    <row r="929" spans="1:7">
      <c r="A929" s="9"/>
      <c r="B929" s="31"/>
      <c r="C929" s="10"/>
      <c r="D929" s="139"/>
      <c r="E929" s="11"/>
      <c r="F929" s="12"/>
      <c r="G929" s="13">
        <f t="shared" si="15"/>
        <v>0</v>
      </c>
    </row>
    <row r="930" spans="1:7">
      <c r="A930" s="9"/>
      <c r="B930" s="31"/>
      <c r="C930" s="10"/>
      <c r="D930" s="139"/>
      <c r="E930" s="11"/>
      <c r="F930" s="12"/>
      <c r="G930" s="13">
        <f t="shared" si="15"/>
        <v>0</v>
      </c>
    </row>
    <row r="931" spans="1:7">
      <c r="A931" s="9"/>
      <c r="B931" s="31"/>
      <c r="C931" s="10"/>
      <c r="D931" s="139"/>
      <c r="E931" s="11"/>
      <c r="F931" s="12"/>
      <c r="G931" s="13">
        <f t="shared" si="15"/>
        <v>0</v>
      </c>
    </row>
    <row r="932" spans="1:7">
      <c r="A932" s="9"/>
      <c r="B932" s="31"/>
      <c r="C932" s="10"/>
      <c r="D932" s="139"/>
      <c r="E932" s="11"/>
      <c r="F932" s="12"/>
      <c r="G932" s="13">
        <f t="shared" si="15"/>
        <v>0</v>
      </c>
    </row>
    <row r="933" spans="1:7">
      <c r="A933" s="9"/>
      <c r="B933" s="31"/>
      <c r="C933" s="10"/>
      <c r="D933" s="139"/>
      <c r="E933" s="11"/>
      <c r="F933" s="12"/>
      <c r="G933" s="13">
        <f t="shared" si="15"/>
        <v>0</v>
      </c>
    </row>
    <row r="934" spans="1:7">
      <c r="A934" s="9"/>
      <c r="B934" s="31"/>
      <c r="C934" s="10"/>
      <c r="D934" s="139"/>
      <c r="E934" s="11"/>
      <c r="F934" s="12"/>
      <c r="G934" s="13">
        <f t="shared" si="15"/>
        <v>0</v>
      </c>
    </row>
    <row r="935" spans="1:7">
      <c r="A935" s="9"/>
      <c r="B935" s="31"/>
      <c r="C935" s="10"/>
      <c r="D935" s="139"/>
      <c r="E935" s="11"/>
      <c r="F935" s="12"/>
      <c r="G935" s="13">
        <f t="shared" si="15"/>
        <v>0</v>
      </c>
    </row>
    <row r="936" spans="1:7">
      <c r="A936" s="9"/>
      <c r="B936" s="31"/>
      <c r="C936" s="10"/>
      <c r="D936" s="139"/>
      <c r="E936" s="11"/>
      <c r="F936" s="12"/>
      <c r="G936" s="13">
        <f t="shared" si="15"/>
        <v>0</v>
      </c>
    </row>
    <row r="937" spans="1:7">
      <c r="A937" s="9"/>
      <c r="B937" s="31"/>
      <c r="C937" s="10"/>
      <c r="D937" s="139"/>
      <c r="E937" s="11"/>
      <c r="F937" s="12"/>
      <c r="G937" s="13">
        <f t="shared" si="15"/>
        <v>0</v>
      </c>
    </row>
    <row r="938" spans="1:7">
      <c r="A938" s="9"/>
      <c r="B938" s="31"/>
      <c r="C938" s="10"/>
      <c r="D938" s="139"/>
      <c r="E938" s="11"/>
      <c r="F938" s="12"/>
      <c r="G938" s="13">
        <f t="shared" si="15"/>
        <v>0</v>
      </c>
    </row>
    <row r="939" spans="1:7">
      <c r="A939" s="9"/>
      <c r="B939" s="31"/>
      <c r="C939" s="10"/>
      <c r="D939" s="139"/>
      <c r="E939" s="11"/>
      <c r="F939" s="12"/>
      <c r="G939" s="13">
        <f t="shared" si="15"/>
        <v>0</v>
      </c>
    </row>
    <row r="940" spans="1:7">
      <c r="A940" s="9"/>
      <c r="B940" s="31"/>
      <c r="C940" s="10"/>
      <c r="D940" s="139"/>
      <c r="E940" s="11"/>
      <c r="F940" s="12"/>
      <c r="G940" s="13">
        <f t="shared" si="15"/>
        <v>0</v>
      </c>
    </row>
    <row r="941" spans="1:7">
      <c r="A941" s="9"/>
      <c r="B941" s="31"/>
      <c r="C941" s="10"/>
      <c r="D941" s="139"/>
      <c r="E941" s="11"/>
      <c r="F941" s="12"/>
      <c r="G941" s="13">
        <f t="shared" si="15"/>
        <v>0</v>
      </c>
    </row>
    <row r="942" spans="1:7">
      <c r="A942" s="9"/>
      <c r="B942" s="31"/>
      <c r="C942" s="10"/>
      <c r="D942" s="139"/>
      <c r="E942" s="11"/>
      <c r="F942" s="12"/>
      <c r="G942" s="13">
        <f t="shared" si="15"/>
        <v>0</v>
      </c>
    </row>
    <row r="943" spans="1:7">
      <c r="A943" s="9"/>
      <c r="B943" s="31"/>
      <c r="C943" s="10" t="str">
        <f>IFERROR(VLOOKUP($B943,DataBase!$A:$B,2,0),"")</f>
        <v/>
      </c>
      <c r="D943" s="139" t="str">
        <f>IFERROR(VLOOKUP($B943,DataBase!$A:$G,6,0),"")</f>
        <v/>
      </c>
      <c r="E943" s="11"/>
      <c r="F943" s="12"/>
      <c r="G943" s="13">
        <f t="shared" si="15"/>
        <v>0</v>
      </c>
    </row>
    <row r="944" spans="1:7">
      <c r="A944" s="9"/>
      <c r="B944" s="31"/>
      <c r="C944" s="10" t="str">
        <f>IFERROR(VLOOKUP($B944,DataBase!$A:$B,2,0),"")</f>
        <v/>
      </c>
      <c r="D944" s="139" t="str">
        <f>IFERROR(VLOOKUP($B944,DataBase!$A:$G,6,0),"")</f>
        <v/>
      </c>
      <c r="E944" s="11"/>
      <c r="F944" s="12"/>
      <c r="G944" s="13">
        <f t="shared" si="15"/>
        <v>0</v>
      </c>
    </row>
    <row r="945" spans="1:7">
      <c r="A945" s="9"/>
      <c r="B945" s="31"/>
      <c r="C945" s="10" t="str">
        <f>IFERROR(VLOOKUP($B945,DataBase!$A:$B,2,0),"")</f>
        <v/>
      </c>
      <c r="D945" s="139" t="str">
        <f>IFERROR(VLOOKUP($B945,DataBase!$A:$G,6,0),"")</f>
        <v/>
      </c>
      <c r="E945" s="11"/>
      <c r="F945" s="12"/>
      <c r="G945" s="13">
        <f t="shared" si="15"/>
        <v>0</v>
      </c>
    </row>
    <row r="946" spans="1:7">
      <c r="A946" s="9"/>
      <c r="B946" s="31"/>
      <c r="C946" s="10" t="str">
        <f>IFERROR(VLOOKUP($B946,DataBase!$A:$B,2,0),"")</f>
        <v/>
      </c>
      <c r="D946" s="139" t="str">
        <f>IFERROR(VLOOKUP($B946,DataBase!$A:$G,6,0),"")</f>
        <v/>
      </c>
      <c r="E946" s="11"/>
      <c r="F946" s="12"/>
      <c r="G946" s="13">
        <f t="shared" si="15"/>
        <v>0</v>
      </c>
    </row>
    <row r="947" spans="1:7">
      <c r="A947" s="9"/>
      <c r="B947" s="31"/>
      <c r="C947" s="10" t="str">
        <f>IFERROR(VLOOKUP($B947,DataBase!$A:$B,2,0),"")</f>
        <v/>
      </c>
      <c r="D947" s="139" t="str">
        <f>IFERROR(VLOOKUP($B947,DataBase!$A:$G,6,0),"")</f>
        <v/>
      </c>
      <c r="E947" s="11"/>
      <c r="F947" s="12"/>
      <c r="G947" s="13">
        <f t="shared" si="15"/>
        <v>0</v>
      </c>
    </row>
    <row r="948" spans="1:7">
      <c r="A948" s="9"/>
      <c r="B948" s="31"/>
      <c r="C948" s="10" t="str">
        <f>IFERROR(VLOOKUP($B948,DataBase!$A:$B,2,0),"")</f>
        <v/>
      </c>
      <c r="D948" s="139" t="str">
        <f>IFERROR(VLOOKUP($B948,DataBase!$A:$G,6,0),"")</f>
        <v/>
      </c>
      <c r="E948" s="11"/>
      <c r="F948" s="12"/>
      <c r="G948" s="13">
        <f t="shared" si="15"/>
        <v>0</v>
      </c>
    </row>
    <row r="949" spans="1:7">
      <c r="A949" s="9"/>
      <c r="B949" s="31"/>
      <c r="C949" s="10" t="str">
        <f>IFERROR(VLOOKUP($B949,DataBase!$A:$B,2,0),"")</f>
        <v/>
      </c>
      <c r="D949" s="139" t="str">
        <f>IFERROR(VLOOKUP($B949,DataBase!$A:$G,6,0),"")</f>
        <v/>
      </c>
      <c r="E949" s="11"/>
      <c r="F949" s="12"/>
      <c r="G949" s="13">
        <f t="shared" si="15"/>
        <v>0</v>
      </c>
    </row>
    <row r="950" spans="1:7">
      <c r="A950" s="9"/>
      <c r="B950" s="31"/>
      <c r="C950" s="10" t="str">
        <f>IFERROR(VLOOKUP($B950,DataBase!$A:$B,2,0),"")</f>
        <v/>
      </c>
      <c r="D950" s="139" t="str">
        <f>IFERROR(VLOOKUP($B950,DataBase!$A:$G,6,0),"")</f>
        <v/>
      </c>
      <c r="E950" s="11"/>
      <c r="F950" s="12"/>
      <c r="G950" s="13">
        <f t="shared" si="15"/>
        <v>0</v>
      </c>
    </row>
    <row r="951" spans="1:7">
      <c r="A951" s="9"/>
      <c r="B951" s="31"/>
      <c r="C951" s="10" t="str">
        <f>IFERROR(VLOOKUP($B951,DataBase!$A:$B,2,0),"")</f>
        <v/>
      </c>
      <c r="D951" s="139" t="str">
        <f>IFERROR(VLOOKUP($B951,DataBase!$A:$G,6,0),"")</f>
        <v/>
      </c>
      <c r="E951" s="11"/>
      <c r="F951" s="12"/>
      <c r="G951" s="13">
        <f t="shared" si="15"/>
        <v>0</v>
      </c>
    </row>
    <row r="952" spans="1:7">
      <c r="A952" s="9"/>
      <c r="B952" s="31"/>
      <c r="C952" s="10" t="str">
        <f>IFERROR(VLOOKUP($B952,DataBase!$A:$B,2,0),"")</f>
        <v/>
      </c>
      <c r="D952" s="139" t="str">
        <f>IFERROR(VLOOKUP($B952,DataBase!$A:$G,6,0),"")</f>
        <v/>
      </c>
      <c r="E952" s="11"/>
      <c r="F952" s="12"/>
      <c r="G952" s="13">
        <f t="shared" si="15"/>
        <v>0</v>
      </c>
    </row>
    <row r="953" spans="1:7">
      <c r="A953" s="9"/>
      <c r="B953" s="31"/>
      <c r="C953" s="10" t="str">
        <f>IFERROR(VLOOKUP($B953,DataBase!$A:$B,2,0),"")</f>
        <v/>
      </c>
      <c r="D953" s="139" t="str">
        <f>IFERROR(VLOOKUP($B953,DataBase!$A:$G,6,0),"")</f>
        <v/>
      </c>
      <c r="E953" s="11"/>
      <c r="F953" s="12"/>
      <c r="G953" s="13">
        <f t="shared" si="15"/>
        <v>0</v>
      </c>
    </row>
    <row r="954" spans="1:7">
      <c r="A954" s="9"/>
      <c r="B954" s="31"/>
      <c r="C954" s="10" t="str">
        <f>IFERROR(VLOOKUP($B954,DataBase!$A:$B,2,0),"")</f>
        <v/>
      </c>
      <c r="D954" s="139" t="str">
        <f>IFERROR(VLOOKUP($B954,DataBase!$A:$G,6,0),"")</f>
        <v/>
      </c>
      <c r="E954" s="11"/>
      <c r="F954" s="12"/>
      <c r="G954" s="13">
        <f t="shared" si="15"/>
        <v>0</v>
      </c>
    </row>
    <row r="955" spans="1:7">
      <c r="A955" s="9"/>
      <c r="B955" s="31"/>
      <c r="C955" s="10" t="str">
        <f>IFERROR(VLOOKUP($B955,DataBase!$A:$B,2,0),"")</f>
        <v/>
      </c>
      <c r="D955" s="139" t="str">
        <f>IFERROR(VLOOKUP($B955,DataBase!$A:$G,6,0),"")</f>
        <v/>
      </c>
      <c r="E955" s="11"/>
      <c r="F955" s="12"/>
      <c r="G955" s="13">
        <f t="shared" si="15"/>
        <v>0</v>
      </c>
    </row>
    <row r="956" spans="1:7">
      <c r="A956" s="9"/>
      <c r="B956" s="31"/>
      <c r="C956" s="10" t="str">
        <f>IFERROR(VLOOKUP($B956,DataBase!$A:$B,2,0),"")</f>
        <v/>
      </c>
      <c r="D956" s="139" t="str">
        <f>IFERROR(VLOOKUP($B956,DataBase!$A:$G,6,0),"")</f>
        <v/>
      </c>
      <c r="E956" s="11"/>
      <c r="F956" s="12"/>
      <c r="G956" s="13">
        <f t="shared" si="15"/>
        <v>0</v>
      </c>
    </row>
    <row r="957" spans="1:7">
      <c r="A957" s="9"/>
      <c r="B957" s="31"/>
      <c r="C957" s="10" t="str">
        <f>IFERROR(VLOOKUP($B957,DataBase!$A:$B,2,0),"")</f>
        <v/>
      </c>
      <c r="D957" s="139" t="str">
        <f>IFERROR(VLOOKUP($B957,DataBase!$A:$G,6,0),"")</f>
        <v/>
      </c>
      <c r="E957" s="11"/>
      <c r="F957" s="12"/>
      <c r="G957" s="13">
        <f t="shared" si="15"/>
        <v>0</v>
      </c>
    </row>
    <row r="958" spans="1:7">
      <c r="A958" s="9"/>
      <c r="B958" s="31"/>
      <c r="C958" s="10" t="str">
        <f>IFERROR(VLOOKUP($B958,DataBase!$A:$B,2,0),"")</f>
        <v/>
      </c>
      <c r="D958" s="139" t="str">
        <f>IFERROR(VLOOKUP($B958,DataBase!$A:$G,6,0),"")</f>
        <v/>
      </c>
      <c r="E958" s="11"/>
      <c r="F958" s="12"/>
      <c r="G958" s="13">
        <f t="shared" si="15"/>
        <v>0</v>
      </c>
    </row>
    <row r="959" spans="1:7">
      <c r="A959" s="9"/>
      <c r="B959" s="31"/>
      <c r="C959" s="10" t="str">
        <f>IFERROR(VLOOKUP($B959,DataBase!$A:$B,2,0),"")</f>
        <v/>
      </c>
      <c r="D959" s="139" t="str">
        <f>IFERROR(VLOOKUP($B959,DataBase!$A:$G,6,0),"")</f>
        <v/>
      </c>
      <c r="E959" s="11"/>
      <c r="F959" s="12"/>
      <c r="G959" s="13">
        <f t="shared" si="15"/>
        <v>0</v>
      </c>
    </row>
    <row r="960" spans="1:7">
      <c r="A960" s="9"/>
      <c r="B960" s="31"/>
      <c r="C960" s="10" t="str">
        <f>IFERROR(VLOOKUP($B960,DataBase!$A:$B,2,0),"")</f>
        <v/>
      </c>
      <c r="D960" s="139" t="str">
        <f>IFERROR(VLOOKUP($B960,DataBase!$A:$G,6,0),"")</f>
        <v/>
      </c>
      <c r="E960" s="11"/>
      <c r="F960" s="12"/>
      <c r="G960" s="13">
        <f t="shared" si="15"/>
        <v>0</v>
      </c>
    </row>
    <row r="961" spans="1:7">
      <c r="A961" s="9"/>
      <c r="B961" s="31"/>
      <c r="C961" s="10" t="str">
        <f>IFERROR(VLOOKUP($B961,DataBase!$A:$B,2,0),"")</f>
        <v/>
      </c>
      <c r="D961" s="139" t="str">
        <f>IFERROR(VLOOKUP($B961,DataBase!$A:$G,6,0),"")</f>
        <v/>
      </c>
      <c r="E961" s="11"/>
      <c r="F961" s="12"/>
      <c r="G961" s="13">
        <f t="shared" si="15"/>
        <v>0</v>
      </c>
    </row>
    <row r="962" spans="1:7">
      <c r="A962" s="9"/>
      <c r="B962" s="31"/>
      <c r="C962" s="10" t="str">
        <f>IFERROR(VLOOKUP($B962,DataBase!$A:$B,2,0),"")</f>
        <v/>
      </c>
      <c r="D962" s="139" t="str">
        <f>IFERROR(VLOOKUP($B962,DataBase!$A:$G,6,0),"")</f>
        <v/>
      </c>
      <c r="E962" s="11"/>
      <c r="F962" s="12"/>
      <c r="G962" s="13">
        <f t="shared" si="15"/>
        <v>0</v>
      </c>
    </row>
    <row r="963" spans="1:7">
      <c r="A963" s="9"/>
      <c r="B963" s="31"/>
      <c r="C963" s="10" t="str">
        <f>IFERROR(VLOOKUP($B963,DataBase!$A:$B,2,0),"")</f>
        <v/>
      </c>
      <c r="D963" s="139" t="str">
        <f>IFERROR(VLOOKUP($B963,DataBase!$A:$G,6,0),"")</f>
        <v/>
      </c>
      <c r="E963" s="11"/>
      <c r="F963" s="12"/>
      <c r="G963" s="13">
        <f t="shared" si="15"/>
        <v>0</v>
      </c>
    </row>
    <row r="964" spans="1:7">
      <c r="A964" s="9"/>
      <c r="B964" s="31"/>
      <c r="C964" s="10" t="str">
        <f>IFERROR(VLOOKUP($B964,DataBase!$A:$B,2,0),"")</f>
        <v/>
      </c>
      <c r="D964" s="139" t="str">
        <f>IFERROR(VLOOKUP($B964,DataBase!$A:$G,6,0),"")</f>
        <v/>
      </c>
      <c r="E964" s="11"/>
      <c r="F964" s="12"/>
      <c r="G964" s="13">
        <f t="shared" ref="G964:G1027" si="16">E964*F964</f>
        <v>0</v>
      </c>
    </row>
    <row r="965" spans="1:7">
      <c r="A965" s="9"/>
      <c r="B965" s="31"/>
      <c r="C965" s="10" t="str">
        <f>IFERROR(VLOOKUP($B965,DataBase!$A:$B,2,0),"")</f>
        <v/>
      </c>
      <c r="D965" s="139" t="str">
        <f>IFERROR(VLOOKUP($B965,DataBase!$A:$G,6,0),"")</f>
        <v/>
      </c>
      <c r="E965" s="11"/>
      <c r="F965" s="12"/>
      <c r="G965" s="13">
        <f t="shared" si="16"/>
        <v>0</v>
      </c>
    </row>
    <row r="966" spans="1:7">
      <c r="A966" s="9"/>
      <c r="B966" s="31"/>
      <c r="C966" s="10" t="str">
        <f>IFERROR(VLOOKUP($B966,DataBase!$A:$B,2,0),"")</f>
        <v/>
      </c>
      <c r="D966" s="139" t="str">
        <f>IFERROR(VLOOKUP($B966,DataBase!$A:$G,6,0),"")</f>
        <v/>
      </c>
      <c r="E966" s="11"/>
      <c r="F966" s="12"/>
      <c r="G966" s="13">
        <f t="shared" si="16"/>
        <v>0</v>
      </c>
    </row>
    <row r="967" spans="1:7">
      <c r="A967" s="9"/>
      <c r="B967" s="31"/>
      <c r="C967" s="10" t="str">
        <f>IFERROR(VLOOKUP($B967,DataBase!$A:$B,2,0),"")</f>
        <v/>
      </c>
      <c r="D967" s="139" t="str">
        <f>IFERROR(VLOOKUP($B967,DataBase!$A:$G,6,0),"")</f>
        <v/>
      </c>
      <c r="E967" s="11"/>
      <c r="F967" s="12"/>
      <c r="G967" s="13">
        <f t="shared" si="16"/>
        <v>0</v>
      </c>
    </row>
    <row r="968" spans="1:7">
      <c r="A968" s="9"/>
      <c r="B968" s="31"/>
      <c r="C968" s="10" t="str">
        <f>IFERROR(VLOOKUP($B968,DataBase!$A:$B,2,0),"")</f>
        <v/>
      </c>
      <c r="D968" s="139" t="str">
        <f>IFERROR(VLOOKUP($B968,DataBase!$A:$G,6,0),"")</f>
        <v/>
      </c>
      <c r="E968" s="11"/>
      <c r="F968" s="12"/>
      <c r="G968" s="13">
        <f t="shared" si="16"/>
        <v>0</v>
      </c>
    </row>
    <row r="969" spans="1:7">
      <c r="A969" s="9"/>
      <c r="B969" s="31"/>
      <c r="C969" s="10" t="str">
        <f>IFERROR(VLOOKUP($B969,DataBase!$A:$B,2,0),"")</f>
        <v/>
      </c>
      <c r="D969" s="139" t="str">
        <f>IFERROR(VLOOKUP($B969,DataBase!$A:$G,6,0),"")</f>
        <v/>
      </c>
      <c r="E969" s="11"/>
      <c r="F969" s="12"/>
      <c r="G969" s="13">
        <f t="shared" si="16"/>
        <v>0</v>
      </c>
    </row>
    <row r="970" spans="1:7">
      <c r="A970" s="9"/>
      <c r="B970" s="31"/>
      <c r="C970" s="10" t="str">
        <f>IFERROR(VLOOKUP($B970,DataBase!$A:$B,2,0),"")</f>
        <v/>
      </c>
      <c r="D970" s="139" t="str">
        <f>IFERROR(VLOOKUP($B970,DataBase!$A:$G,6,0),"")</f>
        <v/>
      </c>
      <c r="E970" s="11"/>
      <c r="F970" s="12"/>
      <c r="G970" s="13">
        <f t="shared" si="16"/>
        <v>0</v>
      </c>
    </row>
    <row r="971" spans="1:7">
      <c r="A971" s="9"/>
      <c r="B971" s="31"/>
      <c r="C971" s="10" t="str">
        <f>IFERROR(VLOOKUP($B971,DataBase!$A:$B,2,0),"")</f>
        <v/>
      </c>
      <c r="D971" s="139" t="str">
        <f>IFERROR(VLOOKUP($B971,DataBase!$A:$G,6,0),"")</f>
        <v/>
      </c>
      <c r="E971" s="11"/>
      <c r="F971" s="12"/>
      <c r="G971" s="13">
        <f t="shared" si="16"/>
        <v>0</v>
      </c>
    </row>
    <row r="972" spans="1:7">
      <c r="A972" s="9"/>
      <c r="B972" s="31"/>
      <c r="C972" s="10" t="str">
        <f>IFERROR(VLOOKUP($B972,DataBase!$A:$B,2,0),"")</f>
        <v/>
      </c>
      <c r="D972" s="139" t="str">
        <f>IFERROR(VLOOKUP($B972,DataBase!$A:$G,6,0),"")</f>
        <v/>
      </c>
      <c r="E972" s="11"/>
      <c r="F972" s="12"/>
      <c r="G972" s="13">
        <f t="shared" si="16"/>
        <v>0</v>
      </c>
    </row>
    <row r="973" spans="1:7">
      <c r="A973" s="9"/>
      <c r="B973" s="31"/>
      <c r="C973" s="10" t="str">
        <f>IFERROR(VLOOKUP($B973,DataBase!$A:$B,2,0),"")</f>
        <v/>
      </c>
      <c r="D973" s="139" t="str">
        <f>IFERROR(VLOOKUP($B973,DataBase!$A:$G,6,0),"")</f>
        <v/>
      </c>
      <c r="E973" s="11"/>
      <c r="F973" s="12"/>
      <c r="G973" s="13">
        <f t="shared" si="16"/>
        <v>0</v>
      </c>
    </row>
    <row r="974" spans="1:7">
      <c r="A974" s="9"/>
      <c r="B974" s="31"/>
      <c r="C974" s="10" t="str">
        <f>IFERROR(VLOOKUP($B974,DataBase!$A:$B,2,0),"")</f>
        <v/>
      </c>
      <c r="D974" s="139" t="str">
        <f>IFERROR(VLOOKUP($B974,DataBase!$A:$G,6,0),"")</f>
        <v/>
      </c>
      <c r="E974" s="11"/>
      <c r="F974" s="12"/>
      <c r="G974" s="13">
        <f t="shared" si="16"/>
        <v>0</v>
      </c>
    </row>
    <row r="975" spans="1:7">
      <c r="A975" s="9"/>
      <c r="B975" s="31"/>
      <c r="C975" s="10" t="str">
        <f>IFERROR(VLOOKUP($B975,DataBase!$A:$B,2,0),"")</f>
        <v/>
      </c>
      <c r="D975" s="139" t="str">
        <f>IFERROR(VLOOKUP($B975,DataBase!$A:$G,6,0),"")</f>
        <v/>
      </c>
      <c r="E975" s="11"/>
      <c r="F975" s="12"/>
      <c r="G975" s="13">
        <f t="shared" si="16"/>
        <v>0</v>
      </c>
    </row>
    <row r="976" spans="1:7">
      <c r="A976" s="9"/>
      <c r="B976" s="31"/>
      <c r="C976" s="10" t="str">
        <f>IFERROR(VLOOKUP($B976,DataBase!$A:$B,2,0),"")</f>
        <v/>
      </c>
      <c r="D976" s="139" t="str">
        <f>IFERROR(VLOOKUP($B976,DataBase!$A:$G,6,0),"")</f>
        <v/>
      </c>
      <c r="E976" s="11"/>
      <c r="F976" s="12"/>
      <c r="G976" s="13">
        <f t="shared" si="16"/>
        <v>0</v>
      </c>
    </row>
    <row r="977" spans="1:7">
      <c r="A977" s="9"/>
      <c r="B977" s="31"/>
      <c r="C977" s="10" t="str">
        <f>IFERROR(VLOOKUP($B977,DataBase!$A:$B,2,0),"")</f>
        <v/>
      </c>
      <c r="D977" s="139" t="str">
        <f>IFERROR(VLOOKUP($B977,DataBase!$A:$G,6,0),"")</f>
        <v/>
      </c>
      <c r="E977" s="11"/>
      <c r="F977" s="12"/>
      <c r="G977" s="13">
        <f t="shared" si="16"/>
        <v>0</v>
      </c>
    </row>
    <row r="978" spans="1:7">
      <c r="A978" s="9"/>
      <c r="B978" s="31"/>
      <c r="C978" s="10" t="str">
        <f>IFERROR(VLOOKUP($B978,DataBase!$A:$B,2,0),"")</f>
        <v/>
      </c>
      <c r="D978" s="139" t="str">
        <f>IFERROR(VLOOKUP($B978,DataBase!$A:$G,6,0),"")</f>
        <v/>
      </c>
      <c r="E978" s="11"/>
      <c r="F978" s="12"/>
      <c r="G978" s="13">
        <f t="shared" si="16"/>
        <v>0</v>
      </c>
    </row>
    <row r="979" spans="1:7">
      <c r="A979" s="9"/>
      <c r="B979" s="31"/>
      <c r="C979" s="10" t="str">
        <f>IFERROR(VLOOKUP($B979,DataBase!$A:$B,2,0),"")</f>
        <v/>
      </c>
      <c r="D979" s="139" t="str">
        <f>IFERROR(VLOOKUP($B979,DataBase!$A:$G,6,0),"")</f>
        <v/>
      </c>
      <c r="E979" s="11"/>
      <c r="F979" s="12"/>
      <c r="G979" s="13">
        <f t="shared" si="16"/>
        <v>0</v>
      </c>
    </row>
    <row r="980" spans="1:7">
      <c r="A980" s="9"/>
      <c r="B980" s="31"/>
      <c r="C980" s="10" t="str">
        <f>IFERROR(VLOOKUP($B980,DataBase!$A:$B,2,0),"")</f>
        <v/>
      </c>
      <c r="D980" s="139" t="str">
        <f>IFERROR(VLOOKUP($B980,DataBase!$A:$G,6,0),"")</f>
        <v/>
      </c>
      <c r="E980" s="11"/>
      <c r="F980" s="12"/>
      <c r="G980" s="13">
        <f t="shared" si="16"/>
        <v>0</v>
      </c>
    </row>
    <row r="981" spans="1:7">
      <c r="A981" s="9"/>
      <c r="B981" s="31"/>
      <c r="C981" s="10" t="str">
        <f>IFERROR(VLOOKUP($B981,DataBase!$A:$B,2,0),"")</f>
        <v/>
      </c>
      <c r="D981" s="139" t="str">
        <f>IFERROR(VLOOKUP($B981,DataBase!$A:$G,6,0),"")</f>
        <v/>
      </c>
      <c r="E981" s="11"/>
      <c r="F981" s="12"/>
      <c r="G981" s="13">
        <f t="shared" si="16"/>
        <v>0</v>
      </c>
    </row>
    <row r="982" spans="1:7">
      <c r="A982" s="9"/>
      <c r="B982" s="31"/>
      <c r="C982" s="10" t="str">
        <f>IFERROR(VLOOKUP($B982,DataBase!$A:$B,2,0),"")</f>
        <v/>
      </c>
      <c r="D982" s="139" t="str">
        <f>IFERROR(VLOOKUP($B982,DataBase!$A:$G,6,0),"")</f>
        <v/>
      </c>
      <c r="E982" s="11"/>
      <c r="F982" s="12"/>
      <c r="G982" s="13">
        <f t="shared" si="16"/>
        <v>0</v>
      </c>
    </row>
    <row r="983" spans="1:7">
      <c r="A983" s="9"/>
      <c r="B983" s="31"/>
      <c r="C983" s="10" t="str">
        <f>IFERROR(VLOOKUP($B983,DataBase!$A:$B,2,0),"")</f>
        <v/>
      </c>
      <c r="D983" s="139" t="str">
        <f>IFERROR(VLOOKUP($B983,DataBase!$A:$G,6,0),"")</f>
        <v/>
      </c>
      <c r="E983" s="11"/>
      <c r="F983" s="12"/>
      <c r="G983" s="13">
        <f t="shared" si="16"/>
        <v>0</v>
      </c>
    </row>
    <row r="984" spans="1:7">
      <c r="A984" s="9"/>
      <c r="B984" s="31"/>
      <c r="C984" s="10" t="str">
        <f>IFERROR(VLOOKUP($B984,DataBase!$A:$B,2,0),"")</f>
        <v/>
      </c>
      <c r="D984" s="139" t="str">
        <f>IFERROR(VLOOKUP($B984,DataBase!$A:$G,6,0),"")</f>
        <v/>
      </c>
      <c r="E984" s="11"/>
      <c r="F984" s="12"/>
      <c r="G984" s="13">
        <f t="shared" si="16"/>
        <v>0</v>
      </c>
    </row>
    <row r="985" spans="1:7">
      <c r="A985" s="9"/>
      <c r="B985" s="31"/>
      <c r="C985" s="10" t="str">
        <f>IFERROR(VLOOKUP($B985,DataBase!$A:$B,2,0),"")</f>
        <v/>
      </c>
      <c r="D985" s="139" t="str">
        <f>IFERROR(VLOOKUP($B985,DataBase!$A:$G,6,0),"")</f>
        <v/>
      </c>
      <c r="E985" s="11"/>
      <c r="F985" s="12"/>
      <c r="G985" s="13">
        <f t="shared" si="16"/>
        <v>0</v>
      </c>
    </row>
    <row r="986" spans="1:7">
      <c r="A986" s="9"/>
      <c r="B986" s="31"/>
      <c r="C986" s="10" t="str">
        <f>IFERROR(VLOOKUP($B986,DataBase!$A:$B,2,0),"")</f>
        <v/>
      </c>
      <c r="D986" s="139" t="str">
        <f>IFERROR(VLOOKUP($B986,DataBase!$A:$G,6,0),"")</f>
        <v/>
      </c>
      <c r="E986" s="11"/>
      <c r="F986" s="12"/>
      <c r="G986" s="13">
        <f t="shared" si="16"/>
        <v>0</v>
      </c>
    </row>
    <row r="987" spans="1:7">
      <c r="A987" s="9"/>
      <c r="B987" s="31"/>
      <c r="C987" s="10" t="str">
        <f>IFERROR(VLOOKUP($B987,DataBase!$A:$B,2,0),"")</f>
        <v/>
      </c>
      <c r="D987" s="139" t="str">
        <f>IFERROR(VLOOKUP($B987,DataBase!$A:$G,6,0),"")</f>
        <v/>
      </c>
      <c r="E987" s="11"/>
      <c r="F987" s="12"/>
      <c r="G987" s="13">
        <f t="shared" si="16"/>
        <v>0</v>
      </c>
    </row>
    <row r="988" spans="1:7">
      <c r="A988" s="9"/>
      <c r="B988" s="31"/>
      <c r="C988" s="10" t="str">
        <f>IFERROR(VLOOKUP($B988,DataBase!$A:$B,2,0),"")</f>
        <v/>
      </c>
      <c r="D988" s="139" t="str">
        <f>IFERROR(VLOOKUP($B988,DataBase!$A:$G,6,0),"")</f>
        <v/>
      </c>
      <c r="E988" s="11"/>
      <c r="F988" s="12"/>
      <c r="G988" s="13">
        <f t="shared" si="16"/>
        <v>0</v>
      </c>
    </row>
    <row r="989" spans="1:7">
      <c r="A989" s="9"/>
      <c r="B989" s="31"/>
      <c r="C989" s="10" t="str">
        <f>IFERROR(VLOOKUP($B989,DataBase!$A:$B,2,0),"")</f>
        <v/>
      </c>
      <c r="D989" s="139" t="str">
        <f>IFERROR(VLOOKUP($B989,DataBase!$A:$G,6,0),"")</f>
        <v/>
      </c>
      <c r="E989" s="11"/>
      <c r="F989" s="12"/>
      <c r="G989" s="13">
        <f t="shared" si="16"/>
        <v>0</v>
      </c>
    </row>
    <row r="990" spans="1:7">
      <c r="A990" s="9"/>
      <c r="B990" s="31"/>
      <c r="C990" s="10" t="str">
        <f>IFERROR(VLOOKUP($B990,DataBase!$A:$B,2,0),"")</f>
        <v/>
      </c>
      <c r="D990" s="139" t="str">
        <f>IFERROR(VLOOKUP($B990,DataBase!$A:$G,6,0),"")</f>
        <v/>
      </c>
      <c r="E990" s="11"/>
      <c r="F990" s="12"/>
      <c r="G990" s="13">
        <f t="shared" si="16"/>
        <v>0</v>
      </c>
    </row>
    <row r="991" spans="1:7">
      <c r="A991" s="9"/>
      <c r="B991" s="31"/>
      <c r="C991" s="10" t="str">
        <f>IFERROR(VLOOKUP($B991,DataBase!$A:$B,2,0),"")</f>
        <v/>
      </c>
      <c r="D991" s="139" t="str">
        <f>IFERROR(VLOOKUP($B991,DataBase!$A:$G,6,0),"")</f>
        <v/>
      </c>
      <c r="E991" s="11"/>
      <c r="F991" s="12"/>
      <c r="G991" s="13">
        <f t="shared" si="16"/>
        <v>0</v>
      </c>
    </row>
    <row r="992" spans="1:7">
      <c r="A992" s="9"/>
      <c r="B992" s="31"/>
      <c r="C992" s="10" t="str">
        <f>IFERROR(VLOOKUP($B992,DataBase!$A:$B,2,0),"")</f>
        <v/>
      </c>
      <c r="D992" s="139" t="str">
        <f>IFERROR(VLOOKUP($B992,DataBase!$A:$G,6,0),"")</f>
        <v/>
      </c>
      <c r="E992" s="11"/>
      <c r="F992" s="12"/>
      <c r="G992" s="13">
        <f t="shared" si="16"/>
        <v>0</v>
      </c>
    </row>
    <row r="993" spans="1:7">
      <c r="A993" s="9"/>
      <c r="B993" s="31"/>
      <c r="C993" s="10" t="str">
        <f>IFERROR(VLOOKUP($B993,DataBase!$A:$B,2,0),"")</f>
        <v/>
      </c>
      <c r="D993" s="139" t="str">
        <f>IFERROR(VLOOKUP($B993,DataBase!$A:$G,6,0),"")</f>
        <v/>
      </c>
      <c r="E993" s="11"/>
      <c r="F993" s="12"/>
      <c r="G993" s="13">
        <f t="shared" si="16"/>
        <v>0</v>
      </c>
    </row>
    <row r="994" spans="1:7">
      <c r="A994" s="9"/>
      <c r="B994" s="31"/>
      <c r="C994" s="10" t="str">
        <f>IFERROR(VLOOKUP($B994,DataBase!$A:$B,2,0),"")</f>
        <v/>
      </c>
      <c r="D994" s="139" t="str">
        <f>IFERROR(VLOOKUP($B994,DataBase!$A:$G,6,0),"")</f>
        <v/>
      </c>
      <c r="E994" s="11"/>
      <c r="F994" s="12"/>
      <c r="G994" s="13">
        <f t="shared" si="16"/>
        <v>0</v>
      </c>
    </row>
    <row r="995" spans="1:7">
      <c r="A995" s="9"/>
      <c r="B995" s="31"/>
      <c r="C995" s="10" t="str">
        <f>IFERROR(VLOOKUP($B995,DataBase!$A:$B,2,0),"")</f>
        <v/>
      </c>
      <c r="D995" s="139" t="str">
        <f>IFERROR(VLOOKUP($B995,DataBase!$A:$G,6,0),"")</f>
        <v/>
      </c>
      <c r="E995" s="11"/>
      <c r="F995" s="12"/>
      <c r="G995" s="13">
        <f t="shared" si="16"/>
        <v>0</v>
      </c>
    </row>
    <row r="996" spans="1:7">
      <c r="A996" s="9"/>
      <c r="B996" s="31"/>
      <c r="C996" s="10" t="str">
        <f>IFERROR(VLOOKUP($B996,DataBase!$A:$B,2,0),"")</f>
        <v/>
      </c>
      <c r="D996" s="139" t="str">
        <f>IFERROR(VLOOKUP($B996,DataBase!$A:$G,6,0),"")</f>
        <v/>
      </c>
      <c r="E996" s="11"/>
      <c r="F996" s="12"/>
      <c r="G996" s="13">
        <f t="shared" si="16"/>
        <v>0</v>
      </c>
    </row>
    <row r="997" spans="1:7">
      <c r="A997" s="9"/>
      <c r="B997" s="31"/>
      <c r="C997" s="10" t="str">
        <f>IFERROR(VLOOKUP($B997,DataBase!$A:$B,2,0),"")</f>
        <v/>
      </c>
      <c r="D997" s="139" t="str">
        <f>IFERROR(VLOOKUP($B997,DataBase!$A:$G,6,0),"")</f>
        <v/>
      </c>
      <c r="E997" s="11"/>
      <c r="F997" s="12"/>
      <c r="G997" s="13">
        <f t="shared" si="16"/>
        <v>0</v>
      </c>
    </row>
    <row r="998" spans="1:7">
      <c r="A998" s="9"/>
      <c r="B998" s="31"/>
      <c r="C998" s="10" t="str">
        <f>IFERROR(VLOOKUP($B998,DataBase!$A:$B,2,0),"")</f>
        <v/>
      </c>
      <c r="D998" s="139" t="str">
        <f>IFERROR(VLOOKUP($B998,DataBase!$A:$G,6,0),"")</f>
        <v/>
      </c>
      <c r="E998" s="11"/>
      <c r="F998" s="12"/>
      <c r="G998" s="13">
        <f t="shared" si="16"/>
        <v>0</v>
      </c>
    </row>
    <row r="999" spans="1:7">
      <c r="A999" s="9"/>
      <c r="B999" s="31"/>
      <c r="C999" s="10" t="str">
        <f>IFERROR(VLOOKUP($B999,DataBase!$A:$B,2,0),"")</f>
        <v/>
      </c>
      <c r="D999" s="139" t="str">
        <f>IFERROR(VLOOKUP($B999,DataBase!$A:$G,6,0),"")</f>
        <v/>
      </c>
      <c r="E999" s="11"/>
      <c r="F999" s="12"/>
      <c r="G999" s="13">
        <f t="shared" si="16"/>
        <v>0</v>
      </c>
    </row>
    <row r="1000" spans="1:7">
      <c r="A1000" s="9"/>
      <c r="B1000" s="31"/>
      <c r="C1000" s="10" t="str">
        <f>IFERROR(VLOOKUP($B1000,DataBase!$A:$B,2,0),"")</f>
        <v/>
      </c>
      <c r="D1000" s="139" t="str">
        <f>IFERROR(VLOOKUP($B1000,DataBase!$A:$G,6,0),"")</f>
        <v/>
      </c>
      <c r="E1000" s="11"/>
      <c r="F1000" s="12"/>
      <c r="G1000" s="13">
        <f t="shared" si="16"/>
        <v>0</v>
      </c>
    </row>
    <row r="1001" spans="1:7">
      <c r="A1001" s="9"/>
      <c r="B1001" s="31"/>
      <c r="C1001" s="10" t="str">
        <f>IFERROR(VLOOKUP($B1001,DataBase!$A:$B,2,0),"")</f>
        <v/>
      </c>
      <c r="D1001" s="139" t="str">
        <f>IFERROR(VLOOKUP($B1001,DataBase!$A:$G,6,0),"")</f>
        <v/>
      </c>
      <c r="E1001" s="11"/>
      <c r="F1001" s="12"/>
      <c r="G1001" s="13">
        <f t="shared" si="16"/>
        <v>0</v>
      </c>
    </row>
    <row r="1002" spans="1:7">
      <c r="A1002" s="9"/>
      <c r="B1002" s="31"/>
      <c r="C1002" s="10" t="str">
        <f>IFERROR(VLOOKUP($B1002,DataBase!$A:$B,2,0),"")</f>
        <v/>
      </c>
      <c r="D1002" s="139" t="str">
        <f>IFERROR(VLOOKUP($B1002,DataBase!$A:$G,6,0),"")</f>
        <v/>
      </c>
      <c r="E1002" s="11"/>
      <c r="F1002" s="12"/>
      <c r="G1002" s="13">
        <f t="shared" si="16"/>
        <v>0</v>
      </c>
    </row>
    <row r="1003" spans="1:7">
      <c r="A1003" s="9"/>
      <c r="B1003" s="31"/>
      <c r="C1003" s="10" t="str">
        <f>IFERROR(VLOOKUP($B1003,DataBase!$A:$B,2,0),"")</f>
        <v/>
      </c>
      <c r="D1003" s="139" t="str">
        <f>IFERROR(VLOOKUP($B1003,DataBase!$A:$G,6,0),"")</f>
        <v/>
      </c>
      <c r="E1003" s="11"/>
      <c r="F1003" s="12"/>
      <c r="G1003" s="13">
        <f t="shared" si="16"/>
        <v>0</v>
      </c>
    </row>
    <row r="1004" spans="1:7">
      <c r="A1004" s="9"/>
      <c r="B1004" s="31"/>
      <c r="C1004" s="10" t="str">
        <f>IFERROR(VLOOKUP($B1004,DataBase!$A:$B,2,0),"")</f>
        <v/>
      </c>
      <c r="D1004" s="139" t="str">
        <f>IFERROR(VLOOKUP($B1004,DataBase!$A:$G,6,0),"")</f>
        <v/>
      </c>
      <c r="E1004" s="11"/>
      <c r="F1004" s="12"/>
      <c r="G1004" s="13">
        <f t="shared" si="16"/>
        <v>0</v>
      </c>
    </row>
    <row r="1005" spans="1:7">
      <c r="A1005" s="9"/>
      <c r="B1005" s="31"/>
      <c r="C1005" s="10" t="str">
        <f>IFERROR(VLOOKUP($B1005,DataBase!$A:$B,2,0),"")</f>
        <v/>
      </c>
      <c r="D1005" s="139" t="str">
        <f>IFERROR(VLOOKUP($B1005,DataBase!$A:$G,6,0),"")</f>
        <v/>
      </c>
      <c r="E1005" s="11"/>
      <c r="F1005" s="12"/>
      <c r="G1005" s="13">
        <f t="shared" si="16"/>
        <v>0</v>
      </c>
    </row>
    <row r="1006" spans="1:7">
      <c r="A1006" s="9"/>
      <c r="B1006" s="31"/>
      <c r="C1006" s="10" t="str">
        <f>IFERROR(VLOOKUP($B1006,DataBase!$A:$B,2,0),"")</f>
        <v/>
      </c>
      <c r="D1006" s="139" t="str">
        <f>IFERROR(VLOOKUP($B1006,DataBase!$A:$G,6,0),"")</f>
        <v/>
      </c>
      <c r="E1006" s="11"/>
      <c r="F1006" s="12"/>
      <c r="G1006" s="13">
        <f t="shared" si="16"/>
        <v>0</v>
      </c>
    </row>
    <row r="1007" spans="1:7">
      <c r="A1007" s="9"/>
      <c r="B1007" s="31"/>
      <c r="C1007" s="10" t="str">
        <f>IFERROR(VLOOKUP($B1007,DataBase!$A:$B,2,0),"")</f>
        <v/>
      </c>
      <c r="D1007" s="139" t="str">
        <f>IFERROR(VLOOKUP($B1007,DataBase!$A:$G,6,0),"")</f>
        <v/>
      </c>
      <c r="E1007" s="11"/>
      <c r="F1007" s="12"/>
      <c r="G1007" s="13">
        <f t="shared" si="16"/>
        <v>0</v>
      </c>
    </row>
    <row r="1008" spans="1:7">
      <c r="A1008" s="9"/>
      <c r="B1008" s="31"/>
      <c r="C1008" s="10" t="str">
        <f>IFERROR(VLOOKUP($B1008,DataBase!$A:$B,2,0),"")</f>
        <v/>
      </c>
      <c r="D1008" s="139" t="str">
        <f>IFERROR(VLOOKUP($B1008,DataBase!$A:$G,6,0),"")</f>
        <v/>
      </c>
      <c r="E1008" s="11"/>
      <c r="F1008" s="12"/>
      <c r="G1008" s="13">
        <f t="shared" si="16"/>
        <v>0</v>
      </c>
    </row>
    <row r="1009" spans="1:7">
      <c r="A1009" s="9"/>
      <c r="B1009" s="31"/>
      <c r="C1009" s="10" t="str">
        <f>IFERROR(VLOOKUP($B1009,DataBase!$A:$B,2,0),"")</f>
        <v/>
      </c>
      <c r="D1009" s="139" t="str">
        <f>IFERROR(VLOOKUP($B1009,DataBase!$A:$G,6,0),"")</f>
        <v/>
      </c>
      <c r="E1009" s="11"/>
      <c r="F1009" s="12"/>
      <c r="G1009" s="13">
        <f t="shared" si="16"/>
        <v>0</v>
      </c>
    </row>
    <row r="1010" spans="1:7">
      <c r="A1010" s="9"/>
      <c r="B1010" s="31"/>
      <c r="C1010" s="10" t="str">
        <f>IFERROR(VLOOKUP($B1010,DataBase!$A:$B,2,0),"")</f>
        <v/>
      </c>
      <c r="D1010" s="139" t="str">
        <f>IFERROR(VLOOKUP($B1010,DataBase!$A:$G,6,0),"")</f>
        <v/>
      </c>
      <c r="E1010" s="11"/>
      <c r="F1010" s="12"/>
      <c r="G1010" s="13">
        <f t="shared" si="16"/>
        <v>0</v>
      </c>
    </row>
    <row r="1011" spans="1:7">
      <c r="A1011" s="9"/>
      <c r="B1011" s="31"/>
      <c r="C1011" s="10" t="str">
        <f>IFERROR(VLOOKUP($B1011,DataBase!$A:$B,2,0),"")</f>
        <v/>
      </c>
      <c r="D1011" s="139" t="str">
        <f>IFERROR(VLOOKUP($B1011,DataBase!$A:$G,6,0),"")</f>
        <v/>
      </c>
      <c r="E1011" s="11"/>
      <c r="F1011" s="12"/>
      <c r="G1011" s="13">
        <f t="shared" si="16"/>
        <v>0</v>
      </c>
    </row>
    <row r="1012" spans="1:7">
      <c r="A1012" s="9"/>
      <c r="B1012" s="31"/>
      <c r="C1012" s="10" t="str">
        <f>IFERROR(VLOOKUP($B1012,DataBase!$A:$B,2,0),"")</f>
        <v/>
      </c>
      <c r="D1012" s="139" t="str">
        <f>IFERROR(VLOOKUP($B1012,DataBase!$A:$G,6,0),"")</f>
        <v/>
      </c>
      <c r="E1012" s="11"/>
      <c r="F1012" s="12"/>
      <c r="G1012" s="13">
        <f t="shared" si="16"/>
        <v>0</v>
      </c>
    </row>
    <row r="1013" spans="1:7">
      <c r="A1013" s="9"/>
      <c r="B1013" s="31"/>
      <c r="C1013" s="10" t="str">
        <f>IFERROR(VLOOKUP($B1013,DataBase!$A:$B,2,0),"")</f>
        <v/>
      </c>
      <c r="D1013" s="139" t="str">
        <f>IFERROR(VLOOKUP($B1013,DataBase!$A:$G,6,0),"")</f>
        <v/>
      </c>
      <c r="E1013" s="11"/>
      <c r="F1013" s="12"/>
      <c r="G1013" s="13">
        <f t="shared" si="16"/>
        <v>0</v>
      </c>
    </row>
    <row r="1014" spans="1:7">
      <c r="A1014" s="9"/>
      <c r="B1014" s="31"/>
      <c r="C1014" s="10" t="str">
        <f>IFERROR(VLOOKUP($B1014,DataBase!$A:$B,2,0),"")</f>
        <v/>
      </c>
      <c r="D1014" s="139" t="str">
        <f>IFERROR(VLOOKUP($B1014,DataBase!$A:$G,6,0),"")</f>
        <v/>
      </c>
      <c r="E1014" s="11"/>
      <c r="F1014" s="12"/>
      <c r="G1014" s="13">
        <f t="shared" si="16"/>
        <v>0</v>
      </c>
    </row>
    <row r="1015" spans="1:7">
      <c r="A1015" s="9"/>
      <c r="B1015" s="31"/>
      <c r="C1015" s="10" t="str">
        <f>IFERROR(VLOOKUP($B1015,DataBase!$A:$B,2,0),"")</f>
        <v/>
      </c>
      <c r="D1015" s="139" t="str">
        <f>IFERROR(VLOOKUP($B1015,DataBase!$A:$G,6,0),"")</f>
        <v/>
      </c>
      <c r="E1015" s="11"/>
      <c r="F1015" s="12"/>
      <c r="G1015" s="13">
        <f t="shared" si="16"/>
        <v>0</v>
      </c>
    </row>
    <row r="1016" spans="1:7">
      <c r="A1016" s="9"/>
      <c r="B1016" s="31"/>
      <c r="C1016" s="10" t="str">
        <f>IFERROR(VLOOKUP($B1016,DataBase!$A:$B,2,0),"")</f>
        <v/>
      </c>
      <c r="D1016" s="139" t="str">
        <f>IFERROR(VLOOKUP($B1016,DataBase!$A:$G,6,0),"")</f>
        <v/>
      </c>
      <c r="E1016" s="11"/>
      <c r="F1016" s="12"/>
      <c r="G1016" s="13">
        <f t="shared" si="16"/>
        <v>0</v>
      </c>
    </row>
    <row r="1017" spans="1:7">
      <c r="A1017" s="9"/>
      <c r="B1017" s="31"/>
      <c r="C1017" s="10" t="str">
        <f>IFERROR(VLOOKUP($B1017,DataBase!$A:$B,2,0),"")</f>
        <v/>
      </c>
      <c r="D1017" s="139" t="str">
        <f>IFERROR(VLOOKUP($B1017,DataBase!$A:$G,6,0),"")</f>
        <v/>
      </c>
      <c r="E1017" s="11"/>
      <c r="F1017" s="12"/>
      <c r="G1017" s="13">
        <f t="shared" si="16"/>
        <v>0</v>
      </c>
    </row>
    <row r="1018" spans="1:7">
      <c r="A1018" s="9"/>
      <c r="B1018" s="31"/>
      <c r="C1018" s="10" t="str">
        <f>IFERROR(VLOOKUP($B1018,DataBase!$A:$B,2,0),"")</f>
        <v/>
      </c>
      <c r="D1018" s="139" t="str">
        <f>IFERROR(VLOOKUP($B1018,DataBase!$A:$G,6,0),"")</f>
        <v/>
      </c>
      <c r="E1018" s="11"/>
      <c r="F1018" s="12"/>
      <c r="G1018" s="13">
        <f t="shared" si="16"/>
        <v>0</v>
      </c>
    </row>
    <row r="1019" spans="1:7">
      <c r="A1019" s="9"/>
      <c r="B1019" s="31"/>
      <c r="C1019" s="10" t="str">
        <f>IFERROR(VLOOKUP($B1019,DataBase!$A:$B,2,0),"")</f>
        <v/>
      </c>
      <c r="D1019" s="139" t="str">
        <f>IFERROR(VLOOKUP($B1019,DataBase!$A:$G,6,0),"")</f>
        <v/>
      </c>
      <c r="E1019" s="11"/>
      <c r="F1019" s="12"/>
      <c r="G1019" s="13">
        <f t="shared" si="16"/>
        <v>0</v>
      </c>
    </row>
    <row r="1020" spans="1:7">
      <c r="A1020" s="9"/>
      <c r="B1020" s="31"/>
      <c r="C1020" s="10" t="str">
        <f>IFERROR(VLOOKUP($B1020,DataBase!$A:$B,2,0),"")</f>
        <v/>
      </c>
      <c r="D1020" s="139" t="str">
        <f>IFERROR(VLOOKUP($B1020,DataBase!$A:$G,6,0),"")</f>
        <v/>
      </c>
      <c r="E1020" s="11"/>
      <c r="F1020" s="12"/>
      <c r="G1020" s="13">
        <f t="shared" si="16"/>
        <v>0</v>
      </c>
    </row>
    <row r="1021" spans="1:7">
      <c r="A1021" s="9"/>
      <c r="B1021" s="31"/>
      <c r="C1021" s="10" t="str">
        <f>IFERROR(VLOOKUP($B1021,DataBase!$A:$B,2,0),"")</f>
        <v/>
      </c>
      <c r="D1021" s="139" t="str">
        <f>IFERROR(VLOOKUP($B1021,DataBase!$A:$G,6,0),"")</f>
        <v/>
      </c>
      <c r="E1021" s="11"/>
      <c r="F1021" s="12"/>
      <c r="G1021" s="13">
        <f t="shared" si="16"/>
        <v>0</v>
      </c>
    </row>
    <row r="1022" spans="1:7">
      <c r="A1022" s="9"/>
      <c r="B1022" s="31"/>
      <c r="C1022" s="10" t="str">
        <f>IFERROR(VLOOKUP($B1022,DataBase!$A:$B,2,0),"")</f>
        <v/>
      </c>
      <c r="D1022" s="139" t="str">
        <f>IFERROR(VLOOKUP($B1022,DataBase!$A:$G,6,0),"")</f>
        <v/>
      </c>
      <c r="E1022" s="11"/>
      <c r="F1022" s="12"/>
      <c r="G1022" s="13">
        <f t="shared" si="16"/>
        <v>0</v>
      </c>
    </row>
    <row r="1023" spans="1:7">
      <c r="A1023" s="9"/>
      <c r="B1023" s="31"/>
      <c r="C1023" s="10" t="str">
        <f>IFERROR(VLOOKUP($B1023,DataBase!$A:$B,2,0),"")</f>
        <v/>
      </c>
      <c r="D1023" s="139" t="str">
        <f>IFERROR(VLOOKUP($B1023,DataBase!$A:$G,6,0),"")</f>
        <v/>
      </c>
      <c r="E1023" s="11"/>
      <c r="F1023" s="12"/>
      <c r="G1023" s="13">
        <f t="shared" si="16"/>
        <v>0</v>
      </c>
    </row>
    <row r="1024" spans="1:7">
      <c r="A1024" s="9"/>
      <c r="B1024" s="31"/>
      <c r="C1024" s="10" t="str">
        <f>IFERROR(VLOOKUP($B1024,DataBase!$A:$B,2,0),"")</f>
        <v/>
      </c>
      <c r="D1024" s="139" t="str">
        <f>IFERROR(VLOOKUP($B1024,DataBase!$A:$G,6,0),"")</f>
        <v/>
      </c>
      <c r="E1024" s="11"/>
      <c r="F1024" s="12"/>
      <c r="G1024" s="13">
        <f t="shared" si="16"/>
        <v>0</v>
      </c>
    </row>
    <row r="1025" spans="1:7">
      <c r="A1025" s="9"/>
      <c r="B1025" s="31"/>
      <c r="C1025" s="10" t="str">
        <f>IFERROR(VLOOKUP($B1025,DataBase!$A:$B,2,0),"")</f>
        <v/>
      </c>
      <c r="D1025" s="139" t="str">
        <f>IFERROR(VLOOKUP($B1025,DataBase!$A:$G,6,0),"")</f>
        <v/>
      </c>
      <c r="E1025" s="11"/>
      <c r="F1025" s="12"/>
      <c r="G1025" s="13">
        <f t="shared" si="16"/>
        <v>0</v>
      </c>
    </row>
    <row r="1026" spans="1:7">
      <c r="A1026" s="9"/>
      <c r="B1026" s="31"/>
      <c r="C1026" s="10" t="str">
        <f>IFERROR(VLOOKUP($B1026,DataBase!$A:$B,2,0),"")</f>
        <v/>
      </c>
      <c r="D1026" s="139" t="str">
        <f>IFERROR(VLOOKUP($B1026,DataBase!$A:$G,6,0),"")</f>
        <v/>
      </c>
      <c r="E1026" s="11"/>
      <c r="F1026" s="12"/>
      <c r="G1026" s="13">
        <f t="shared" si="16"/>
        <v>0</v>
      </c>
    </row>
    <row r="1027" spans="1:7">
      <c r="A1027" s="9"/>
      <c r="B1027" s="31"/>
      <c r="C1027" s="10" t="str">
        <f>IFERROR(VLOOKUP($B1027,DataBase!$A:$B,2,0),"")</f>
        <v/>
      </c>
      <c r="D1027" s="139" t="str">
        <f>IFERROR(VLOOKUP($B1027,DataBase!$A:$G,6,0),"")</f>
        <v/>
      </c>
      <c r="E1027" s="11"/>
      <c r="F1027" s="12"/>
      <c r="G1027" s="13">
        <f t="shared" si="16"/>
        <v>0</v>
      </c>
    </row>
    <row r="1028" spans="1:7">
      <c r="A1028" s="9"/>
      <c r="B1028" s="31"/>
      <c r="C1028" s="10" t="str">
        <f>IFERROR(VLOOKUP($B1028,DataBase!$A:$B,2,0),"")</f>
        <v/>
      </c>
      <c r="D1028" s="139" t="str">
        <f>IFERROR(VLOOKUP($B1028,DataBase!$A:$G,6,0),"")</f>
        <v/>
      </c>
      <c r="E1028" s="11"/>
      <c r="F1028" s="12"/>
      <c r="G1028" s="13">
        <f t="shared" ref="G1028:G1091" si="17">E1028*F1028</f>
        <v>0</v>
      </c>
    </row>
    <row r="1029" spans="1:7">
      <c r="A1029" s="9"/>
      <c r="B1029" s="31"/>
      <c r="C1029" s="10" t="str">
        <f>IFERROR(VLOOKUP($B1029,DataBase!$A:$B,2,0),"")</f>
        <v/>
      </c>
      <c r="D1029" s="139" t="str">
        <f>IFERROR(VLOOKUP($B1029,DataBase!$A:$G,6,0),"")</f>
        <v/>
      </c>
      <c r="E1029" s="11"/>
      <c r="F1029" s="12"/>
      <c r="G1029" s="13">
        <f t="shared" si="17"/>
        <v>0</v>
      </c>
    </row>
    <row r="1030" spans="1:7">
      <c r="A1030" s="9"/>
      <c r="B1030" s="31"/>
      <c r="C1030" s="10" t="str">
        <f>IFERROR(VLOOKUP($B1030,DataBase!$A:$B,2,0),"")</f>
        <v/>
      </c>
      <c r="D1030" s="139" t="str">
        <f>IFERROR(VLOOKUP($B1030,DataBase!$A:$G,6,0),"")</f>
        <v/>
      </c>
      <c r="E1030" s="11"/>
      <c r="F1030" s="12"/>
      <c r="G1030" s="13">
        <f t="shared" si="17"/>
        <v>0</v>
      </c>
    </row>
    <row r="1031" spans="1:7">
      <c r="A1031" s="9"/>
      <c r="B1031" s="31"/>
      <c r="C1031" s="10" t="str">
        <f>IFERROR(VLOOKUP($B1031,DataBase!$A:$B,2,0),"")</f>
        <v/>
      </c>
      <c r="D1031" s="139" t="str">
        <f>IFERROR(VLOOKUP($B1031,DataBase!$A:$G,6,0),"")</f>
        <v/>
      </c>
      <c r="E1031" s="11"/>
      <c r="F1031" s="12"/>
      <c r="G1031" s="13">
        <f t="shared" si="17"/>
        <v>0</v>
      </c>
    </row>
    <row r="1032" spans="1:7">
      <c r="A1032" s="9"/>
      <c r="B1032" s="31"/>
      <c r="C1032" s="10" t="str">
        <f>IFERROR(VLOOKUP($B1032,DataBase!$A:$B,2,0),"")</f>
        <v/>
      </c>
      <c r="D1032" s="139" t="str">
        <f>IFERROR(VLOOKUP($B1032,DataBase!$A:$G,6,0),"")</f>
        <v/>
      </c>
      <c r="E1032" s="11"/>
      <c r="F1032" s="12"/>
      <c r="G1032" s="13">
        <f t="shared" si="17"/>
        <v>0</v>
      </c>
    </row>
    <row r="1033" spans="1:7">
      <c r="A1033" s="9"/>
      <c r="B1033" s="31"/>
      <c r="C1033" s="10" t="str">
        <f>IFERROR(VLOOKUP($B1033,DataBase!$A:$B,2,0),"")</f>
        <v/>
      </c>
      <c r="D1033" s="139" t="str">
        <f>IFERROR(VLOOKUP($B1033,DataBase!$A:$G,6,0),"")</f>
        <v/>
      </c>
      <c r="E1033" s="11"/>
      <c r="F1033" s="12"/>
      <c r="G1033" s="13">
        <f t="shared" si="17"/>
        <v>0</v>
      </c>
    </row>
    <row r="1034" spans="1:7">
      <c r="A1034" s="9"/>
      <c r="B1034" s="31"/>
      <c r="C1034" s="10" t="str">
        <f>IFERROR(VLOOKUP($B1034,DataBase!$A:$B,2,0),"")</f>
        <v/>
      </c>
      <c r="D1034" s="139" t="str">
        <f>IFERROR(VLOOKUP($B1034,DataBase!$A:$G,6,0),"")</f>
        <v/>
      </c>
      <c r="E1034" s="11"/>
      <c r="F1034" s="12"/>
      <c r="G1034" s="13">
        <f t="shared" si="17"/>
        <v>0</v>
      </c>
    </row>
    <row r="1035" spans="1:7">
      <c r="A1035" s="9"/>
      <c r="B1035" s="31"/>
      <c r="C1035" s="10" t="str">
        <f>IFERROR(VLOOKUP($B1035,DataBase!$A:$B,2,0),"")</f>
        <v/>
      </c>
      <c r="D1035" s="139" t="str">
        <f>IFERROR(VLOOKUP($B1035,DataBase!$A:$G,6,0),"")</f>
        <v/>
      </c>
      <c r="E1035" s="11"/>
      <c r="F1035" s="12"/>
      <c r="G1035" s="13">
        <f t="shared" si="17"/>
        <v>0</v>
      </c>
    </row>
    <row r="1036" spans="1:7">
      <c r="A1036" s="9"/>
      <c r="B1036" s="31"/>
      <c r="C1036" s="10" t="str">
        <f>IFERROR(VLOOKUP($B1036,DataBase!$A:$B,2,0),"")</f>
        <v/>
      </c>
      <c r="D1036" s="139" t="str">
        <f>IFERROR(VLOOKUP($B1036,DataBase!$A:$G,6,0),"")</f>
        <v/>
      </c>
      <c r="E1036" s="11"/>
      <c r="F1036" s="12"/>
      <c r="G1036" s="13">
        <f t="shared" si="17"/>
        <v>0</v>
      </c>
    </row>
    <row r="1037" spans="1:7">
      <c r="A1037" s="9"/>
      <c r="B1037" s="31"/>
      <c r="C1037" s="10" t="str">
        <f>IFERROR(VLOOKUP($B1037,DataBase!$A:$B,2,0),"")</f>
        <v/>
      </c>
      <c r="D1037" s="139" t="str">
        <f>IFERROR(VLOOKUP($B1037,DataBase!$A:$G,6,0),"")</f>
        <v/>
      </c>
      <c r="E1037" s="11"/>
      <c r="F1037" s="12"/>
      <c r="G1037" s="13">
        <f t="shared" si="17"/>
        <v>0</v>
      </c>
    </row>
    <row r="1038" spans="1:7">
      <c r="A1038" s="9"/>
      <c r="B1038" s="31"/>
      <c r="C1038" s="10" t="str">
        <f>IFERROR(VLOOKUP($B1038,DataBase!$A:$B,2,0),"")</f>
        <v/>
      </c>
      <c r="D1038" s="139" t="str">
        <f>IFERROR(VLOOKUP($B1038,DataBase!$A:$G,6,0),"")</f>
        <v/>
      </c>
      <c r="E1038" s="11"/>
      <c r="F1038" s="12"/>
      <c r="G1038" s="13">
        <f t="shared" si="17"/>
        <v>0</v>
      </c>
    </row>
    <row r="1039" spans="1:7">
      <c r="A1039" s="9"/>
      <c r="B1039" s="31"/>
      <c r="C1039" s="10" t="str">
        <f>IFERROR(VLOOKUP($B1039,DataBase!$A:$B,2,0),"")</f>
        <v/>
      </c>
      <c r="D1039" s="139" t="str">
        <f>IFERROR(VLOOKUP($B1039,DataBase!$A:$G,6,0),"")</f>
        <v/>
      </c>
      <c r="E1039" s="11"/>
      <c r="F1039" s="12"/>
      <c r="G1039" s="13">
        <f t="shared" si="17"/>
        <v>0</v>
      </c>
    </row>
    <row r="1040" spans="1:7">
      <c r="A1040" s="9"/>
      <c r="B1040" s="31"/>
      <c r="C1040" s="10" t="str">
        <f>IFERROR(VLOOKUP($B1040,DataBase!$A:$B,2,0),"")</f>
        <v/>
      </c>
      <c r="D1040" s="139" t="str">
        <f>IFERROR(VLOOKUP($B1040,DataBase!$A:$G,6,0),"")</f>
        <v/>
      </c>
      <c r="E1040" s="11"/>
      <c r="F1040" s="12"/>
      <c r="G1040" s="13">
        <f t="shared" si="17"/>
        <v>0</v>
      </c>
    </row>
    <row r="1041" spans="1:7">
      <c r="A1041" s="9"/>
      <c r="B1041" s="31"/>
      <c r="C1041" s="10" t="str">
        <f>IFERROR(VLOOKUP($B1041,DataBase!$A:$B,2,0),"")</f>
        <v/>
      </c>
      <c r="D1041" s="139" t="str">
        <f>IFERROR(VLOOKUP($B1041,DataBase!$A:$G,6,0),"")</f>
        <v/>
      </c>
      <c r="E1041" s="11"/>
      <c r="F1041" s="12"/>
      <c r="G1041" s="13">
        <f t="shared" si="17"/>
        <v>0</v>
      </c>
    </row>
    <row r="1042" spans="1:7">
      <c r="A1042" s="9"/>
      <c r="B1042" s="31"/>
      <c r="C1042" s="10" t="str">
        <f>IFERROR(VLOOKUP($B1042,DataBase!$A:$B,2,0),"")</f>
        <v/>
      </c>
      <c r="D1042" s="139" t="str">
        <f>IFERROR(VLOOKUP($B1042,DataBase!$A:$G,6,0),"")</f>
        <v/>
      </c>
      <c r="E1042" s="11"/>
      <c r="F1042" s="12"/>
      <c r="G1042" s="13">
        <f t="shared" si="17"/>
        <v>0</v>
      </c>
    </row>
    <row r="1043" spans="1:7">
      <c r="A1043" s="9"/>
      <c r="B1043" s="31"/>
      <c r="C1043" s="10" t="str">
        <f>IFERROR(VLOOKUP($B1043,DataBase!$A:$B,2,0),"")</f>
        <v/>
      </c>
      <c r="D1043" s="139" t="str">
        <f>IFERROR(VLOOKUP($B1043,DataBase!$A:$G,6,0),"")</f>
        <v/>
      </c>
      <c r="E1043" s="11"/>
      <c r="F1043" s="12"/>
      <c r="G1043" s="13">
        <f t="shared" si="17"/>
        <v>0</v>
      </c>
    </row>
    <row r="1044" spans="1:7">
      <c r="A1044" s="9"/>
      <c r="B1044" s="31"/>
      <c r="C1044" s="10" t="str">
        <f>IFERROR(VLOOKUP($B1044,DataBase!$A:$B,2,0),"")</f>
        <v/>
      </c>
      <c r="D1044" s="139" t="str">
        <f>IFERROR(VLOOKUP($B1044,DataBase!$A:$G,6,0),"")</f>
        <v/>
      </c>
      <c r="E1044" s="11"/>
      <c r="F1044" s="12"/>
      <c r="G1044" s="13">
        <f t="shared" si="17"/>
        <v>0</v>
      </c>
    </row>
    <row r="1045" spans="1:7">
      <c r="A1045" s="9"/>
      <c r="B1045" s="31"/>
      <c r="C1045" s="10" t="str">
        <f>IFERROR(VLOOKUP($B1045,DataBase!$A:$B,2,0),"")</f>
        <v/>
      </c>
      <c r="D1045" s="139" t="str">
        <f>IFERROR(VLOOKUP($B1045,DataBase!$A:$G,6,0),"")</f>
        <v/>
      </c>
      <c r="E1045" s="11"/>
      <c r="F1045" s="12"/>
      <c r="G1045" s="13">
        <f t="shared" si="17"/>
        <v>0</v>
      </c>
    </row>
    <row r="1046" spans="1:7">
      <c r="A1046" s="9"/>
      <c r="B1046" s="31"/>
      <c r="C1046" s="10" t="str">
        <f>IFERROR(VLOOKUP($B1046,DataBase!$A:$B,2,0),"")</f>
        <v/>
      </c>
      <c r="D1046" s="139" t="str">
        <f>IFERROR(VLOOKUP($B1046,DataBase!$A:$G,6,0),"")</f>
        <v/>
      </c>
      <c r="E1046" s="11"/>
      <c r="F1046" s="12"/>
      <c r="G1046" s="13">
        <f t="shared" si="17"/>
        <v>0</v>
      </c>
    </row>
    <row r="1047" spans="1:7">
      <c r="A1047" s="9"/>
      <c r="B1047" s="31"/>
      <c r="C1047" s="10" t="str">
        <f>IFERROR(VLOOKUP($B1047,DataBase!$A:$B,2,0),"")</f>
        <v/>
      </c>
      <c r="D1047" s="139" t="str">
        <f>IFERROR(VLOOKUP($B1047,DataBase!$A:$G,6,0),"")</f>
        <v/>
      </c>
      <c r="E1047" s="11"/>
      <c r="F1047" s="12"/>
      <c r="G1047" s="13">
        <f t="shared" si="17"/>
        <v>0</v>
      </c>
    </row>
    <row r="1048" spans="1:7">
      <c r="A1048" s="9"/>
      <c r="B1048" s="31"/>
      <c r="C1048" s="10" t="str">
        <f>IFERROR(VLOOKUP($B1048,DataBase!$A:$B,2,0),"")</f>
        <v/>
      </c>
      <c r="D1048" s="139" t="str">
        <f>IFERROR(VLOOKUP($B1048,DataBase!$A:$G,6,0),"")</f>
        <v/>
      </c>
      <c r="E1048" s="11"/>
      <c r="F1048" s="12"/>
      <c r="G1048" s="13">
        <f t="shared" si="17"/>
        <v>0</v>
      </c>
    </row>
    <row r="1049" spans="1:7">
      <c r="A1049" s="9"/>
      <c r="B1049" s="31"/>
      <c r="C1049" s="10" t="str">
        <f>IFERROR(VLOOKUP($B1049,DataBase!$A:$B,2,0),"")</f>
        <v/>
      </c>
      <c r="D1049" s="139" t="str">
        <f>IFERROR(VLOOKUP($B1049,DataBase!$A:$G,6,0),"")</f>
        <v/>
      </c>
      <c r="E1049" s="11"/>
      <c r="F1049" s="12"/>
      <c r="G1049" s="13">
        <f t="shared" si="17"/>
        <v>0</v>
      </c>
    </row>
    <row r="1050" spans="1:7">
      <c r="A1050" s="9"/>
      <c r="B1050" s="31"/>
      <c r="C1050" s="10" t="str">
        <f>IFERROR(VLOOKUP($B1050,DataBase!$A:$B,2,0),"")</f>
        <v/>
      </c>
      <c r="D1050" s="139" t="str">
        <f>IFERROR(VLOOKUP($B1050,DataBase!$A:$G,6,0),"")</f>
        <v/>
      </c>
      <c r="E1050" s="11"/>
      <c r="F1050" s="12"/>
      <c r="G1050" s="13">
        <f t="shared" si="17"/>
        <v>0</v>
      </c>
    </row>
    <row r="1051" spans="1:7">
      <c r="A1051" s="9"/>
      <c r="B1051" s="31"/>
      <c r="C1051" s="10" t="str">
        <f>IFERROR(VLOOKUP($B1051,DataBase!$A:$B,2,0),"")</f>
        <v/>
      </c>
      <c r="D1051" s="139" t="str">
        <f>IFERROR(VLOOKUP($B1051,DataBase!$A:$G,6,0),"")</f>
        <v/>
      </c>
      <c r="E1051" s="11"/>
      <c r="F1051" s="12"/>
      <c r="G1051" s="13">
        <f t="shared" si="17"/>
        <v>0</v>
      </c>
    </row>
    <row r="1052" spans="1:7">
      <c r="A1052" s="9"/>
      <c r="B1052" s="31"/>
      <c r="C1052" s="10" t="str">
        <f>IFERROR(VLOOKUP($B1052,DataBase!$A:$B,2,0),"")</f>
        <v/>
      </c>
      <c r="D1052" s="139" t="str">
        <f>IFERROR(VLOOKUP($B1052,DataBase!$A:$G,6,0),"")</f>
        <v/>
      </c>
      <c r="E1052" s="11"/>
      <c r="F1052" s="12"/>
      <c r="G1052" s="13">
        <f t="shared" si="17"/>
        <v>0</v>
      </c>
    </row>
    <row r="1053" spans="1:7">
      <c r="A1053" s="9"/>
      <c r="B1053" s="31"/>
      <c r="C1053" s="10" t="str">
        <f>IFERROR(VLOOKUP($B1053,DataBase!$A:$B,2,0),"")</f>
        <v/>
      </c>
      <c r="D1053" s="139" t="str">
        <f>IFERROR(VLOOKUP($B1053,DataBase!$A:$G,6,0),"")</f>
        <v/>
      </c>
      <c r="E1053" s="11"/>
      <c r="F1053" s="12"/>
      <c r="G1053" s="13">
        <f t="shared" si="17"/>
        <v>0</v>
      </c>
    </row>
    <row r="1054" spans="1:7">
      <c r="A1054" s="9"/>
      <c r="B1054" s="31"/>
      <c r="C1054" s="10" t="str">
        <f>IFERROR(VLOOKUP($B1054,DataBase!$A:$B,2,0),"")</f>
        <v/>
      </c>
      <c r="D1054" s="139" t="str">
        <f>IFERROR(VLOOKUP($B1054,DataBase!$A:$G,6,0),"")</f>
        <v/>
      </c>
      <c r="E1054" s="11"/>
      <c r="F1054" s="12"/>
      <c r="G1054" s="13">
        <f t="shared" si="17"/>
        <v>0</v>
      </c>
    </row>
    <row r="1055" spans="1:7">
      <c r="A1055" s="9"/>
      <c r="B1055" s="31"/>
      <c r="C1055" s="10" t="str">
        <f>IFERROR(VLOOKUP($B1055,DataBase!$A:$B,2,0),"")</f>
        <v/>
      </c>
      <c r="D1055" s="139" t="str">
        <f>IFERROR(VLOOKUP($B1055,DataBase!$A:$G,6,0),"")</f>
        <v/>
      </c>
      <c r="E1055" s="11"/>
      <c r="F1055" s="12"/>
      <c r="G1055" s="13">
        <f t="shared" si="17"/>
        <v>0</v>
      </c>
    </row>
    <row r="1056" spans="1:7">
      <c r="A1056" s="9"/>
      <c r="B1056" s="31"/>
      <c r="C1056" s="10" t="str">
        <f>IFERROR(VLOOKUP($B1056,DataBase!$A:$B,2,0),"")</f>
        <v/>
      </c>
      <c r="D1056" s="139" t="str">
        <f>IFERROR(VLOOKUP($B1056,DataBase!$A:$G,6,0),"")</f>
        <v/>
      </c>
      <c r="E1056" s="11"/>
      <c r="F1056" s="12"/>
      <c r="G1056" s="13">
        <f t="shared" si="17"/>
        <v>0</v>
      </c>
    </row>
    <row r="1057" spans="1:7">
      <c r="A1057" s="9"/>
      <c r="B1057" s="31"/>
      <c r="C1057" s="10" t="str">
        <f>IFERROR(VLOOKUP($B1057,DataBase!$A:$B,2,0),"")</f>
        <v/>
      </c>
      <c r="D1057" s="139" t="str">
        <f>IFERROR(VLOOKUP($B1057,DataBase!$A:$G,6,0),"")</f>
        <v/>
      </c>
      <c r="E1057" s="11"/>
      <c r="F1057" s="12"/>
      <c r="G1057" s="13">
        <f t="shared" si="17"/>
        <v>0</v>
      </c>
    </row>
    <row r="1058" spans="1:7">
      <c r="A1058" s="9"/>
      <c r="B1058" s="31"/>
      <c r="C1058" s="10" t="str">
        <f>IFERROR(VLOOKUP($B1058,DataBase!$A:$B,2,0),"")</f>
        <v/>
      </c>
      <c r="D1058" s="139" t="str">
        <f>IFERROR(VLOOKUP($B1058,DataBase!$A:$G,6,0),"")</f>
        <v/>
      </c>
      <c r="E1058" s="11"/>
      <c r="F1058" s="12"/>
      <c r="G1058" s="13">
        <f t="shared" si="17"/>
        <v>0</v>
      </c>
    </row>
    <row r="1059" spans="1:7">
      <c r="A1059" s="9"/>
      <c r="B1059" s="31"/>
      <c r="C1059" s="10" t="str">
        <f>IFERROR(VLOOKUP($B1059,DataBase!$A:$B,2,0),"")</f>
        <v/>
      </c>
      <c r="D1059" s="139" t="str">
        <f>IFERROR(VLOOKUP($B1059,DataBase!$A:$G,6,0),"")</f>
        <v/>
      </c>
      <c r="E1059" s="11"/>
      <c r="F1059" s="12"/>
      <c r="G1059" s="13">
        <f t="shared" si="17"/>
        <v>0</v>
      </c>
    </row>
    <row r="1060" spans="1:7">
      <c r="A1060" s="9"/>
      <c r="B1060" s="31"/>
      <c r="C1060" s="10" t="str">
        <f>IFERROR(VLOOKUP($B1060,DataBase!$A:$B,2,0),"")</f>
        <v/>
      </c>
      <c r="D1060" s="139" t="str">
        <f>IFERROR(VLOOKUP($B1060,DataBase!$A:$G,6,0),"")</f>
        <v/>
      </c>
      <c r="E1060" s="11"/>
      <c r="F1060" s="12"/>
      <c r="G1060" s="13">
        <f t="shared" si="17"/>
        <v>0</v>
      </c>
    </row>
    <row r="1061" spans="1:7">
      <c r="A1061" s="9"/>
      <c r="B1061" s="31"/>
      <c r="C1061" s="10" t="str">
        <f>IFERROR(VLOOKUP($B1061,DataBase!$A:$B,2,0),"")</f>
        <v/>
      </c>
      <c r="D1061" s="139" t="str">
        <f>IFERROR(VLOOKUP($B1061,DataBase!$A:$G,6,0),"")</f>
        <v/>
      </c>
      <c r="E1061" s="11"/>
      <c r="F1061" s="12"/>
      <c r="G1061" s="13">
        <f t="shared" si="17"/>
        <v>0</v>
      </c>
    </row>
    <row r="1062" spans="1:7">
      <c r="A1062" s="9"/>
      <c r="B1062" s="31"/>
      <c r="C1062" s="10" t="str">
        <f>IFERROR(VLOOKUP($B1062,DataBase!$A:$B,2,0),"")</f>
        <v/>
      </c>
      <c r="D1062" s="139" t="str">
        <f>IFERROR(VLOOKUP($B1062,DataBase!$A:$G,6,0),"")</f>
        <v/>
      </c>
      <c r="E1062" s="11"/>
      <c r="F1062" s="12"/>
      <c r="G1062" s="13">
        <f t="shared" si="17"/>
        <v>0</v>
      </c>
    </row>
    <row r="1063" spans="1:7">
      <c r="A1063" s="9"/>
      <c r="B1063" s="31"/>
      <c r="C1063" s="10" t="str">
        <f>IFERROR(VLOOKUP($B1063,DataBase!$A:$B,2,0),"")</f>
        <v/>
      </c>
      <c r="D1063" s="139" t="str">
        <f>IFERROR(VLOOKUP($B1063,DataBase!$A:$G,6,0),"")</f>
        <v/>
      </c>
      <c r="E1063" s="11"/>
      <c r="F1063" s="12"/>
      <c r="G1063" s="13">
        <f t="shared" si="17"/>
        <v>0</v>
      </c>
    </row>
    <row r="1064" spans="1:7">
      <c r="A1064" s="9"/>
      <c r="B1064" s="31"/>
      <c r="C1064" s="10" t="str">
        <f>IFERROR(VLOOKUP($B1064,DataBase!$A:$B,2,0),"")</f>
        <v/>
      </c>
      <c r="D1064" s="139" t="str">
        <f>IFERROR(VLOOKUP($B1064,DataBase!$A:$G,6,0),"")</f>
        <v/>
      </c>
      <c r="E1064" s="11"/>
      <c r="F1064" s="12"/>
      <c r="G1064" s="13">
        <f t="shared" si="17"/>
        <v>0</v>
      </c>
    </row>
    <row r="1065" spans="1:7">
      <c r="A1065" s="9"/>
      <c r="B1065" s="31"/>
      <c r="C1065" s="10" t="str">
        <f>IFERROR(VLOOKUP($B1065,DataBase!$A:$B,2,0),"")</f>
        <v/>
      </c>
      <c r="D1065" s="139" t="str">
        <f>IFERROR(VLOOKUP($B1065,DataBase!$A:$G,6,0),"")</f>
        <v/>
      </c>
      <c r="E1065" s="11"/>
      <c r="F1065" s="12"/>
      <c r="G1065" s="13">
        <f t="shared" si="17"/>
        <v>0</v>
      </c>
    </row>
    <row r="1066" spans="1:7">
      <c r="A1066" s="9"/>
      <c r="B1066" s="31"/>
      <c r="C1066" s="10" t="str">
        <f>IFERROR(VLOOKUP($B1066,DataBase!$A:$B,2,0),"")</f>
        <v/>
      </c>
      <c r="D1066" s="139" t="str">
        <f>IFERROR(VLOOKUP($B1066,DataBase!$A:$G,6,0),"")</f>
        <v/>
      </c>
      <c r="E1066" s="11"/>
      <c r="F1066" s="12"/>
      <c r="G1066" s="13">
        <f t="shared" si="17"/>
        <v>0</v>
      </c>
    </row>
    <row r="1067" spans="1:7">
      <c r="A1067" s="9"/>
      <c r="B1067" s="31"/>
      <c r="C1067" s="10" t="str">
        <f>IFERROR(VLOOKUP($B1067,DataBase!$A:$B,2,0),"")</f>
        <v/>
      </c>
      <c r="D1067" s="139" t="str">
        <f>IFERROR(VLOOKUP($B1067,DataBase!$A:$G,6,0),"")</f>
        <v/>
      </c>
      <c r="E1067" s="11"/>
      <c r="F1067" s="12"/>
      <c r="G1067" s="13">
        <f t="shared" si="17"/>
        <v>0</v>
      </c>
    </row>
    <row r="1068" spans="1:7">
      <c r="A1068" s="9"/>
      <c r="B1068" s="31"/>
      <c r="C1068" s="10" t="str">
        <f>IFERROR(VLOOKUP($B1068,DataBase!$A:$B,2,0),"")</f>
        <v/>
      </c>
      <c r="D1068" s="139" t="str">
        <f>IFERROR(VLOOKUP($B1068,DataBase!$A:$G,6,0),"")</f>
        <v/>
      </c>
      <c r="E1068" s="11"/>
      <c r="F1068" s="12"/>
      <c r="G1068" s="13">
        <f t="shared" si="17"/>
        <v>0</v>
      </c>
    </row>
    <row r="1069" spans="1:7">
      <c r="A1069" s="9"/>
      <c r="B1069" s="31"/>
      <c r="C1069" s="10" t="str">
        <f>IFERROR(VLOOKUP($B1069,DataBase!$A:$B,2,0),"")</f>
        <v/>
      </c>
      <c r="D1069" s="139" t="str">
        <f>IFERROR(VLOOKUP($B1069,DataBase!$A:$G,6,0),"")</f>
        <v/>
      </c>
      <c r="E1069" s="11"/>
      <c r="F1069" s="12"/>
      <c r="G1069" s="13">
        <f t="shared" si="17"/>
        <v>0</v>
      </c>
    </row>
    <row r="1070" spans="1:7">
      <c r="A1070" s="9"/>
      <c r="B1070" s="31"/>
      <c r="C1070" s="10" t="str">
        <f>IFERROR(VLOOKUP($B1070,DataBase!$A:$B,2,0),"")</f>
        <v/>
      </c>
      <c r="D1070" s="139" t="str">
        <f>IFERROR(VLOOKUP($B1070,DataBase!$A:$G,6,0),"")</f>
        <v/>
      </c>
      <c r="E1070" s="11"/>
      <c r="F1070" s="12"/>
      <c r="G1070" s="13">
        <f t="shared" si="17"/>
        <v>0</v>
      </c>
    </row>
    <row r="1071" spans="1:7">
      <c r="A1071" s="9"/>
      <c r="B1071" s="31"/>
      <c r="C1071" s="10" t="str">
        <f>IFERROR(VLOOKUP($B1071,DataBase!$A:$B,2,0),"")</f>
        <v/>
      </c>
      <c r="D1071" s="139" t="str">
        <f>IFERROR(VLOOKUP($B1071,DataBase!$A:$G,6,0),"")</f>
        <v/>
      </c>
      <c r="E1071" s="11"/>
      <c r="F1071" s="12"/>
      <c r="G1071" s="13">
        <f t="shared" si="17"/>
        <v>0</v>
      </c>
    </row>
    <row r="1072" spans="1:7">
      <c r="A1072" s="9"/>
      <c r="B1072" s="31"/>
      <c r="C1072" s="10" t="str">
        <f>IFERROR(VLOOKUP($B1072,DataBase!$A:$B,2,0),"")</f>
        <v/>
      </c>
      <c r="D1072" s="139" t="str">
        <f>IFERROR(VLOOKUP($B1072,DataBase!$A:$G,6,0),"")</f>
        <v/>
      </c>
      <c r="E1072" s="11"/>
      <c r="F1072" s="12"/>
      <c r="G1072" s="13">
        <f t="shared" si="17"/>
        <v>0</v>
      </c>
    </row>
    <row r="1073" spans="1:7">
      <c r="A1073" s="9"/>
      <c r="B1073" s="31"/>
      <c r="C1073" s="10" t="str">
        <f>IFERROR(VLOOKUP($B1073,DataBase!$A:$B,2,0),"")</f>
        <v/>
      </c>
      <c r="D1073" s="139" t="str">
        <f>IFERROR(VLOOKUP($B1073,DataBase!$A:$G,6,0),"")</f>
        <v/>
      </c>
      <c r="E1073" s="11"/>
      <c r="F1073" s="12"/>
      <c r="G1073" s="13">
        <f t="shared" si="17"/>
        <v>0</v>
      </c>
    </row>
    <row r="1074" spans="1:7">
      <c r="A1074" s="9"/>
      <c r="B1074" s="31"/>
      <c r="C1074" s="10" t="str">
        <f>IFERROR(VLOOKUP($B1074,DataBase!$A:$B,2,0),"")</f>
        <v/>
      </c>
      <c r="D1074" s="139" t="str">
        <f>IFERROR(VLOOKUP($B1074,DataBase!$A:$G,6,0),"")</f>
        <v/>
      </c>
      <c r="E1074" s="11"/>
      <c r="F1074" s="12"/>
      <c r="G1074" s="13">
        <f t="shared" si="17"/>
        <v>0</v>
      </c>
    </row>
    <row r="1075" spans="1:7">
      <c r="A1075" s="9"/>
      <c r="B1075" s="31"/>
      <c r="C1075" s="10" t="str">
        <f>IFERROR(VLOOKUP($B1075,DataBase!$A:$B,2,0),"")</f>
        <v/>
      </c>
      <c r="D1075" s="139" t="str">
        <f>IFERROR(VLOOKUP($B1075,DataBase!$A:$G,6,0),"")</f>
        <v/>
      </c>
      <c r="E1075" s="11"/>
      <c r="F1075" s="12"/>
      <c r="G1075" s="13">
        <f t="shared" si="17"/>
        <v>0</v>
      </c>
    </row>
    <row r="1076" spans="1:7">
      <c r="A1076" s="9"/>
      <c r="B1076" s="31"/>
      <c r="C1076" s="10" t="str">
        <f>IFERROR(VLOOKUP($B1076,DataBase!$A:$B,2,0),"")</f>
        <v/>
      </c>
      <c r="D1076" s="139" t="str">
        <f>IFERROR(VLOOKUP($B1076,DataBase!$A:$G,6,0),"")</f>
        <v/>
      </c>
      <c r="E1076" s="11"/>
      <c r="F1076" s="12"/>
      <c r="G1076" s="13">
        <f t="shared" si="17"/>
        <v>0</v>
      </c>
    </row>
    <row r="1077" spans="1:7">
      <c r="A1077" s="9"/>
      <c r="B1077" s="31"/>
      <c r="C1077" s="10" t="str">
        <f>IFERROR(VLOOKUP($B1077,DataBase!$A:$B,2,0),"")</f>
        <v/>
      </c>
      <c r="D1077" s="139" t="str">
        <f>IFERROR(VLOOKUP($B1077,DataBase!$A:$G,6,0),"")</f>
        <v/>
      </c>
      <c r="E1077" s="11"/>
      <c r="F1077" s="12"/>
      <c r="G1077" s="13">
        <f t="shared" si="17"/>
        <v>0</v>
      </c>
    </row>
    <row r="1078" spans="1:7">
      <c r="A1078" s="9"/>
      <c r="B1078" s="31"/>
      <c r="C1078" s="10" t="str">
        <f>IFERROR(VLOOKUP($B1078,DataBase!$A:$B,2,0),"")</f>
        <v/>
      </c>
      <c r="D1078" s="139" t="str">
        <f>IFERROR(VLOOKUP($B1078,DataBase!$A:$G,6,0),"")</f>
        <v/>
      </c>
      <c r="E1078" s="11"/>
      <c r="F1078" s="12"/>
      <c r="G1078" s="13">
        <f t="shared" si="17"/>
        <v>0</v>
      </c>
    </row>
    <row r="1079" spans="1:7">
      <c r="A1079" s="9"/>
      <c r="B1079" s="31"/>
      <c r="C1079" s="10" t="str">
        <f>IFERROR(VLOOKUP($B1079,DataBase!$A:$B,2,0),"")</f>
        <v/>
      </c>
      <c r="D1079" s="139" t="str">
        <f>IFERROR(VLOOKUP($B1079,DataBase!$A:$G,6,0),"")</f>
        <v/>
      </c>
      <c r="E1079" s="11"/>
      <c r="F1079" s="12"/>
      <c r="G1079" s="13">
        <f t="shared" si="17"/>
        <v>0</v>
      </c>
    </row>
    <row r="1080" spans="1:7">
      <c r="A1080" s="9"/>
      <c r="B1080" s="31"/>
      <c r="C1080" s="10" t="str">
        <f>IFERROR(VLOOKUP($B1080,DataBase!$A:$B,2,0),"")</f>
        <v/>
      </c>
      <c r="D1080" s="139" t="str">
        <f>IFERROR(VLOOKUP($B1080,DataBase!$A:$G,6,0),"")</f>
        <v/>
      </c>
      <c r="E1080" s="11"/>
      <c r="F1080" s="12"/>
      <c r="G1080" s="13">
        <f t="shared" si="17"/>
        <v>0</v>
      </c>
    </row>
    <row r="1081" spans="1:7">
      <c r="A1081" s="9"/>
      <c r="B1081" s="31"/>
      <c r="C1081" s="10" t="str">
        <f>IFERROR(VLOOKUP($B1081,DataBase!$A:$B,2,0),"")</f>
        <v/>
      </c>
      <c r="D1081" s="139" t="str">
        <f>IFERROR(VLOOKUP($B1081,DataBase!$A:$G,6,0),"")</f>
        <v/>
      </c>
      <c r="E1081" s="11"/>
      <c r="F1081" s="12"/>
      <c r="G1081" s="13">
        <f t="shared" si="17"/>
        <v>0</v>
      </c>
    </row>
    <row r="1082" spans="1:7">
      <c r="A1082" s="9"/>
      <c r="B1082" s="31"/>
      <c r="C1082" s="10" t="str">
        <f>IFERROR(VLOOKUP($B1082,DataBase!$A:$B,2,0),"")</f>
        <v/>
      </c>
      <c r="D1082" s="139" t="str">
        <f>IFERROR(VLOOKUP($B1082,DataBase!$A:$G,6,0),"")</f>
        <v/>
      </c>
      <c r="E1082" s="11"/>
      <c r="F1082" s="12"/>
      <c r="G1082" s="13">
        <f t="shared" si="17"/>
        <v>0</v>
      </c>
    </row>
    <row r="1083" spans="1:7">
      <c r="A1083" s="9"/>
      <c r="B1083" s="31"/>
      <c r="C1083" s="10" t="str">
        <f>IFERROR(VLOOKUP($B1083,DataBase!$A:$B,2,0),"")</f>
        <v/>
      </c>
      <c r="D1083" s="139" t="str">
        <f>IFERROR(VLOOKUP($B1083,DataBase!$A:$G,6,0),"")</f>
        <v/>
      </c>
      <c r="E1083" s="11"/>
      <c r="F1083" s="12"/>
      <c r="G1083" s="13">
        <f t="shared" si="17"/>
        <v>0</v>
      </c>
    </row>
    <row r="1084" spans="1:7">
      <c r="A1084" s="9"/>
      <c r="B1084" s="31"/>
      <c r="C1084" s="10" t="str">
        <f>IFERROR(VLOOKUP($B1084,DataBase!$A:$B,2,0),"")</f>
        <v/>
      </c>
      <c r="D1084" s="139" t="str">
        <f>IFERROR(VLOOKUP($B1084,DataBase!$A:$G,6,0),"")</f>
        <v/>
      </c>
      <c r="E1084" s="11"/>
      <c r="F1084" s="12"/>
      <c r="G1084" s="13">
        <f t="shared" si="17"/>
        <v>0</v>
      </c>
    </row>
    <row r="1085" spans="1:7">
      <c r="A1085" s="9"/>
      <c r="B1085" s="31"/>
      <c r="C1085" s="10" t="str">
        <f>IFERROR(VLOOKUP($B1085,DataBase!$A:$B,2,0),"")</f>
        <v/>
      </c>
      <c r="D1085" s="139" t="str">
        <f>IFERROR(VLOOKUP($B1085,DataBase!$A:$G,6,0),"")</f>
        <v/>
      </c>
      <c r="E1085" s="11"/>
      <c r="F1085" s="12"/>
      <c r="G1085" s="13">
        <f t="shared" si="17"/>
        <v>0</v>
      </c>
    </row>
    <row r="1086" spans="1:7">
      <c r="A1086" s="9"/>
      <c r="B1086" s="31"/>
      <c r="C1086" s="10" t="str">
        <f>IFERROR(VLOOKUP($B1086,DataBase!$A:$B,2,0),"")</f>
        <v/>
      </c>
      <c r="D1086" s="139" t="str">
        <f>IFERROR(VLOOKUP($B1086,DataBase!$A:$G,6,0),"")</f>
        <v/>
      </c>
      <c r="E1086" s="11"/>
      <c r="F1086" s="12"/>
      <c r="G1086" s="13">
        <f t="shared" si="17"/>
        <v>0</v>
      </c>
    </row>
    <row r="1087" spans="1:7">
      <c r="A1087" s="9"/>
      <c r="B1087" s="31"/>
      <c r="C1087" s="10" t="str">
        <f>IFERROR(VLOOKUP($B1087,DataBase!$A:$B,2,0),"")</f>
        <v/>
      </c>
      <c r="D1087" s="139" t="str">
        <f>IFERROR(VLOOKUP($B1087,DataBase!$A:$G,6,0),"")</f>
        <v/>
      </c>
      <c r="E1087" s="11"/>
      <c r="F1087" s="12"/>
      <c r="G1087" s="13">
        <f t="shared" si="17"/>
        <v>0</v>
      </c>
    </row>
    <row r="1088" spans="1:7">
      <c r="A1088" s="9"/>
      <c r="B1088" s="31"/>
      <c r="C1088" s="10" t="str">
        <f>IFERROR(VLOOKUP($B1088,DataBase!$A:$B,2,0),"")</f>
        <v/>
      </c>
      <c r="D1088" s="139" t="str">
        <f>IFERROR(VLOOKUP($B1088,DataBase!$A:$G,6,0),"")</f>
        <v/>
      </c>
      <c r="E1088" s="11"/>
      <c r="F1088" s="12"/>
      <c r="G1088" s="13">
        <f t="shared" si="17"/>
        <v>0</v>
      </c>
    </row>
    <row r="1089" spans="1:7">
      <c r="A1089" s="9"/>
      <c r="B1089" s="31"/>
      <c r="C1089" s="10" t="str">
        <f>IFERROR(VLOOKUP($B1089,DataBase!$A:$B,2,0),"")</f>
        <v/>
      </c>
      <c r="D1089" s="139" t="str">
        <f>IFERROR(VLOOKUP($B1089,DataBase!$A:$G,6,0),"")</f>
        <v/>
      </c>
      <c r="E1089" s="11"/>
      <c r="F1089" s="12"/>
      <c r="G1089" s="13">
        <f t="shared" si="17"/>
        <v>0</v>
      </c>
    </row>
    <row r="1090" spans="1:7">
      <c r="A1090" s="9"/>
      <c r="B1090" s="31"/>
      <c r="C1090" s="10" t="str">
        <f>IFERROR(VLOOKUP($B1090,DataBase!$A:$B,2,0),"")</f>
        <v/>
      </c>
      <c r="D1090" s="139" t="str">
        <f>IFERROR(VLOOKUP($B1090,DataBase!$A:$G,6,0),"")</f>
        <v/>
      </c>
      <c r="E1090" s="11"/>
      <c r="F1090" s="12"/>
      <c r="G1090" s="13">
        <f t="shared" si="17"/>
        <v>0</v>
      </c>
    </row>
    <row r="1091" spans="1:7">
      <c r="A1091" s="9"/>
      <c r="B1091" s="31"/>
      <c r="C1091" s="10" t="str">
        <f>IFERROR(VLOOKUP($B1091,DataBase!$A:$B,2,0),"")</f>
        <v/>
      </c>
      <c r="D1091" s="139" t="str">
        <f>IFERROR(VLOOKUP($B1091,DataBase!$A:$G,6,0),"")</f>
        <v/>
      </c>
      <c r="E1091" s="11"/>
      <c r="F1091" s="12"/>
      <c r="G1091" s="13">
        <f t="shared" si="17"/>
        <v>0</v>
      </c>
    </row>
    <row r="1092" spans="1:7">
      <c r="A1092" s="9"/>
      <c r="B1092" s="31"/>
      <c r="C1092" s="10" t="str">
        <f>IFERROR(VLOOKUP($B1092,DataBase!$A:$B,2,0),"")</f>
        <v/>
      </c>
      <c r="D1092" s="139" t="str">
        <f>IFERROR(VLOOKUP($B1092,DataBase!$A:$G,6,0),"")</f>
        <v/>
      </c>
      <c r="E1092" s="11"/>
      <c r="F1092" s="12"/>
      <c r="G1092" s="13">
        <f t="shared" ref="G1092:G1155" si="18">E1092*F1092</f>
        <v>0</v>
      </c>
    </row>
    <row r="1093" spans="1:7">
      <c r="A1093" s="9"/>
      <c r="B1093" s="31"/>
      <c r="C1093" s="10" t="str">
        <f>IFERROR(VLOOKUP($B1093,DataBase!$A:$B,2,0),"")</f>
        <v/>
      </c>
      <c r="D1093" s="139" t="str">
        <f>IFERROR(VLOOKUP($B1093,DataBase!$A:$G,6,0),"")</f>
        <v/>
      </c>
      <c r="E1093" s="11"/>
      <c r="F1093" s="12"/>
      <c r="G1093" s="13">
        <f t="shared" si="18"/>
        <v>0</v>
      </c>
    </row>
    <row r="1094" spans="1:7">
      <c r="A1094" s="9"/>
      <c r="B1094" s="31"/>
      <c r="C1094" s="10" t="str">
        <f>IFERROR(VLOOKUP($B1094,DataBase!$A:$B,2,0),"")</f>
        <v/>
      </c>
      <c r="D1094" s="139" t="str">
        <f>IFERROR(VLOOKUP($B1094,DataBase!$A:$G,6,0),"")</f>
        <v/>
      </c>
      <c r="E1094" s="11"/>
      <c r="F1094" s="12"/>
      <c r="G1094" s="13">
        <f t="shared" si="18"/>
        <v>0</v>
      </c>
    </row>
    <row r="1095" spans="1:7">
      <c r="A1095" s="9"/>
      <c r="B1095" s="31"/>
      <c r="C1095" s="10" t="str">
        <f>IFERROR(VLOOKUP($B1095,DataBase!$A:$B,2,0),"")</f>
        <v/>
      </c>
      <c r="D1095" s="139" t="str">
        <f>IFERROR(VLOOKUP($B1095,DataBase!$A:$G,6,0),"")</f>
        <v/>
      </c>
      <c r="E1095" s="11"/>
      <c r="F1095" s="12"/>
      <c r="G1095" s="13">
        <f t="shared" si="18"/>
        <v>0</v>
      </c>
    </row>
    <row r="1096" spans="1:7">
      <c r="A1096" s="9"/>
      <c r="B1096" s="31"/>
      <c r="C1096" s="10" t="str">
        <f>IFERROR(VLOOKUP($B1096,DataBase!$A:$B,2,0),"")</f>
        <v/>
      </c>
      <c r="D1096" s="139" t="str">
        <f>IFERROR(VLOOKUP($B1096,DataBase!$A:$G,6,0),"")</f>
        <v/>
      </c>
      <c r="E1096" s="11"/>
      <c r="F1096" s="12"/>
      <c r="G1096" s="13">
        <f t="shared" si="18"/>
        <v>0</v>
      </c>
    </row>
    <row r="1097" spans="1:7">
      <c r="A1097" s="9"/>
      <c r="B1097" s="31"/>
      <c r="C1097" s="10" t="str">
        <f>IFERROR(VLOOKUP($B1097,DataBase!$A:$B,2,0),"")</f>
        <v/>
      </c>
      <c r="D1097" s="139" t="str">
        <f>IFERROR(VLOOKUP($B1097,DataBase!$A:$G,6,0),"")</f>
        <v/>
      </c>
      <c r="E1097" s="11"/>
      <c r="F1097" s="12"/>
      <c r="G1097" s="13">
        <f t="shared" si="18"/>
        <v>0</v>
      </c>
    </row>
    <row r="1098" spans="1:7">
      <c r="A1098" s="9"/>
      <c r="B1098" s="31"/>
      <c r="C1098" s="10" t="str">
        <f>IFERROR(VLOOKUP($B1098,DataBase!$A:$B,2,0),"")</f>
        <v/>
      </c>
      <c r="D1098" s="139" t="str">
        <f>IFERROR(VLOOKUP($B1098,DataBase!$A:$G,6,0),"")</f>
        <v/>
      </c>
      <c r="E1098" s="11"/>
      <c r="F1098" s="12"/>
      <c r="G1098" s="13">
        <f t="shared" si="18"/>
        <v>0</v>
      </c>
    </row>
    <row r="1099" spans="1:7">
      <c r="A1099" s="9"/>
      <c r="B1099" s="31"/>
      <c r="C1099" s="10" t="str">
        <f>IFERROR(VLOOKUP($B1099,DataBase!$A:$B,2,0),"")</f>
        <v/>
      </c>
      <c r="D1099" s="139" t="str">
        <f>IFERROR(VLOOKUP($B1099,DataBase!$A:$G,6,0),"")</f>
        <v/>
      </c>
      <c r="E1099" s="11"/>
      <c r="F1099" s="12"/>
      <c r="G1099" s="13">
        <f t="shared" si="18"/>
        <v>0</v>
      </c>
    </row>
    <row r="1100" spans="1:7">
      <c r="A1100" s="9"/>
      <c r="B1100" s="31"/>
      <c r="C1100" s="10" t="str">
        <f>IFERROR(VLOOKUP($B1100,DataBase!$A:$B,2,0),"")</f>
        <v/>
      </c>
      <c r="D1100" s="139" t="str">
        <f>IFERROR(VLOOKUP($B1100,DataBase!$A:$G,6,0),"")</f>
        <v/>
      </c>
      <c r="E1100" s="11"/>
      <c r="F1100" s="12"/>
      <c r="G1100" s="13">
        <f t="shared" si="18"/>
        <v>0</v>
      </c>
    </row>
    <row r="1101" spans="1:7">
      <c r="A1101" s="9"/>
      <c r="B1101" s="31"/>
      <c r="C1101" s="10" t="str">
        <f>IFERROR(VLOOKUP($B1101,DataBase!$A:$B,2,0),"")</f>
        <v/>
      </c>
      <c r="D1101" s="139" t="str">
        <f>IFERROR(VLOOKUP($B1101,DataBase!$A:$G,6,0),"")</f>
        <v/>
      </c>
      <c r="E1101" s="11"/>
      <c r="F1101" s="12"/>
      <c r="G1101" s="13">
        <f t="shared" si="18"/>
        <v>0</v>
      </c>
    </row>
    <row r="1102" spans="1:7">
      <c r="A1102" s="9"/>
      <c r="B1102" s="31"/>
      <c r="C1102" s="10" t="str">
        <f>IFERROR(VLOOKUP($B1102,DataBase!$A:$B,2,0),"")</f>
        <v/>
      </c>
      <c r="D1102" s="139" t="str">
        <f>IFERROR(VLOOKUP($B1102,DataBase!$A:$G,6,0),"")</f>
        <v/>
      </c>
      <c r="E1102" s="11"/>
      <c r="F1102" s="12"/>
      <c r="G1102" s="13">
        <f t="shared" si="18"/>
        <v>0</v>
      </c>
    </row>
    <row r="1103" spans="1:7">
      <c r="A1103" s="9"/>
      <c r="B1103" s="31"/>
      <c r="C1103" s="10" t="str">
        <f>IFERROR(VLOOKUP($B1103,DataBase!$A:$B,2,0),"")</f>
        <v/>
      </c>
      <c r="D1103" s="139" t="str">
        <f>IFERROR(VLOOKUP($B1103,DataBase!$A:$G,6,0),"")</f>
        <v/>
      </c>
      <c r="E1103" s="11"/>
      <c r="F1103" s="12"/>
      <c r="G1103" s="13">
        <f t="shared" si="18"/>
        <v>0</v>
      </c>
    </row>
    <row r="1104" spans="1:7">
      <c r="A1104" s="9"/>
      <c r="B1104" s="31"/>
      <c r="C1104" s="10" t="str">
        <f>IFERROR(VLOOKUP($B1104,DataBase!$A:$B,2,0),"")</f>
        <v/>
      </c>
      <c r="D1104" s="139" t="str">
        <f>IFERROR(VLOOKUP($B1104,DataBase!$A:$G,6,0),"")</f>
        <v/>
      </c>
      <c r="E1104" s="11"/>
      <c r="F1104" s="12"/>
      <c r="G1104" s="13">
        <f t="shared" si="18"/>
        <v>0</v>
      </c>
    </row>
    <row r="1105" spans="1:7">
      <c r="A1105" s="9"/>
      <c r="B1105" s="31"/>
      <c r="C1105" s="10" t="str">
        <f>IFERROR(VLOOKUP($B1105,DataBase!$A:$B,2,0),"")</f>
        <v/>
      </c>
      <c r="D1105" s="139" t="str">
        <f>IFERROR(VLOOKUP($B1105,DataBase!$A:$G,6,0),"")</f>
        <v/>
      </c>
      <c r="E1105" s="11"/>
      <c r="F1105" s="12"/>
      <c r="G1105" s="13">
        <f t="shared" si="18"/>
        <v>0</v>
      </c>
    </row>
    <row r="1106" spans="1:7">
      <c r="A1106" s="9"/>
      <c r="B1106" s="31"/>
      <c r="C1106" s="10" t="str">
        <f>IFERROR(VLOOKUP($B1106,DataBase!$A:$B,2,0),"")</f>
        <v/>
      </c>
      <c r="D1106" s="139" t="str">
        <f>IFERROR(VLOOKUP($B1106,DataBase!$A:$G,6,0),"")</f>
        <v/>
      </c>
      <c r="E1106" s="11"/>
      <c r="F1106" s="12"/>
      <c r="G1106" s="13">
        <f t="shared" si="18"/>
        <v>0</v>
      </c>
    </row>
    <row r="1107" spans="1:7">
      <c r="A1107" s="9"/>
      <c r="B1107" s="31"/>
      <c r="C1107" s="10" t="str">
        <f>IFERROR(VLOOKUP($B1107,DataBase!$A:$B,2,0),"")</f>
        <v/>
      </c>
      <c r="D1107" s="139" t="str">
        <f>IFERROR(VLOOKUP($B1107,DataBase!$A:$G,6,0),"")</f>
        <v/>
      </c>
      <c r="E1107" s="11"/>
      <c r="F1107" s="12"/>
      <c r="G1107" s="13">
        <f t="shared" si="18"/>
        <v>0</v>
      </c>
    </row>
    <row r="1108" spans="1:7">
      <c r="A1108" s="9"/>
      <c r="B1108" s="31"/>
      <c r="C1108" s="10" t="str">
        <f>IFERROR(VLOOKUP($B1108,DataBase!$A:$B,2,0),"")</f>
        <v/>
      </c>
      <c r="D1108" s="139" t="str">
        <f>IFERROR(VLOOKUP($B1108,DataBase!$A:$G,6,0),"")</f>
        <v/>
      </c>
      <c r="E1108" s="11"/>
      <c r="F1108" s="12"/>
      <c r="G1108" s="13">
        <f t="shared" si="18"/>
        <v>0</v>
      </c>
    </row>
    <row r="1109" spans="1:7">
      <c r="A1109" s="9"/>
      <c r="B1109" s="31"/>
      <c r="C1109" s="10" t="str">
        <f>IFERROR(VLOOKUP($B1109,DataBase!$A:$B,2,0),"")</f>
        <v/>
      </c>
      <c r="D1109" s="139" t="str">
        <f>IFERROR(VLOOKUP($B1109,DataBase!$A:$G,6,0),"")</f>
        <v/>
      </c>
      <c r="E1109" s="11"/>
      <c r="F1109" s="12"/>
      <c r="G1109" s="13">
        <f t="shared" si="18"/>
        <v>0</v>
      </c>
    </row>
    <row r="1110" spans="1:7">
      <c r="A1110" s="9"/>
      <c r="B1110" s="31"/>
      <c r="C1110" s="10" t="str">
        <f>IFERROR(VLOOKUP($B1110,DataBase!$A:$B,2,0),"")</f>
        <v/>
      </c>
      <c r="D1110" s="139" t="str">
        <f>IFERROR(VLOOKUP($B1110,DataBase!$A:$G,6,0),"")</f>
        <v/>
      </c>
      <c r="E1110" s="11"/>
      <c r="F1110" s="12"/>
      <c r="G1110" s="13">
        <f t="shared" si="18"/>
        <v>0</v>
      </c>
    </row>
    <row r="1111" spans="1:7">
      <c r="A1111" s="9"/>
      <c r="B1111" s="31"/>
      <c r="C1111" s="10" t="str">
        <f>IFERROR(VLOOKUP($B1111,DataBase!$A:$B,2,0),"")</f>
        <v/>
      </c>
      <c r="D1111" s="139" t="str">
        <f>IFERROR(VLOOKUP($B1111,DataBase!$A:$G,6,0),"")</f>
        <v/>
      </c>
      <c r="E1111" s="11"/>
      <c r="F1111" s="12"/>
      <c r="G1111" s="13">
        <f t="shared" si="18"/>
        <v>0</v>
      </c>
    </row>
    <row r="1112" spans="1:7">
      <c r="A1112" s="9"/>
      <c r="B1112" s="31"/>
      <c r="C1112" s="10" t="str">
        <f>IFERROR(VLOOKUP($B1112,DataBase!$A:$B,2,0),"")</f>
        <v/>
      </c>
      <c r="D1112" s="139" t="str">
        <f>IFERROR(VLOOKUP($B1112,DataBase!$A:$G,6,0),"")</f>
        <v/>
      </c>
      <c r="E1112" s="11"/>
      <c r="F1112" s="12"/>
      <c r="G1112" s="13">
        <f t="shared" si="18"/>
        <v>0</v>
      </c>
    </row>
    <row r="1113" spans="1:7">
      <c r="A1113" s="9"/>
      <c r="B1113" s="31"/>
      <c r="C1113" s="10" t="str">
        <f>IFERROR(VLOOKUP($B1113,DataBase!$A:$B,2,0),"")</f>
        <v/>
      </c>
      <c r="D1113" s="139" t="str">
        <f>IFERROR(VLOOKUP($B1113,DataBase!$A:$G,6,0),"")</f>
        <v/>
      </c>
      <c r="E1113" s="11"/>
      <c r="F1113" s="12"/>
      <c r="G1113" s="13">
        <f t="shared" si="18"/>
        <v>0</v>
      </c>
    </row>
    <row r="1114" spans="1:7">
      <c r="A1114" s="9"/>
      <c r="B1114" s="31"/>
      <c r="C1114" s="10" t="str">
        <f>IFERROR(VLOOKUP($B1114,DataBase!$A:$B,2,0),"")</f>
        <v/>
      </c>
      <c r="D1114" s="139" t="str">
        <f>IFERROR(VLOOKUP($B1114,DataBase!$A:$G,6,0),"")</f>
        <v/>
      </c>
      <c r="E1114" s="11"/>
      <c r="F1114" s="12"/>
      <c r="G1114" s="13">
        <f t="shared" si="18"/>
        <v>0</v>
      </c>
    </row>
    <row r="1115" spans="1:7">
      <c r="A1115" s="9"/>
      <c r="B1115" s="31"/>
      <c r="C1115" s="10" t="str">
        <f>IFERROR(VLOOKUP($B1115,DataBase!$A:$B,2,0),"")</f>
        <v/>
      </c>
      <c r="D1115" s="139" t="str">
        <f>IFERROR(VLOOKUP($B1115,DataBase!$A:$G,6,0),"")</f>
        <v/>
      </c>
      <c r="E1115" s="11"/>
      <c r="F1115" s="12"/>
      <c r="G1115" s="13">
        <f t="shared" si="18"/>
        <v>0</v>
      </c>
    </row>
    <row r="1116" spans="1:7">
      <c r="A1116" s="9"/>
      <c r="B1116" s="31"/>
      <c r="C1116" s="10" t="str">
        <f>IFERROR(VLOOKUP($B1116,DataBase!$A:$B,2,0),"")</f>
        <v/>
      </c>
      <c r="D1116" s="139" t="str">
        <f>IFERROR(VLOOKUP($B1116,DataBase!$A:$G,6,0),"")</f>
        <v/>
      </c>
      <c r="E1116" s="11"/>
      <c r="F1116" s="12"/>
      <c r="G1116" s="13">
        <f t="shared" si="18"/>
        <v>0</v>
      </c>
    </row>
    <row r="1117" spans="1:7">
      <c r="A1117" s="9"/>
      <c r="B1117" s="31"/>
      <c r="C1117" s="10" t="str">
        <f>IFERROR(VLOOKUP($B1117,DataBase!$A:$B,2,0),"")</f>
        <v/>
      </c>
      <c r="D1117" s="139" t="str">
        <f>IFERROR(VLOOKUP($B1117,DataBase!$A:$G,6,0),"")</f>
        <v/>
      </c>
      <c r="E1117" s="11"/>
      <c r="F1117" s="12"/>
      <c r="G1117" s="13">
        <f t="shared" si="18"/>
        <v>0</v>
      </c>
    </row>
    <row r="1118" spans="1:7">
      <c r="A1118" s="9"/>
      <c r="B1118" s="31"/>
      <c r="C1118" s="10" t="str">
        <f>IFERROR(VLOOKUP($B1118,DataBase!$A:$B,2,0),"")</f>
        <v/>
      </c>
      <c r="D1118" s="139" t="str">
        <f>IFERROR(VLOOKUP($B1118,DataBase!$A:$G,6,0),"")</f>
        <v/>
      </c>
      <c r="E1118" s="11"/>
      <c r="F1118" s="12"/>
      <c r="G1118" s="13">
        <f t="shared" si="18"/>
        <v>0</v>
      </c>
    </row>
    <row r="1119" spans="1:7">
      <c r="A1119" s="9"/>
      <c r="B1119" s="31"/>
      <c r="C1119" s="10" t="str">
        <f>IFERROR(VLOOKUP($B1119,DataBase!$A:$B,2,0),"")</f>
        <v/>
      </c>
      <c r="D1119" s="139" t="str">
        <f>IFERROR(VLOOKUP($B1119,DataBase!$A:$G,6,0),"")</f>
        <v/>
      </c>
      <c r="E1119" s="11"/>
      <c r="F1119" s="12"/>
      <c r="G1119" s="13">
        <f t="shared" si="18"/>
        <v>0</v>
      </c>
    </row>
    <row r="1120" spans="1:7">
      <c r="A1120" s="9"/>
      <c r="B1120" s="31"/>
      <c r="C1120" s="10" t="str">
        <f>IFERROR(VLOOKUP($B1120,DataBase!$A:$B,2,0),"")</f>
        <v/>
      </c>
      <c r="D1120" s="139" t="str">
        <f>IFERROR(VLOOKUP($B1120,DataBase!$A:$G,6,0),"")</f>
        <v/>
      </c>
      <c r="E1120" s="11"/>
      <c r="F1120" s="12"/>
      <c r="G1120" s="13">
        <f t="shared" si="18"/>
        <v>0</v>
      </c>
    </row>
    <row r="1121" spans="1:7">
      <c r="A1121" s="9"/>
      <c r="B1121" s="31"/>
      <c r="C1121" s="10" t="str">
        <f>IFERROR(VLOOKUP($B1121,DataBase!$A:$B,2,0),"")</f>
        <v/>
      </c>
      <c r="D1121" s="139" t="str">
        <f>IFERROR(VLOOKUP($B1121,DataBase!$A:$G,6,0),"")</f>
        <v/>
      </c>
      <c r="E1121" s="11"/>
      <c r="F1121" s="12"/>
      <c r="G1121" s="13">
        <f t="shared" si="18"/>
        <v>0</v>
      </c>
    </row>
    <row r="1122" spans="1:7">
      <c r="A1122" s="9"/>
      <c r="B1122" s="31"/>
      <c r="C1122" s="10" t="str">
        <f>IFERROR(VLOOKUP($B1122,DataBase!$A:$B,2,0),"")</f>
        <v/>
      </c>
      <c r="D1122" s="139" t="str">
        <f>IFERROR(VLOOKUP($B1122,DataBase!$A:$G,6,0),"")</f>
        <v/>
      </c>
      <c r="E1122" s="11"/>
      <c r="F1122" s="12"/>
      <c r="G1122" s="13">
        <f t="shared" si="18"/>
        <v>0</v>
      </c>
    </row>
    <row r="1123" spans="1:7">
      <c r="A1123" s="9"/>
      <c r="B1123" s="31"/>
      <c r="C1123" s="10" t="str">
        <f>IFERROR(VLOOKUP($B1123,DataBase!$A:$B,2,0),"")</f>
        <v/>
      </c>
      <c r="D1123" s="139" t="str">
        <f>IFERROR(VLOOKUP($B1123,DataBase!$A:$G,6,0),"")</f>
        <v/>
      </c>
      <c r="E1123" s="11"/>
      <c r="F1123" s="12"/>
      <c r="G1123" s="13">
        <f t="shared" si="18"/>
        <v>0</v>
      </c>
    </row>
    <row r="1124" spans="1:7">
      <c r="A1124" s="9"/>
      <c r="B1124" s="31"/>
      <c r="C1124" s="10" t="str">
        <f>IFERROR(VLOOKUP($B1124,DataBase!$A:$B,2,0),"")</f>
        <v/>
      </c>
      <c r="D1124" s="139" t="str">
        <f>IFERROR(VLOOKUP($B1124,DataBase!$A:$G,6,0),"")</f>
        <v/>
      </c>
      <c r="E1124" s="11"/>
      <c r="F1124" s="12"/>
      <c r="G1124" s="13">
        <f t="shared" si="18"/>
        <v>0</v>
      </c>
    </row>
    <row r="1125" spans="1:7">
      <c r="A1125" s="9"/>
      <c r="B1125" s="31"/>
      <c r="C1125" s="10" t="str">
        <f>IFERROR(VLOOKUP($B1125,DataBase!$A:$B,2,0),"")</f>
        <v/>
      </c>
      <c r="D1125" s="139" t="str">
        <f>IFERROR(VLOOKUP($B1125,DataBase!$A:$G,6,0),"")</f>
        <v/>
      </c>
      <c r="E1125" s="11"/>
      <c r="F1125" s="12"/>
      <c r="G1125" s="13">
        <f t="shared" si="18"/>
        <v>0</v>
      </c>
    </row>
    <row r="1126" spans="1:7">
      <c r="A1126" s="9"/>
      <c r="B1126" s="31"/>
      <c r="C1126" s="10" t="str">
        <f>IFERROR(VLOOKUP($B1126,DataBase!$A:$B,2,0),"")</f>
        <v/>
      </c>
      <c r="D1126" s="139" t="str">
        <f>IFERROR(VLOOKUP($B1126,DataBase!$A:$G,6,0),"")</f>
        <v/>
      </c>
      <c r="E1126" s="11"/>
      <c r="F1126" s="12"/>
      <c r="G1126" s="13">
        <f t="shared" si="18"/>
        <v>0</v>
      </c>
    </row>
    <row r="1127" spans="1:7">
      <c r="A1127" s="9"/>
      <c r="B1127" s="31"/>
      <c r="C1127" s="10" t="str">
        <f>IFERROR(VLOOKUP($B1127,DataBase!$A:$B,2,0),"")</f>
        <v/>
      </c>
      <c r="D1127" s="139" t="str">
        <f>IFERROR(VLOOKUP($B1127,DataBase!$A:$G,6,0),"")</f>
        <v/>
      </c>
      <c r="E1127" s="11"/>
      <c r="F1127" s="12"/>
      <c r="G1127" s="13">
        <f t="shared" si="18"/>
        <v>0</v>
      </c>
    </row>
    <row r="1128" spans="1:7">
      <c r="A1128" s="9"/>
      <c r="B1128" s="31"/>
      <c r="C1128" s="10" t="str">
        <f>IFERROR(VLOOKUP($B1128,DataBase!$A:$B,2,0),"")</f>
        <v/>
      </c>
      <c r="D1128" s="139" t="str">
        <f>IFERROR(VLOOKUP($B1128,DataBase!$A:$G,6,0),"")</f>
        <v/>
      </c>
      <c r="E1128" s="11"/>
      <c r="F1128" s="12"/>
      <c r="G1128" s="13">
        <f t="shared" si="18"/>
        <v>0</v>
      </c>
    </row>
    <row r="1129" spans="1:7">
      <c r="A1129" s="9"/>
      <c r="B1129" s="31"/>
      <c r="C1129" s="10" t="str">
        <f>IFERROR(VLOOKUP($B1129,DataBase!$A:$B,2,0),"")</f>
        <v/>
      </c>
      <c r="D1129" s="139" t="str">
        <f>IFERROR(VLOOKUP($B1129,DataBase!$A:$G,6,0),"")</f>
        <v/>
      </c>
      <c r="E1129" s="11"/>
      <c r="F1129" s="12"/>
      <c r="G1129" s="13">
        <f t="shared" si="18"/>
        <v>0</v>
      </c>
    </row>
    <row r="1130" spans="1:7">
      <c r="A1130" s="9"/>
      <c r="B1130" s="31"/>
      <c r="C1130" s="10" t="str">
        <f>IFERROR(VLOOKUP($B1130,DataBase!$A:$B,2,0),"")</f>
        <v/>
      </c>
      <c r="D1130" s="139" t="str">
        <f>IFERROR(VLOOKUP($B1130,DataBase!$A:$G,6,0),"")</f>
        <v/>
      </c>
      <c r="E1130" s="11"/>
      <c r="F1130" s="12"/>
      <c r="G1130" s="13">
        <f t="shared" si="18"/>
        <v>0</v>
      </c>
    </row>
    <row r="1131" spans="1:7">
      <c r="A1131" s="9"/>
      <c r="B1131" s="31"/>
      <c r="C1131" s="10" t="str">
        <f>IFERROR(VLOOKUP($B1131,DataBase!$A:$B,2,0),"")</f>
        <v/>
      </c>
      <c r="D1131" s="139" t="str">
        <f>IFERROR(VLOOKUP($B1131,DataBase!$A:$G,6,0),"")</f>
        <v/>
      </c>
      <c r="E1131" s="11"/>
      <c r="F1131" s="12"/>
      <c r="G1131" s="13">
        <f t="shared" si="18"/>
        <v>0</v>
      </c>
    </row>
    <row r="1132" spans="1:7">
      <c r="A1132" s="9"/>
      <c r="B1132" s="31"/>
      <c r="C1132" s="10" t="str">
        <f>IFERROR(VLOOKUP($B1132,DataBase!$A:$B,2,0),"")</f>
        <v/>
      </c>
      <c r="D1132" s="139" t="str">
        <f>IFERROR(VLOOKUP($B1132,DataBase!$A:$G,6,0),"")</f>
        <v/>
      </c>
      <c r="E1132" s="11"/>
      <c r="F1132" s="12"/>
      <c r="G1132" s="13">
        <f t="shared" si="18"/>
        <v>0</v>
      </c>
    </row>
    <row r="1133" spans="1:7">
      <c r="A1133" s="9"/>
      <c r="B1133" s="31"/>
      <c r="C1133" s="10" t="str">
        <f>IFERROR(VLOOKUP($B1133,DataBase!$A:$B,2,0),"")</f>
        <v/>
      </c>
      <c r="D1133" s="139" t="str">
        <f>IFERROR(VLOOKUP($B1133,DataBase!$A:$G,6,0),"")</f>
        <v/>
      </c>
      <c r="E1133" s="11"/>
      <c r="F1133" s="12"/>
      <c r="G1133" s="13">
        <f t="shared" si="18"/>
        <v>0</v>
      </c>
    </row>
    <row r="1134" spans="1:7">
      <c r="A1134" s="9"/>
      <c r="B1134" s="31"/>
      <c r="C1134" s="10" t="str">
        <f>IFERROR(VLOOKUP($B1134,DataBase!$A:$B,2,0),"")</f>
        <v/>
      </c>
      <c r="D1134" s="139" t="str">
        <f>IFERROR(VLOOKUP($B1134,DataBase!$A:$G,6,0),"")</f>
        <v/>
      </c>
      <c r="E1134" s="11"/>
      <c r="F1134" s="12"/>
      <c r="G1134" s="13">
        <f t="shared" si="18"/>
        <v>0</v>
      </c>
    </row>
    <row r="1135" spans="1:7">
      <c r="A1135" s="9"/>
      <c r="B1135" s="31"/>
      <c r="C1135" s="10" t="str">
        <f>IFERROR(VLOOKUP($B1135,DataBase!$A:$B,2,0),"")</f>
        <v/>
      </c>
      <c r="D1135" s="139" t="str">
        <f>IFERROR(VLOOKUP($B1135,DataBase!$A:$G,6,0),"")</f>
        <v/>
      </c>
      <c r="E1135" s="11"/>
      <c r="F1135" s="12"/>
      <c r="G1135" s="13">
        <f t="shared" si="18"/>
        <v>0</v>
      </c>
    </row>
    <row r="1136" spans="1:7">
      <c r="A1136" s="9"/>
      <c r="B1136" s="31"/>
      <c r="C1136" s="10" t="str">
        <f>IFERROR(VLOOKUP($B1136,DataBase!$A:$B,2,0),"")</f>
        <v/>
      </c>
      <c r="D1136" s="139" t="str">
        <f>IFERROR(VLOOKUP($B1136,DataBase!$A:$G,6,0),"")</f>
        <v/>
      </c>
      <c r="E1136" s="11"/>
      <c r="F1136" s="12"/>
      <c r="G1136" s="13">
        <f t="shared" si="18"/>
        <v>0</v>
      </c>
    </row>
    <row r="1137" spans="1:7">
      <c r="A1137" s="9"/>
      <c r="B1137" s="31"/>
      <c r="C1137" s="10" t="str">
        <f>IFERROR(VLOOKUP($B1137,DataBase!$A:$B,2,0),"")</f>
        <v/>
      </c>
      <c r="D1137" s="139" t="str">
        <f>IFERROR(VLOOKUP($B1137,DataBase!$A:$G,6,0),"")</f>
        <v/>
      </c>
      <c r="E1137" s="11"/>
      <c r="F1137" s="12"/>
      <c r="G1137" s="13">
        <f t="shared" si="18"/>
        <v>0</v>
      </c>
    </row>
    <row r="1138" spans="1:7">
      <c r="A1138" s="9"/>
      <c r="B1138" s="31"/>
      <c r="C1138" s="10" t="str">
        <f>IFERROR(VLOOKUP($B1138,DataBase!$A:$B,2,0),"")</f>
        <v/>
      </c>
      <c r="D1138" s="139" t="str">
        <f>IFERROR(VLOOKUP($B1138,DataBase!$A:$G,6,0),"")</f>
        <v/>
      </c>
      <c r="E1138" s="11"/>
      <c r="F1138" s="12"/>
      <c r="G1138" s="13">
        <f t="shared" si="18"/>
        <v>0</v>
      </c>
    </row>
    <row r="1139" spans="1:7">
      <c r="A1139" s="9"/>
      <c r="B1139" s="31"/>
      <c r="C1139" s="10" t="str">
        <f>IFERROR(VLOOKUP($B1139,DataBase!$A:$B,2,0),"")</f>
        <v/>
      </c>
      <c r="D1139" s="139" t="str">
        <f>IFERROR(VLOOKUP($B1139,DataBase!$A:$G,6,0),"")</f>
        <v/>
      </c>
      <c r="E1139" s="11"/>
      <c r="F1139" s="12"/>
      <c r="G1139" s="13">
        <f t="shared" si="18"/>
        <v>0</v>
      </c>
    </row>
    <row r="1140" spans="1:7">
      <c r="A1140" s="9"/>
      <c r="B1140" s="31"/>
      <c r="C1140" s="10" t="str">
        <f>IFERROR(VLOOKUP($B1140,DataBase!$A:$B,2,0),"")</f>
        <v/>
      </c>
      <c r="D1140" s="139" t="str">
        <f>IFERROR(VLOOKUP($B1140,DataBase!$A:$G,6,0),"")</f>
        <v/>
      </c>
      <c r="E1140" s="11"/>
      <c r="F1140" s="12"/>
      <c r="G1140" s="13">
        <f t="shared" si="18"/>
        <v>0</v>
      </c>
    </row>
    <row r="1141" spans="1:7">
      <c r="A1141" s="9"/>
      <c r="B1141" s="31"/>
      <c r="C1141" s="10" t="str">
        <f>IFERROR(VLOOKUP($B1141,DataBase!$A:$B,2,0),"")</f>
        <v/>
      </c>
      <c r="D1141" s="139" t="str">
        <f>IFERROR(VLOOKUP($B1141,DataBase!$A:$G,6,0),"")</f>
        <v/>
      </c>
      <c r="E1141" s="11"/>
      <c r="F1141" s="12"/>
      <c r="G1141" s="13">
        <f t="shared" si="18"/>
        <v>0</v>
      </c>
    </row>
    <row r="1142" spans="1:7">
      <c r="A1142" s="9"/>
      <c r="B1142" s="31"/>
      <c r="C1142" s="10" t="str">
        <f>IFERROR(VLOOKUP($B1142,DataBase!$A:$B,2,0),"")</f>
        <v/>
      </c>
      <c r="D1142" s="139" t="str">
        <f>IFERROR(VLOOKUP($B1142,DataBase!$A:$G,6,0),"")</f>
        <v/>
      </c>
      <c r="E1142" s="11"/>
      <c r="F1142" s="12"/>
      <c r="G1142" s="13">
        <f t="shared" si="18"/>
        <v>0</v>
      </c>
    </row>
    <row r="1143" spans="1:7">
      <c r="A1143" s="9"/>
      <c r="B1143" s="31"/>
      <c r="C1143" s="10" t="str">
        <f>IFERROR(VLOOKUP($B1143,DataBase!$A:$B,2,0),"")</f>
        <v/>
      </c>
      <c r="D1143" s="139" t="str">
        <f>IFERROR(VLOOKUP($B1143,DataBase!$A:$G,6,0),"")</f>
        <v/>
      </c>
      <c r="E1143" s="11"/>
      <c r="F1143" s="12"/>
      <c r="G1143" s="13">
        <f t="shared" si="18"/>
        <v>0</v>
      </c>
    </row>
    <row r="1144" spans="1:7">
      <c r="A1144" s="9"/>
      <c r="B1144" s="31"/>
      <c r="C1144" s="10" t="str">
        <f>IFERROR(VLOOKUP($B1144,DataBase!$A:$B,2,0),"")</f>
        <v/>
      </c>
      <c r="D1144" s="139" t="str">
        <f>IFERROR(VLOOKUP($B1144,DataBase!$A:$G,6,0),"")</f>
        <v/>
      </c>
      <c r="E1144" s="11"/>
      <c r="F1144" s="12"/>
      <c r="G1144" s="13">
        <f t="shared" si="18"/>
        <v>0</v>
      </c>
    </row>
    <row r="1145" spans="1:7">
      <c r="A1145" s="9"/>
      <c r="B1145" s="31"/>
      <c r="C1145" s="10" t="str">
        <f>IFERROR(VLOOKUP($B1145,DataBase!$A:$B,2,0),"")</f>
        <v/>
      </c>
      <c r="D1145" s="139" t="str">
        <f>IFERROR(VLOOKUP($B1145,DataBase!$A:$G,6,0),"")</f>
        <v/>
      </c>
      <c r="E1145" s="11"/>
      <c r="F1145" s="12"/>
      <c r="G1145" s="13">
        <f t="shared" si="18"/>
        <v>0</v>
      </c>
    </row>
    <row r="1146" spans="1:7">
      <c r="A1146" s="9"/>
      <c r="B1146" s="31"/>
      <c r="C1146" s="10" t="str">
        <f>IFERROR(VLOOKUP($B1146,DataBase!$A:$B,2,0),"")</f>
        <v/>
      </c>
      <c r="D1146" s="139" t="str">
        <f>IFERROR(VLOOKUP($B1146,DataBase!$A:$G,6,0),"")</f>
        <v/>
      </c>
      <c r="E1146" s="11"/>
      <c r="F1146" s="12"/>
      <c r="G1146" s="13">
        <f t="shared" si="18"/>
        <v>0</v>
      </c>
    </row>
    <row r="1147" spans="1:7">
      <c r="A1147" s="9"/>
      <c r="B1147" s="31"/>
      <c r="C1147" s="10" t="str">
        <f>IFERROR(VLOOKUP($B1147,DataBase!$A:$B,2,0),"")</f>
        <v/>
      </c>
      <c r="D1147" s="139" t="str">
        <f>IFERROR(VLOOKUP($B1147,DataBase!$A:$G,6,0),"")</f>
        <v/>
      </c>
      <c r="E1147" s="11"/>
      <c r="F1147" s="12"/>
      <c r="G1147" s="13">
        <f t="shared" si="18"/>
        <v>0</v>
      </c>
    </row>
    <row r="1148" spans="1:7">
      <c r="A1148" s="9"/>
      <c r="B1148" s="31"/>
      <c r="C1148" s="10" t="str">
        <f>IFERROR(VLOOKUP($B1148,DataBase!$A:$B,2,0),"")</f>
        <v/>
      </c>
      <c r="D1148" s="139" t="str">
        <f>IFERROR(VLOOKUP($B1148,DataBase!$A:$G,6,0),"")</f>
        <v/>
      </c>
      <c r="E1148" s="11"/>
      <c r="F1148" s="12"/>
      <c r="G1148" s="13">
        <f t="shared" si="18"/>
        <v>0</v>
      </c>
    </row>
    <row r="1149" spans="1:7">
      <c r="A1149" s="9"/>
      <c r="B1149" s="31"/>
      <c r="C1149" s="10" t="str">
        <f>IFERROR(VLOOKUP($B1149,DataBase!$A:$B,2,0),"")</f>
        <v/>
      </c>
      <c r="D1149" s="139" t="str">
        <f>IFERROR(VLOOKUP($B1149,DataBase!$A:$G,6,0),"")</f>
        <v/>
      </c>
      <c r="E1149" s="11"/>
      <c r="F1149" s="12"/>
      <c r="G1149" s="13">
        <f t="shared" si="18"/>
        <v>0</v>
      </c>
    </row>
    <row r="1150" spans="1:7">
      <c r="A1150" s="9"/>
      <c r="B1150" s="31"/>
      <c r="C1150" s="10" t="str">
        <f>IFERROR(VLOOKUP($B1150,DataBase!$A:$B,2,0),"")</f>
        <v/>
      </c>
      <c r="D1150" s="139" t="str">
        <f>IFERROR(VLOOKUP($B1150,DataBase!$A:$G,6,0),"")</f>
        <v/>
      </c>
      <c r="E1150" s="11"/>
      <c r="F1150" s="12"/>
      <c r="G1150" s="13">
        <f t="shared" si="18"/>
        <v>0</v>
      </c>
    </row>
    <row r="1151" spans="1:7">
      <c r="A1151" s="9"/>
      <c r="B1151" s="31"/>
      <c r="C1151" s="10" t="str">
        <f>IFERROR(VLOOKUP($B1151,DataBase!$A:$B,2,0),"")</f>
        <v/>
      </c>
      <c r="D1151" s="139" t="str">
        <f>IFERROR(VLOOKUP($B1151,DataBase!$A:$G,6,0),"")</f>
        <v/>
      </c>
      <c r="E1151" s="11"/>
      <c r="F1151" s="12"/>
      <c r="G1151" s="13">
        <f t="shared" si="18"/>
        <v>0</v>
      </c>
    </row>
    <row r="1152" spans="1:7">
      <c r="A1152" s="9"/>
      <c r="B1152" s="31"/>
      <c r="C1152" s="10" t="str">
        <f>IFERROR(VLOOKUP($B1152,DataBase!$A:$B,2,0),"")</f>
        <v/>
      </c>
      <c r="D1152" s="139" t="str">
        <f>IFERROR(VLOOKUP($B1152,DataBase!$A:$G,6,0),"")</f>
        <v/>
      </c>
      <c r="E1152" s="11"/>
      <c r="F1152" s="12"/>
      <c r="G1152" s="13">
        <f t="shared" si="18"/>
        <v>0</v>
      </c>
    </row>
    <row r="1153" spans="1:7">
      <c r="A1153" s="9"/>
      <c r="B1153" s="31"/>
      <c r="C1153" s="10" t="str">
        <f>IFERROR(VLOOKUP($B1153,DataBase!$A:$B,2,0),"")</f>
        <v/>
      </c>
      <c r="D1153" s="139" t="str">
        <f>IFERROR(VLOOKUP($B1153,DataBase!$A:$G,6,0),"")</f>
        <v/>
      </c>
      <c r="E1153" s="11"/>
      <c r="F1153" s="12"/>
      <c r="G1153" s="13">
        <f t="shared" si="18"/>
        <v>0</v>
      </c>
    </row>
    <row r="1154" spans="1:7">
      <c r="A1154" s="9"/>
      <c r="B1154" s="31"/>
      <c r="C1154" s="10" t="str">
        <f>IFERROR(VLOOKUP($B1154,DataBase!$A:$B,2,0),"")</f>
        <v/>
      </c>
      <c r="D1154" s="139" t="str">
        <f>IFERROR(VLOOKUP($B1154,DataBase!$A:$G,6,0),"")</f>
        <v/>
      </c>
      <c r="E1154" s="11"/>
      <c r="F1154" s="12"/>
      <c r="G1154" s="13">
        <f t="shared" si="18"/>
        <v>0</v>
      </c>
    </row>
    <row r="1155" spans="1:7">
      <c r="A1155" s="9"/>
      <c r="B1155" s="31"/>
      <c r="C1155" s="10" t="str">
        <f>IFERROR(VLOOKUP($B1155,DataBase!$A:$B,2,0),"")</f>
        <v/>
      </c>
      <c r="D1155" s="139" t="str">
        <f>IFERROR(VLOOKUP($B1155,DataBase!$A:$G,6,0),"")</f>
        <v/>
      </c>
      <c r="E1155" s="11"/>
      <c r="F1155" s="12"/>
      <c r="G1155" s="13">
        <f t="shared" si="18"/>
        <v>0</v>
      </c>
    </row>
    <row r="1156" spans="1:7">
      <c r="A1156" s="9"/>
      <c r="B1156" s="31"/>
      <c r="C1156" s="10" t="str">
        <f>IFERROR(VLOOKUP($B1156,DataBase!$A:$B,2,0),"")</f>
        <v/>
      </c>
      <c r="D1156" s="139" t="str">
        <f>IFERROR(VLOOKUP($B1156,DataBase!$A:$G,6,0),"")</f>
        <v/>
      </c>
      <c r="E1156" s="11"/>
      <c r="F1156" s="12"/>
      <c r="G1156" s="13">
        <f t="shared" ref="G1156:G1219" si="19">E1156*F1156</f>
        <v>0</v>
      </c>
    </row>
    <row r="1157" spans="1:7">
      <c r="A1157" s="9"/>
      <c r="B1157" s="31"/>
      <c r="C1157" s="10" t="str">
        <f>IFERROR(VLOOKUP($B1157,DataBase!$A:$B,2,0),"")</f>
        <v/>
      </c>
      <c r="D1157" s="139" t="str">
        <f>IFERROR(VLOOKUP($B1157,DataBase!$A:$G,6,0),"")</f>
        <v/>
      </c>
      <c r="E1157" s="11"/>
      <c r="F1157" s="12"/>
      <c r="G1157" s="13">
        <f t="shared" si="19"/>
        <v>0</v>
      </c>
    </row>
    <row r="1158" spans="1:7">
      <c r="A1158" s="9"/>
      <c r="B1158" s="31"/>
      <c r="C1158" s="10" t="str">
        <f>IFERROR(VLOOKUP($B1158,DataBase!$A:$B,2,0),"")</f>
        <v/>
      </c>
      <c r="D1158" s="139" t="str">
        <f>IFERROR(VLOOKUP($B1158,DataBase!$A:$G,6,0),"")</f>
        <v/>
      </c>
      <c r="E1158" s="11"/>
      <c r="F1158" s="12"/>
      <c r="G1158" s="13">
        <f t="shared" si="19"/>
        <v>0</v>
      </c>
    </row>
    <row r="1159" spans="1:7">
      <c r="A1159" s="9"/>
      <c r="B1159" s="31"/>
      <c r="C1159" s="10" t="str">
        <f>IFERROR(VLOOKUP($B1159,DataBase!$A:$B,2,0),"")</f>
        <v/>
      </c>
      <c r="D1159" s="139" t="str">
        <f>IFERROR(VLOOKUP($B1159,DataBase!$A:$G,6,0),"")</f>
        <v/>
      </c>
      <c r="E1159" s="11"/>
      <c r="F1159" s="12"/>
      <c r="G1159" s="13">
        <f t="shared" si="19"/>
        <v>0</v>
      </c>
    </row>
    <row r="1160" spans="1:7">
      <c r="A1160" s="9"/>
      <c r="B1160" s="31"/>
      <c r="C1160" s="10" t="str">
        <f>IFERROR(VLOOKUP($B1160,DataBase!$A:$B,2,0),"")</f>
        <v/>
      </c>
      <c r="D1160" s="139" t="str">
        <f>IFERROR(VLOOKUP($B1160,DataBase!$A:$G,6,0),"")</f>
        <v/>
      </c>
      <c r="E1160" s="11"/>
      <c r="F1160" s="12"/>
      <c r="G1160" s="13">
        <f t="shared" si="19"/>
        <v>0</v>
      </c>
    </row>
    <row r="1161" spans="1:7">
      <c r="A1161" s="9"/>
      <c r="B1161" s="31"/>
      <c r="C1161" s="10" t="str">
        <f>IFERROR(VLOOKUP($B1161,DataBase!$A:$B,2,0),"")</f>
        <v/>
      </c>
      <c r="D1161" s="139" t="str">
        <f>IFERROR(VLOOKUP($B1161,DataBase!$A:$G,6,0),"")</f>
        <v/>
      </c>
      <c r="E1161" s="11"/>
      <c r="F1161" s="12"/>
      <c r="G1161" s="13">
        <f t="shared" si="19"/>
        <v>0</v>
      </c>
    </row>
    <row r="1162" spans="1:7">
      <c r="A1162" s="9"/>
      <c r="B1162" s="31"/>
      <c r="C1162" s="10" t="str">
        <f>IFERROR(VLOOKUP($B1162,DataBase!$A:$B,2,0),"")</f>
        <v/>
      </c>
      <c r="D1162" s="139" t="str">
        <f>IFERROR(VLOOKUP($B1162,DataBase!$A:$G,6,0),"")</f>
        <v/>
      </c>
      <c r="E1162" s="11"/>
      <c r="F1162" s="12"/>
      <c r="G1162" s="13">
        <f t="shared" si="19"/>
        <v>0</v>
      </c>
    </row>
    <row r="1163" spans="1:7">
      <c r="A1163" s="9"/>
      <c r="B1163" s="31"/>
      <c r="C1163" s="10" t="str">
        <f>IFERROR(VLOOKUP($B1163,DataBase!$A:$B,2,0),"")</f>
        <v/>
      </c>
      <c r="D1163" s="139" t="str">
        <f>IFERROR(VLOOKUP($B1163,DataBase!$A:$G,6,0),"")</f>
        <v/>
      </c>
      <c r="E1163" s="11"/>
      <c r="F1163" s="12"/>
      <c r="G1163" s="13">
        <f t="shared" si="19"/>
        <v>0</v>
      </c>
    </row>
    <row r="1164" spans="1:7">
      <c r="A1164" s="9"/>
      <c r="B1164" s="31"/>
      <c r="C1164" s="10" t="str">
        <f>IFERROR(VLOOKUP($B1164,DataBase!$A:$B,2,0),"")</f>
        <v/>
      </c>
      <c r="D1164" s="139" t="str">
        <f>IFERROR(VLOOKUP($B1164,DataBase!$A:$G,6,0),"")</f>
        <v/>
      </c>
      <c r="E1164" s="11"/>
      <c r="F1164" s="12"/>
      <c r="G1164" s="13">
        <f t="shared" si="19"/>
        <v>0</v>
      </c>
    </row>
    <row r="1165" spans="1:7">
      <c r="A1165" s="9"/>
      <c r="B1165" s="31"/>
      <c r="C1165" s="10" t="str">
        <f>IFERROR(VLOOKUP($B1165,DataBase!$A:$B,2,0),"")</f>
        <v/>
      </c>
      <c r="D1165" s="139" t="str">
        <f>IFERROR(VLOOKUP($B1165,DataBase!$A:$G,6,0),"")</f>
        <v/>
      </c>
      <c r="E1165" s="11"/>
      <c r="F1165" s="12"/>
      <c r="G1165" s="13">
        <f t="shared" si="19"/>
        <v>0</v>
      </c>
    </row>
    <row r="1166" spans="1:7">
      <c r="A1166" s="9"/>
      <c r="B1166" s="31"/>
      <c r="C1166" s="10" t="str">
        <f>IFERROR(VLOOKUP($B1166,DataBase!$A:$B,2,0),"")</f>
        <v/>
      </c>
      <c r="D1166" s="139" t="str">
        <f>IFERROR(VLOOKUP($B1166,DataBase!$A:$G,6,0),"")</f>
        <v/>
      </c>
      <c r="E1166" s="11"/>
      <c r="F1166" s="12"/>
      <c r="G1166" s="13">
        <f t="shared" si="19"/>
        <v>0</v>
      </c>
    </row>
    <row r="1167" spans="1:7">
      <c r="A1167" s="9"/>
      <c r="B1167" s="31"/>
      <c r="C1167" s="10" t="str">
        <f>IFERROR(VLOOKUP($B1167,DataBase!$A:$B,2,0),"")</f>
        <v/>
      </c>
      <c r="D1167" s="139" t="str">
        <f>IFERROR(VLOOKUP($B1167,DataBase!$A:$G,6,0),"")</f>
        <v/>
      </c>
      <c r="E1167" s="11"/>
      <c r="F1167" s="12"/>
      <c r="G1167" s="13">
        <f t="shared" si="19"/>
        <v>0</v>
      </c>
    </row>
    <row r="1168" spans="1:7">
      <c r="A1168" s="9"/>
      <c r="B1168" s="31"/>
      <c r="C1168" s="10" t="str">
        <f>IFERROR(VLOOKUP($B1168,DataBase!$A:$B,2,0),"")</f>
        <v/>
      </c>
      <c r="D1168" s="139" t="str">
        <f>IFERROR(VLOOKUP($B1168,DataBase!$A:$G,6,0),"")</f>
        <v/>
      </c>
      <c r="E1168" s="11"/>
      <c r="F1168" s="12"/>
      <c r="G1168" s="13">
        <f t="shared" si="19"/>
        <v>0</v>
      </c>
    </row>
    <row r="1169" spans="1:7">
      <c r="A1169" s="9"/>
      <c r="B1169" s="31"/>
      <c r="C1169" s="10" t="str">
        <f>IFERROR(VLOOKUP($B1169,DataBase!$A:$B,2,0),"")</f>
        <v/>
      </c>
      <c r="D1169" s="139" t="str">
        <f>IFERROR(VLOOKUP($B1169,DataBase!$A:$G,6,0),"")</f>
        <v/>
      </c>
      <c r="E1169" s="11"/>
      <c r="F1169" s="12"/>
      <c r="G1169" s="13">
        <f t="shared" si="19"/>
        <v>0</v>
      </c>
    </row>
    <row r="1170" spans="1:7">
      <c r="A1170" s="9"/>
      <c r="B1170" s="31"/>
      <c r="C1170" s="10" t="str">
        <f>IFERROR(VLOOKUP($B1170,DataBase!$A:$B,2,0),"")</f>
        <v/>
      </c>
      <c r="D1170" s="139" t="str">
        <f>IFERROR(VLOOKUP($B1170,DataBase!$A:$G,6,0),"")</f>
        <v/>
      </c>
      <c r="E1170" s="11"/>
      <c r="F1170" s="12"/>
      <c r="G1170" s="13">
        <f t="shared" si="19"/>
        <v>0</v>
      </c>
    </row>
    <row r="1171" spans="1:7">
      <c r="A1171" s="9"/>
      <c r="B1171" s="31"/>
      <c r="C1171" s="10" t="str">
        <f>IFERROR(VLOOKUP($B1171,DataBase!$A:$B,2,0),"")</f>
        <v/>
      </c>
      <c r="D1171" s="139" t="str">
        <f>IFERROR(VLOOKUP($B1171,DataBase!$A:$G,6,0),"")</f>
        <v/>
      </c>
      <c r="E1171" s="11"/>
      <c r="F1171" s="12"/>
      <c r="G1171" s="13">
        <f t="shared" si="19"/>
        <v>0</v>
      </c>
    </row>
    <row r="1172" spans="1:7">
      <c r="A1172" s="9"/>
      <c r="B1172" s="31"/>
      <c r="C1172" s="10" t="str">
        <f>IFERROR(VLOOKUP($B1172,DataBase!$A:$B,2,0),"")</f>
        <v/>
      </c>
      <c r="D1172" s="139" t="str">
        <f>IFERROR(VLOOKUP($B1172,DataBase!$A:$G,6,0),"")</f>
        <v/>
      </c>
      <c r="E1172" s="11"/>
      <c r="F1172" s="12"/>
      <c r="G1172" s="13">
        <f t="shared" si="19"/>
        <v>0</v>
      </c>
    </row>
    <row r="1173" spans="1:7">
      <c r="A1173" s="9"/>
      <c r="B1173" s="31"/>
      <c r="C1173" s="10" t="str">
        <f>IFERROR(VLOOKUP($B1173,DataBase!$A:$B,2,0),"")</f>
        <v/>
      </c>
      <c r="D1173" s="139" t="str">
        <f>IFERROR(VLOOKUP($B1173,DataBase!$A:$G,6,0),"")</f>
        <v/>
      </c>
      <c r="E1173" s="11"/>
      <c r="F1173" s="12"/>
      <c r="G1173" s="13">
        <f t="shared" si="19"/>
        <v>0</v>
      </c>
    </row>
    <row r="1174" spans="1:7">
      <c r="A1174" s="9"/>
      <c r="B1174" s="31"/>
      <c r="C1174" s="10" t="str">
        <f>IFERROR(VLOOKUP($B1174,DataBase!$A:$B,2,0),"")</f>
        <v/>
      </c>
      <c r="D1174" s="139" t="str">
        <f>IFERROR(VLOOKUP($B1174,DataBase!$A:$G,6,0),"")</f>
        <v/>
      </c>
      <c r="E1174" s="11"/>
      <c r="F1174" s="12"/>
      <c r="G1174" s="13">
        <f t="shared" si="19"/>
        <v>0</v>
      </c>
    </row>
    <row r="1175" spans="1:7">
      <c r="A1175" s="9"/>
      <c r="B1175" s="31"/>
      <c r="C1175" s="10" t="str">
        <f>IFERROR(VLOOKUP($B1175,DataBase!$A:$B,2,0),"")</f>
        <v/>
      </c>
      <c r="D1175" s="139" t="str">
        <f>IFERROR(VLOOKUP($B1175,DataBase!$A:$G,6,0),"")</f>
        <v/>
      </c>
      <c r="E1175" s="11"/>
      <c r="F1175" s="12"/>
      <c r="G1175" s="13">
        <f t="shared" si="19"/>
        <v>0</v>
      </c>
    </row>
    <row r="1176" spans="1:7">
      <c r="A1176" s="9"/>
      <c r="B1176" s="31"/>
      <c r="C1176" s="10" t="str">
        <f>IFERROR(VLOOKUP($B1176,DataBase!$A:$B,2,0),"")</f>
        <v/>
      </c>
      <c r="D1176" s="139" t="str">
        <f>IFERROR(VLOOKUP($B1176,DataBase!$A:$G,6,0),"")</f>
        <v/>
      </c>
      <c r="E1176" s="11"/>
      <c r="F1176" s="12"/>
      <c r="G1176" s="13">
        <f t="shared" si="19"/>
        <v>0</v>
      </c>
    </row>
    <row r="1177" spans="1:7">
      <c r="A1177" s="9"/>
      <c r="B1177" s="31"/>
      <c r="C1177" s="10" t="str">
        <f>IFERROR(VLOOKUP($B1177,DataBase!$A:$B,2,0),"")</f>
        <v/>
      </c>
      <c r="D1177" s="139" t="str">
        <f>IFERROR(VLOOKUP($B1177,DataBase!$A:$G,6,0),"")</f>
        <v/>
      </c>
      <c r="E1177" s="11"/>
      <c r="F1177" s="12"/>
      <c r="G1177" s="13">
        <f t="shared" si="19"/>
        <v>0</v>
      </c>
    </row>
    <row r="1178" spans="1:7">
      <c r="A1178" s="9"/>
      <c r="B1178" s="31"/>
      <c r="C1178" s="10" t="str">
        <f>IFERROR(VLOOKUP($B1178,DataBase!$A:$B,2,0),"")</f>
        <v/>
      </c>
      <c r="D1178" s="139" t="str">
        <f>IFERROR(VLOOKUP($B1178,DataBase!$A:$G,6,0),"")</f>
        <v/>
      </c>
      <c r="E1178" s="11"/>
      <c r="F1178" s="12"/>
      <c r="G1178" s="13">
        <f t="shared" si="19"/>
        <v>0</v>
      </c>
    </row>
    <row r="1179" spans="1:7">
      <c r="A1179" s="9"/>
      <c r="B1179" s="31"/>
      <c r="C1179" s="10" t="str">
        <f>IFERROR(VLOOKUP($B1179,DataBase!$A:$B,2,0),"")</f>
        <v/>
      </c>
      <c r="D1179" s="139" t="str">
        <f>IFERROR(VLOOKUP($B1179,DataBase!$A:$G,6,0),"")</f>
        <v/>
      </c>
      <c r="E1179" s="11"/>
      <c r="F1179" s="12"/>
      <c r="G1179" s="13">
        <f t="shared" si="19"/>
        <v>0</v>
      </c>
    </row>
    <row r="1180" spans="1:7">
      <c r="A1180" s="9"/>
      <c r="B1180" s="31"/>
      <c r="C1180" s="10" t="str">
        <f>IFERROR(VLOOKUP($B1180,DataBase!$A:$B,2,0),"")</f>
        <v/>
      </c>
      <c r="D1180" s="139" t="str">
        <f>IFERROR(VLOOKUP($B1180,DataBase!$A:$G,6,0),"")</f>
        <v/>
      </c>
      <c r="E1180" s="11"/>
      <c r="F1180" s="12"/>
      <c r="G1180" s="13">
        <f t="shared" si="19"/>
        <v>0</v>
      </c>
    </row>
    <row r="1181" spans="1:7">
      <c r="A1181" s="9"/>
      <c r="B1181" s="31"/>
      <c r="C1181" s="10" t="str">
        <f>IFERROR(VLOOKUP($B1181,DataBase!$A:$B,2,0),"")</f>
        <v/>
      </c>
      <c r="D1181" s="139" t="str">
        <f>IFERROR(VLOOKUP($B1181,DataBase!$A:$G,6,0),"")</f>
        <v/>
      </c>
      <c r="E1181" s="11"/>
      <c r="F1181" s="12"/>
      <c r="G1181" s="13">
        <f t="shared" si="19"/>
        <v>0</v>
      </c>
    </row>
    <row r="1182" spans="1:7">
      <c r="A1182" s="9"/>
      <c r="B1182" s="31"/>
      <c r="C1182" s="10" t="str">
        <f>IFERROR(VLOOKUP($B1182,DataBase!$A:$B,2,0),"")</f>
        <v/>
      </c>
      <c r="D1182" s="139" t="str">
        <f>IFERROR(VLOOKUP($B1182,DataBase!$A:$G,6,0),"")</f>
        <v/>
      </c>
      <c r="E1182" s="11"/>
      <c r="F1182" s="12"/>
      <c r="G1182" s="13">
        <f t="shared" si="19"/>
        <v>0</v>
      </c>
    </row>
    <row r="1183" spans="1:7">
      <c r="A1183" s="9"/>
      <c r="B1183" s="31"/>
      <c r="C1183" s="10" t="str">
        <f>IFERROR(VLOOKUP($B1183,DataBase!$A:$B,2,0),"")</f>
        <v/>
      </c>
      <c r="D1183" s="139" t="str">
        <f>IFERROR(VLOOKUP($B1183,DataBase!$A:$G,6,0),"")</f>
        <v/>
      </c>
      <c r="E1183" s="11"/>
      <c r="F1183" s="12"/>
      <c r="G1183" s="13">
        <f t="shared" si="19"/>
        <v>0</v>
      </c>
    </row>
    <row r="1184" spans="1:7">
      <c r="A1184" s="9"/>
      <c r="B1184" s="31"/>
      <c r="C1184" s="10" t="str">
        <f>IFERROR(VLOOKUP($B1184,DataBase!$A:$B,2,0),"")</f>
        <v/>
      </c>
      <c r="D1184" s="139" t="str">
        <f>IFERROR(VLOOKUP($B1184,DataBase!$A:$G,6,0),"")</f>
        <v/>
      </c>
      <c r="E1184" s="11"/>
      <c r="F1184" s="12"/>
      <c r="G1184" s="13">
        <f t="shared" si="19"/>
        <v>0</v>
      </c>
    </row>
    <row r="1185" spans="1:7">
      <c r="A1185" s="9"/>
      <c r="B1185" s="31"/>
      <c r="C1185" s="10" t="str">
        <f>IFERROR(VLOOKUP($B1185,DataBase!$A:$B,2,0),"")</f>
        <v/>
      </c>
      <c r="D1185" s="139" t="str">
        <f>IFERROR(VLOOKUP($B1185,DataBase!$A:$G,6,0),"")</f>
        <v/>
      </c>
      <c r="E1185" s="11"/>
      <c r="F1185" s="12"/>
      <c r="G1185" s="13">
        <f t="shared" si="19"/>
        <v>0</v>
      </c>
    </row>
    <row r="1186" spans="1:7">
      <c r="A1186" s="9"/>
      <c r="B1186" s="31"/>
      <c r="C1186" s="10" t="str">
        <f>IFERROR(VLOOKUP($B1186,DataBase!$A:$B,2,0),"")</f>
        <v/>
      </c>
      <c r="D1186" s="139" t="str">
        <f>IFERROR(VLOOKUP($B1186,DataBase!$A:$G,6,0),"")</f>
        <v/>
      </c>
      <c r="E1186" s="11"/>
      <c r="F1186" s="12"/>
      <c r="G1186" s="13">
        <f t="shared" si="19"/>
        <v>0</v>
      </c>
    </row>
    <row r="1187" spans="1:7">
      <c r="A1187" s="9"/>
      <c r="B1187" s="31"/>
      <c r="C1187" s="10" t="str">
        <f>IFERROR(VLOOKUP($B1187,DataBase!$A:$B,2,0),"")</f>
        <v/>
      </c>
      <c r="D1187" s="139" t="str">
        <f>IFERROR(VLOOKUP($B1187,DataBase!$A:$G,6,0),"")</f>
        <v/>
      </c>
      <c r="E1187" s="11"/>
      <c r="F1187" s="12"/>
      <c r="G1187" s="13">
        <f t="shared" si="19"/>
        <v>0</v>
      </c>
    </row>
    <row r="1188" spans="1:7">
      <c r="A1188" s="9"/>
      <c r="B1188" s="31"/>
      <c r="C1188" s="10" t="str">
        <f>IFERROR(VLOOKUP($B1188,DataBase!$A:$B,2,0),"")</f>
        <v/>
      </c>
      <c r="D1188" s="139" t="str">
        <f>IFERROR(VLOOKUP($B1188,DataBase!$A:$G,6,0),"")</f>
        <v/>
      </c>
      <c r="E1188" s="11"/>
      <c r="F1188" s="12"/>
      <c r="G1188" s="13">
        <f t="shared" si="19"/>
        <v>0</v>
      </c>
    </row>
    <row r="1189" spans="1:7">
      <c r="A1189" s="9"/>
      <c r="B1189" s="31"/>
      <c r="C1189" s="10" t="str">
        <f>IFERROR(VLOOKUP($B1189,DataBase!$A:$B,2,0),"")</f>
        <v/>
      </c>
      <c r="D1189" s="139" t="str">
        <f>IFERROR(VLOOKUP($B1189,DataBase!$A:$G,6,0),"")</f>
        <v/>
      </c>
      <c r="E1189" s="11"/>
      <c r="F1189" s="12"/>
      <c r="G1189" s="13">
        <f t="shared" si="19"/>
        <v>0</v>
      </c>
    </row>
    <row r="1190" spans="1:7">
      <c r="A1190" s="9"/>
      <c r="B1190" s="31"/>
      <c r="C1190" s="10" t="str">
        <f>IFERROR(VLOOKUP($B1190,DataBase!$A:$B,2,0),"")</f>
        <v/>
      </c>
      <c r="D1190" s="139" t="str">
        <f>IFERROR(VLOOKUP($B1190,DataBase!$A:$G,6,0),"")</f>
        <v/>
      </c>
      <c r="E1190" s="11"/>
      <c r="F1190" s="12"/>
      <c r="G1190" s="13">
        <f t="shared" si="19"/>
        <v>0</v>
      </c>
    </row>
    <row r="1191" spans="1:7">
      <c r="A1191" s="9"/>
      <c r="B1191" s="31"/>
      <c r="C1191" s="10" t="str">
        <f>IFERROR(VLOOKUP($B1191,DataBase!$A:$B,2,0),"")</f>
        <v/>
      </c>
      <c r="D1191" s="139" t="str">
        <f>IFERROR(VLOOKUP($B1191,DataBase!$A:$G,6,0),"")</f>
        <v/>
      </c>
      <c r="E1191" s="11"/>
      <c r="F1191" s="12"/>
      <c r="G1191" s="13">
        <f t="shared" si="19"/>
        <v>0</v>
      </c>
    </row>
    <row r="1192" spans="1:7">
      <c r="A1192" s="9"/>
      <c r="B1192" s="31"/>
      <c r="C1192" s="10" t="str">
        <f>IFERROR(VLOOKUP($B1192,DataBase!$A:$B,2,0),"")</f>
        <v/>
      </c>
      <c r="D1192" s="139" t="str">
        <f>IFERROR(VLOOKUP($B1192,DataBase!$A:$G,6,0),"")</f>
        <v/>
      </c>
      <c r="E1192" s="11"/>
      <c r="F1192" s="12"/>
      <c r="G1192" s="13">
        <f t="shared" si="19"/>
        <v>0</v>
      </c>
    </row>
    <row r="1193" spans="1:7">
      <c r="A1193" s="9"/>
      <c r="B1193" s="31"/>
      <c r="C1193" s="10" t="str">
        <f>IFERROR(VLOOKUP($B1193,DataBase!$A:$B,2,0),"")</f>
        <v/>
      </c>
      <c r="D1193" s="139" t="str">
        <f>IFERROR(VLOOKUP($B1193,DataBase!$A:$G,6,0),"")</f>
        <v/>
      </c>
      <c r="E1193" s="11"/>
      <c r="F1193" s="12"/>
      <c r="G1193" s="13">
        <f t="shared" si="19"/>
        <v>0</v>
      </c>
    </row>
    <row r="1194" spans="1:7">
      <c r="A1194" s="9"/>
      <c r="B1194" s="31"/>
      <c r="C1194" s="10" t="str">
        <f>IFERROR(VLOOKUP($B1194,DataBase!$A:$B,2,0),"")</f>
        <v/>
      </c>
      <c r="D1194" s="139" t="str">
        <f>IFERROR(VLOOKUP($B1194,DataBase!$A:$G,6,0),"")</f>
        <v/>
      </c>
      <c r="E1194" s="11"/>
      <c r="F1194" s="12"/>
      <c r="G1194" s="13">
        <f t="shared" si="19"/>
        <v>0</v>
      </c>
    </row>
    <row r="1195" spans="1:7">
      <c r="A1195" s="9"/>
      <c r="B1195" s="31"/>
      <c r="C1195" s="10" t="str">
        <f>IFERROR(VLOOKUP($B1195,DataBase!$A:$B,2,0),"")</f>
        <v/>
      </c>
      <c r="D1195" s="139" t="str">
        <f>IFERROR(VLOOKUP($B1195,DataBase!$A:$G,6,0),"")</f>
        <v/>
      </c>
      <c r="E1195" s="11"/>
      <c r="F1195" s="12"/>
      <c r="G1195" s="13">
        <f t="shared" si="19"/>
        <v>0</v>
      </c>
    </row>
    <row r="1196" spans="1:7">
      <c r="A1196" s="9"/>
      <c r="B1196" s="31"/>
      <c r="C1196" s="10" t="str">
        <f>IFERROR(VLOOKUP($B1196,DataBase!$A:$B,2,0),"")</f>
        <v/>
      </c>
      <c r="D1196" s="139" t="str">
        <f>IFERROR(VLOOKUP($B1196,DataBase!$A:$G,6,0),"")</f>
        <v/>
      </c>
      <c r="E1196" s="11"/>
      <c r="F1196" s="12"/>
      <c r="G1196" s="13">
        <f t="shared" si="19"/>
        <v>0</v>
      </c>
    </row>
    <row r="1197" spans="1:7">
      <c r="A1197" s="9"/>
      <c r="B1197" s="31"/>
      <c r="C1197" s="10" t="str">
        <f>IFERROR(VLOOKUP($B1197,DataBase!$A:$B,2,0),"")</f>
        <v/>
      </c>
      <c r="D1197" s="139" t="str">
        <f>IFERROR(VLOOKUP($B1197,DataBase!$A:$G,6,0),"")</f>
        <v/>
      </c>
      <c r="E1197" s="11"/>
      <c r="F1197" s="12"/>
      <c r="G1197" s="13">
        <f t="shared" si="19"/>
        <v>0</v>
      </c>
    </row>
    <row r="1198" spans="1:7">
      <c r="A1198" s="9"/>
      <c r="B1198" s="31"/>
      <c r="C1198" s="10" t="str">
        <f>IFERROR(VLOOKUP($B1198,DataBase!$A:$B,2,0),"")</f>
        <v/>
      </c>
      <c r="D1198" s="139" t="str">
        <f>IFERROR(VLOOKUP($B1198,DataBase!$A:$G,6,0),"")</f>
        <v/>
      </c>
      <c r="E1198" s="11"/>
      <c r="F1198" s="12"/>
      <c r="G1198" s="13">
        <f t="shared" si="19"/>
        <v>0</v>
      </c>
    </row>
    <row r="1199" spans="1:7">
      <c r="A1199" s="9"/>
      <c r="B1199" s="31"/>
      <c r="C1199" s="10" t="str">
        <f>IFERROR(VLOOKUP($B1199,DataBase!$A:$B,2,0),"")</f>
        <v/>
      </c>
      <c r="D1199" s="139" t="str">
        <f>IFERROR(VLOOKUP($B1199,DataBase!$A:$G,6,0),"")</f>
        <v/>
      </c>
      <c r="E1199" s="11"/>
      <c r="F1199" s="12"/>
      <c r="G1199" s="13">
        <f t="shared" si="19"/>
        <v>0</v>
      </c>
    </row>
    <row r="1200" spans="1:7">
      <c r="A1200" s="9"/>
      <c r="B1200" s="31"/>
      <c r="C1200" s="10" t="str">
        <f>IFERROR(VLOOKUP($B1200,DataBase!$A:$B,2,0),"")</f>
        <v/>
      </c>
      <c r="D1200" s="139" t="str">
        <f>IFERROR(VLOOKUP($B1200,DataBase!$A:$G,6,0),"")</f>
        <v/>
      </c>
      <c r="E1200" s="11"/>
      <c r="F1200" s="12"/>
      <c r="G1200" s="13">
        <f t="shared" si="19"/>
        <v>0</v>
      </c>
    </row>
    <row r="1201" spans="1:7">
      <c r="A1201" s="9"/>
      <c r="B1201" s="31"/>
      <c r="C1201" s="10" t="str">
        <f>IFERROR(VLOOKUP($B1201,DataBase!$A:$B,2,0),"")</f>
        <v/>
      </c>
      <c r="D1201" s="139" t="str">
        <f>IFERROR(VLOOKUP($B1201,DataBase!$A:$G,6,0),"")</f>
        <v/>
      </c>
      <c r="E1201" s="11"/>
      <c r="F1201" s="12"/>
      <c r="G1201" s="13">
        <f t="shared" si="19"/>
        <v>0</v>
      </c>
    </row>
    <row r="1202" spans="1:7">
      <c r="A1202" s="9"/>
      <c r="B1202" s="31"/>
      <c r="C1202" s="10" t="str">
        <f>IFERROR(VLOOKUP($B1202,DataBase!$A:$B,2,0),"")</f>
        <v/>
      </c>
      <c r="D1202" s="139" t="str">
        <f>IFERROR(VLOOKUP($B1202,DataBase!$A:$G,6,0),"")</f>
        <v/>
      </c>
      <c r="E1202" s="11"/>
      <c r="F1202" s="12"/>
      <c r="G1202" s="13">
        <f t="shared" si="19"/>
        <v>0</v>
      </c>
    </row>
    <row r="1203" spans="1:7">
      <c r="A1203" s="9"/>
      <c r="B1203" s="31"/>
      <c r="C1203" s="10" t="str">
        <f>IFERROR(VLOOKUP($B1203,DataBase!$A:$B,2,0),"")</f>
        <v/>
      </c>
      <c r="D1203" s="139" t="str">
        <f>IFERROR(VLOOKUP($B1203,DataBase!$A:$G,6,0),"")</f>
        <v/>
      </c>
      <c r="E1203" s="11"/>
      <c r="F1203" s="12"/>
      <c r="G1203" s="13">
        <f t="shared" si="19"/>
        <v>0</v>
      </c>
    </row>
    <row r="1204" spans="1:7">
      <c r="A1204" s="9"/>
      <c r="B1204" s="31"/>
      <c r="C1204" s="10" t="str">
        <f>IFERROR(VLOOKUP($B1204,DataBase!$A:$B,2,0),"")</f>
        <v/>
      </c>
      <c r="D1204" s="139" t="str">
        <f>IFERROR(VLOOKUP($B1204,DataBase!$A:$G,6,0),"")</f>
        <v/>
      </c>
      <c r="E1204" s="11"/>
      <c r="F1204" s="12"/>
      <c r="G1204" s="13">
        <f t="shared" si="19"/>
        <v>0</v>
      </c>
    </row>
    <row r="1205" spans="1:7">
      <c r="A1205" s="9"/>
      <c r="B1205" s="31"/>
      <c r="C1205" s="10" t="str">
        <f>IFERROR(VLOOKUP($B1205,DataBase!$A:$B,2,0),"")</f>
        <v/>
      </c>
      <c r="D1205" s="139" t="str">
        <f>IFERROR(VLOOKUP($B1205,DataBase!$A:$G,6,0),"")</f>
        <v/>
      </c>
      <c r="E1205" s="11"/>
      <c r="F1205" s="12"/>
      <c r="G1205" s="13">
        <f t="shared" si="19"/>
        <v>0</v>
      </c>
    </row>
    <row r="1206" spans="1:7">
      <c r="A1206" s="9"/>
      <c r="B1206" s="31"/>
      <c r="C1206" s="10" t="str">
        <f>IFERROR(VLOOKUP($B1206,DataBase!$A:$B,2,0),"")</f>
        <v/>
      </c>
      <c r="D1206" s="139" t="str">
        <f>IFERROR(VLOOKUP($B1206,DataBase!$A:$G,6,0),"")</f>
        <v/>
      </c>
      <c r="E1206" s="11"/>
      <c r="F1206" s="12"/>
      <c r="G1206" s="13">
        <f t="shared" si="19"/>
        <v>0</v>
      </c>
    </row>
    <row r="1207" spans="1:7">
      <c r="A1207" s="9"/>
      <c r="B1207" s="31"/>
      <c r="C1207" s="10" t="str">
        <f>IFERROR(VLOOKUP($B1207,DataBase!$A:$B,2,0),"")</f>
        <v/>
      </c>
      <c r="D1207" s="139" t="str">
        <f>IFERROR(VLOOKUP($B1207,DataBase!$A:$G,6,0),"")</f>
        <v/>
      </c>
      <c r="E1207" s="11"/>
      <c r="F1207" s="12"/>
      <c r="G1207" s="13">
        <f t="shared" si="19"/>
        <v>0</v>
      </c>
    </row>
    <row r="1208" spans="1:7">
      <c r="A1208" s="9"/>
      <c r="B1208" s="31"/>
      <c r="C1208" s="10" t="str">
        <f>IFERROR(VLOOKUP($B1208,DataBase!$A:$B,2,0),"")</f>
        <v/>
      </c>
      <c r="D1208" s="139" t="str">
        <f>IFERROR(VLOOKUP($B1208,DataBase!$A:$G,6,0),"")</f>
        <v/>
      </c>
      <c r="E1208" s="11"/>
      <c r="F1208" s="12"/>
      <c r="G1208" s="13">
        <f t="shared" si="19"/>
        <v>0</v>
      </c>
    </row>
    <row r="1209" spans="1:7">
      <c r="A1209" s="9"/>
      <c r="B1209" s="31"/>
      <c r="C1209" s="10" t="str">
        <f>IFERROR(VLOOKUP($B1209,DataBase!$A:$B,2,0),"")</f>
        <v/>
      </c>
      <c r="D1209" s="139" t="str">
        <f>IFERROR(VLOOKUP($B1209,DataBase!$A:$G,6,0),"")</f>
        <v/>
      </c>
      <c r="E1209" s="11"/>
      <c r="F1209" s="12"/>
      <c r="G1209" s="13">
        <f t="shared" si="19"/>
        <v>0</v>
      </c>
    </row>
    <row r="1210" spans="1:7">
      <c r="A1210" s="9"/>
      <c r="B1210" s="31"/>
      <c r="C1210" s="10" t="str">
        <f>IFERROR(VLOOKUP($B1210,DataBase!$A:$B,2,0),"")</f>
        <v/>
      </c>
      <c r="D1210" s="139" t="str">
        <f>IFERROR(VLOOKUP($B1210,DataBase!$A:$G,6,0),"")</f>
        <v/>
      </c>
      <c r="E1210" s="11"/>
      <c r="F1210" s="12"/>
      <c r="G1210" s="13">
        <f t="shared" si="19"/>
        <v>0</v>
      </c>
    </row>
    <row r="1211" spans="1:7">
      <c r="A1211" s="9"/>
      <c r="B1211" s="31"/>
      <c r="C1211" s="10" t="str">
        <f>IFERROR(VLOOKUP($B1211,DataBase!$A:$B,2,0),"")</f>
        <v/>
      </c>
      <c r="D1211" s="139" t="str">
        <f>IFERROR(VLOOKUP($B1211,DataBase!$A:$G,6,0),"")</f>
        <v/>
      </c>
      <c r="E1211" s="11"/>
      <c r="F1211" s="12"/>
      <c r="G1211" s="13">
        <f t="shared" si="19"/>
        <v>0</v>
      </c>
    </row>
    <row r="1212" spans="1:7">
      <c r="A1212" s="9"/>
      <c r="B1212" s="31"/>
      <c r="C1212" s="10" t="str">
        <f>IFERROR(VLOOKUP($B1212,DataBase!$A:$B,2,0),"")</f>
        <v/>
      </c>
      <c r="D1212" s="139" t="str">
        <f>IFERROR(VLOOKUP($B1212,DataBase!$A:$G,6,0),"")</f>
        <v/>
      </c>
      <c r="E1212" s="11"/>
      <c r="F1212" s="12"/>
      <c r="G1212" s="13">
        <f t="shared" si="19"/>
        <v>0</v>
      </c>
    </row>
    <row r="1213" spans="1:7">
      <c r="A1213" s="9"/>
      <c r="B1213" s="31"/>
      <c r="C1213" s="10" t="str">
        <f>IFERROR(VLOOKUP($B1213,DataBase!$A:$B,2,0),"")</f>
        <v/>
      </c>
      <c r="D1213" s="139" t="str">
        <f>IFERROR(VLOOKUP($B1213,DataBase!$A:$G,6,0),"")</f>
        <v/>
      </c>
      <c r="E1213" s="11"/>
      <c r="F1213" s="12"/>
      <c r="G1213" s="13">
        <f t="shared" si="19"/>
        <v>0</v>
      </c>
    </row>
    <row r="1214" spans="1:7">
      <c r="A1214" s="9"/>
      <c r="B1214" s="31"/>
      <c r="C1214" s="10" t="str">
        <f>IFERROR(VLOOKUP($B1214,DataBase!$A:$B,2,0),"")</f>
        <v/>
      </c>
      <c r="D1214" s="139" t="str">
        <f>IFERROR(VLOOKUP($B1214,DataBase!$A:$G,6,0),"")</f>
        <v/>
      </c>
      <c r="E1214" s="11"/>
      <c r="F1214" s="12"/>
      <c r="G1214" s="13">
        <f t="shared" si="19"/>
        <v>0</v>
      </c>
    </row>
    <row r="1215" spans="1:7">
      <c r="A1215" s="9"/>
      <c r="B1215" s="31"/>
      <c r="C1215" s="10" t="str">
        <f>IFERROR(VLOOKUP($B1215,DataBase!$A:$B,2,0),"")</f>
        <v/>
      </c>
      <c r="D1215" s="139" t="str">
        <f>IFERROR(VLOOKUP($B1215,DataBase!$A:$G,6,0),"")</f>
        <v/>
      </c>
      <c r="E1215" s="11"/>
      <c r="F1215" s="12"/>
      <c r="G1215" s="13">
        <f t="shared" si="19"/>
        <v>0</v>
      </c>
    </row>
    <row r="1216" spans="1:7">
      <c r="A1216" s="9"/>
      <c r="B1216" s="31"/>
      <c r="C1216" s="10" t="str">
        <f>IFERROR(VLOOKUP($B1216,DataBase!$A:$B,2,0),"")</f>
        <v/>
      </c>
      <c r="D1216" s="139" t="str">
        <f>IFERROR(VLOOKUP($B1216,DataBase!$A:$G,6,0),"")</f>
        <v/>
      </c>
      <c r="E1216" s="11"/>
      <c r="F1216" s="12"/>
      <c r="G1216" s="13">
        <f t="shared" si="19"/>
        <v>0</v>
      </c>
    </row>
    <row r="1217" spans="1:7">
      <c r="A1217" s="9"/>
      <c r="B1217" s="31"/>
      <c r="C1217" s="10" t="str">
        <f>IFERROR(VLOOKUP($B1217,DataBase!$A:$B,2,0),"")</f>
        <v/>
      </c>
      <c r="D1217" s="139" t="str">
        <f>IFERROR(VLOOKUP($B1217,DataBase!$A:$G,6,0),"")</f>
        <v/>
      </c>
      <c r="E1217" s="11"/>
      <c r="F1217" s="12"/>
      <c r="G1217" s="13">
        <f t="shared" si="19"/>
        <v>0</v>
      </c>
    </row>
    <row r="1218" spans="1:7">
      <c r="A1218" s="9"/>
      <c r="B1218" s="31"/>
      <c r="C1218" s="10" t="str">
        <f>IFERROR(VLOOKUP($B1218,DataBase!$A:$B,2,0),"")</f>
        <v/>
      </c>
      <c r="D1218" s="139" t="str">
        <f>IFERROR(VLOOKUP($B1218,DataBase!$A:$G,6,0),"")</f>
        <v/>
      </c>
      <c r="E1218" s="11"/>
      <c r="F1218" s="12"/>
      <c r="G1218" s="13">
        <f t="shared" si="19"/>
        <v>0</v>
      </c>
    </row>
    <row r="1219" spans="1:7">
      <c r="A1219" s="9"/>
      <c r="B1219" s="31"/>
      <c r="C1219" s="10" t="str">
        <f>IFERROR(VLOOKUP($B1219,DataBase!$A:$B,2,0),"")</f>
        <v/>
      </c>
      <c r="D1219" s="139" t="str">
        <f>IFERROR(VLOOKUP($B1219,DataBase!$A:$G,6,0),"")</f>
        <v/>
      </c>
      <c r="E1219" s="11"/>
      <c r="F1219" s="12"/>
      <c r="G1219" s="13">
        <f t="shared" si="19"/>
        <v>0</v>
      </c>
    </row>
    <row r="1220" spans="1:7">
      <c r="A1220" s="9"/>
      <c r="B1220" s="31"/>
      <c r="C1220" s="10" t="str">
        <f>IFERROR(VLOOKUP($B1220,DataBase!$A:$B,2,0),"")</f>
        <v/>
      </c>
      <c r="D1220" s="139" t="str">
        <f>IFERROR(VLOOKUP($B1220,DataBase!$A:$G,6,0),"")</f>
        <v/>
      </c>
      <c r="E1220" s="11"/>
      <c r="F1220" s="12"/>
      <c r="G1220" s="13">
        <f t="shared" ref="G1220:G1283" si="20">E1220*F1220</f>
        <v>0</v>
      </c>
    </row>
    <row r="1221" spans="1:7">
      <c r="A1221" s="9"/>
      <c r="B1221" s="31"/>
      <c r="C1221" s="10" t="str">
        <f>IFERROR(VLOOKUP($B1221,DataBase!$A:$B,2,0),"")</f>
        <v/>
      </c>
      <c r="D1221" s="139" t="str">
        <f>IFERROR(VLOOKUP($B1221,DataBase!$A:$G,6,0),"")</f>
        <v/>
      </c>
      <c r="E1221" s="11"/>
      <c r="F1221" s="12"/>
      <c r="G1221" s="13">
        <f t="shared" si="20"/>
        <v>0</v>
      </c>
    </row>
    <row r="1222" spans="1:7">
      <c r="A1222" s="9"/>
      <c r="B1222" s="31"/>
      <c r="C1222" s="10" t="str">
        <f>IFERROR(VLOOKUP($B1222,DataBase!$A:$B,2,0),"")</f>
        <v/>
      </c>
      <c r="D1222" s="139" t="str">
        <f>IFERROR(VLOOKUP($B1222,DataBase!$A:$G,6,0),"")</f>
        <v/>
      </c>
      <c r="E1222" s="11"/>
      <c r="F1222" s="12"/>
      <c r="G1222" s="13">
        <f t="shared" si="20"/>
        <v>0</v>
      </c>
    </row>
    <row r="1223" spans="1:7">
      <c r="A1223" s="9"/>
      <c r="B1223" s="31"/>
      <c r="C1223" s="10" t="str">
        <f>IFERROR(VLOOKUP($B1223,DataBase!$A:$B,2,0),"")</f>
        <v/>
      </c>
      <c r="D1223" s="139" t="str">
        <f>IFERROR(VLOOKUP($B1223,DataBase!$A:$G,6,0),"")</f>
        <v/>
      </c>
      <c r="E1223" s="11"/>
      <c r="F1223" s="12"/>
      <c r="G1223" s="13">
        <f t="shared" si="20"/>
        <v>0</v>
      </c>
    </row>
    <row r="1224" spans="1:7">
      <c r="A1224" s="9"/>
      <c r="B1224" s="31"/>
      <c r="C1224" s="10" t="str">
        <f>IFERROR(VLOOKUP($B1224,DataBase!$A:$B,2,0),"")</f>
        <v/>
      </c>
      <c r="D1224" s="139" t="str">
        <f>IFERROR(VLOOKUP($B1224,DataBase!$A:$G,6,0),"")</f>
        <v/>
      </c>
      <c r="E1224" s="11"/>
      <c r="F1224" s="12"/>
      <c r="G1224" s="13">
        <f t="shared" si="20"/>
        <v>0</v>
      </c>
    </row>
    <row r="1225" spans="1:7">
      <c r="A1225" s="9"/>
      <c r="B1225" s="31"/>
      <c r="C1225" s="10" t="str">
        <f>IFERROR(VLOOKUP($B1225,DataBase!$A:$B,2,0),"")</f>
        <v/>
      </c>
      <c r="D1225" s="139" t="str">
        <f>IFERROR(VLOOKUP($B1225,DataBase!$A:$G,6,0),"")</f>
        <v/>
      </c>
      <c r="E1225" s="11"/>
      <c r="F1225" s="12"/>
      <c r="G1225" s="13">
        <f t="shared" si="20"/>
        <v>0</v>
      </c>
    </row>
    <row r="1226" spans="1:7">
      <c r="A1226" s="9"/>
      <c r="B1226" s="31"/>
      <c r="C1226" s="10" t="str">
        <f>IFERROR(VLOOKUP($B1226,DataBase!$A:$B,2,0),"")</f>
        <v/>
      </c>
      <c r="D1226" s="139" t="str">
        <f>IFERROR(VLOOKUP($B1226,DataBase!$A:$G,6,0),"")</f>
        <v/>
      </c>
      <c r="E1226" s="11"/>
      <c r="F1226" s="12"/>
      <c r="G1226" s="13">
        <f t="shared" si="20"/>
        <v>0</v>
      </c>
    </row>
    <row r="1227" spans="1:7">
      <c r="A1227" s="9"/>
      <c r="B1227" s="31"/>
      <c r="C1227" s="10" t="str">
        <f>IFERROR(VLOOKUP($B1227,DataBase!$A:$B,2,0),"")</f>
        <v/>
      </c>
      <c r="D1227" s="139" t="str">
        <f>IFERROR(VLOOKUP($B1227,DataBase!$A:$G,6,0),"")</f>
        <v/>
      </c>
      <c r="E1227" s="11"/>
      <c r="F1227" s="12"/>
      <c r="G1227" s="13">
        <f t="shared" si="20"/>
        <v>0</v>
      </c>
    </row>
    <row r="1228" spans="1:7">
      <c r="A1228" s="9"/>
      <c r="B1228" s="31"/>
      <c r="C1228" s="10" t="str">
        <f>IFERROR(VLOOKUP($B1228,DataBase!$A:$B,2,0),"")</f>
        <v/>
      </c>
      <c r="D1228" s="139" t="str">
        <f>IFERROR(VLOOKUP($B1228,DataBase!$A:$G,6,0),"")</f>
        <v/>
      </c>
      <c r="E1228" s="11"/>
      <c r="F1228" s="12"/>
      <c r="G1228" s="13">
        <f t="shared" si="20"/>
        <v>0</v>
      </c>
    </row>
    <row r="1229" spans="1:7">
      <c r="A1229" s="9"/>
      <c r="B1229" s="31"/>
      <c r="C1229" s="10" t="str">
        <f>IFERROR(VLOOKUP($B1229,DataBase!$A:$B,2,0),"")</f>
        <v/>
      </c>
      <c r="D1229" s="139" t="str">
        <f>IFERROR(VLOOKUP($B1229,DataBase!$A:$G,6,0),"")</f>
        <v/>
      </c>
      <c r="E1229" s="11"/>
      <c r="F1229" s="12"/>
      <c r="G1229" s="13">
        <f t="shared" si="20"/>
        <v>0</v>
      </c>
    </row>
    <row r="1230" spans="1:7">
      <c r="A1230" s="9"/>
      <c r="B1230" s="31"/>
      <c r="C1230" s="10" t="str">
        <f>IFERROR(VLOOKUP($B1230,DataBase!$A:$B,2,0),"")</f>
        <v/>
      </c>
      <c r="D1230" s="139" t="str">
        <f>IFERROR(VLOOKUP($B1230,DataBase!$A:$G,6,0),"")</f>
        <v/>
      </c>
      <c r="E1230" s="11"/>
      <c r="F1230" s="12"/>
      <c r="G1230" s="13">
        <f t="shared" si="20"/>
        <v>0</v>
      </c>
    </row>
    <row r="1231" spans="1:7">
      <c r="A1231" s="9"/>
      <c r="B1231" s="31"/>
      <c r="C1231" s="10" t="str">
        <f>IFERROR(VLOOKUP($B1231,DataBase!$A:$B,2,0),"")</f>
        <v/>
      </c>
      <c r="D1231" s="139" t="str">
        <f>IFERROR(VLOOKUP($B1231,DataBase!$A:$G,6,0),"")</f>
        <v/>
      </c>
      <c r="E1231" s="11"/>
      <c r="F1231" s="12"/>
      <c r="G1231" s="13">
        <f t="shared" si="20"/>
        <v>0</v>
      </c>
    </row>
    <row r="1232" spans="1:7">
      <c r="A1232" s="9"/>
      <c r="B1232" s="31"/>
      <c r="C1232" s="10" t="str">
        <f>IFERROR(VLOOKUP($B1232,DataBase!$A:$B,2,0),"")</f>
        <v/>
      </c>
      <c r="D1232" s="139" t="str">
        <f>IFERROR(VLOOKUP($B1232,DataBase!$A:$G,6,0),"")</f>
        <v/>
      </c>
      <c r="E1232" s="11"/>
      <c r="F1232" s="12"/>
      <c r="G1232" s="13">
        <f t="shared" si="20"/>
        <v>0</v>
      </c>
    </row>
    <row r="1233" spans="1:7">
      <c r="A1233" s="9"/>
      <c r="B1233" s="31"/>
      <c r="C1233" s="10" t="str">
        <f>IFERROR(VLOOKUP($B1233,DataBase!$A:$B,2,0),"")</f>
        <v/>
      </c>
      <c r="D1233" s="139" t="str">
        <f>IFERROR(VLOOKUP($B1233,DataBase!$A:$G,6,0),"")</f>
        <v/>
      </c>
      <c r="E1233" s="11"/>
      <c r="F1233" s="12"/>
      <c r="G1233" s="13">
        <f t="shared" si="20"/>
        <v>0</v>
      </c>
    </row>
    <row r="1234" spans="1:7">
      <c r="A1234" s="9"/>
      <c r="B1234" s="31"/>
      <c r="C1234" s="10" t="str">
        <f>IFERROR(VLOOKUP($B1234,DataBase!$A:$B,2,0),"")</f>
        <v/>
      </c>
      <c r="D1234" s="139" t="str">
        <f>IFERROR(VLOOKUP($B1234,DataBase!$A:$G,6,0),"")</f>
        <v/>
      </c>
      <c r="E1234" s="11"/>
      <c r="F1234" s="12"/>
      <c r="G1234" s="13">
        <f t="shared" si="20"/>
        <v>0</v>
      </c>
    </row>
    <row r="1235" spans="1:7">
      <c r="A1235" s="9"/>
      <c r="B1235" s="31"/>
      <c r="C1235" s="10" t="str">
        <f>IFERROR(VLOOKUP($B1235,DataBase!$A:$B,2,0),"")</f>
        <v/>
      </c>
      <c r="D1235" s="139" t="str">
        <f>IFERROR(VLOOKUP($B1235,DataBase!$A:$G,6,0),"")</f>
        <v/>
      </c>
      <c r="E1235" s="11"/>
      <c r="F1235" s="12"/>
      <c r="G1235" s="13">
        <f t="shared" si="20"/>
        <v>0</v>
      </c>
    </row>
    <row r="1236" spans="1:7">
      <c r="A1236" s="9"/>
      <c r="B1236" s="31"/>
      <c r="C1236" s="10" t="str">
        <f>IFERROR(VLOOKUP($B1236,DataBase!$A:$B,2,0),"")</f>
        <v/>
      </c>
      <c r="D1236" s="139" t="str">
        <f>IFERROR(VLOOKUP($B1236,DataBase!$A:$G,6,0),"")</f>
        <v/>
      </c>
      <c r="E1236" s="11"/>
      <c r="F1236" s="12"/>
      <c r="G1236" s="13">
        <f t="shared" si="20"/>
        <v>0</v>
      </c>
    </row>
    <row r="1237" spans="1:7">
      <c r="A1237" s="9"/>
      <c r="B1237" s="31"/>
      <c r="C1237" s="10" t="str">
        <f>IFERROR(VLOOKUP($B1237,DataBase!$A:$B,2,0),"")</f>
        <v/>
      </c>
      <c r="D1237" s="139" t="str">
        <f>IFERROR(VLOOKUP($B1237,DataBase!$A:$G,6,0),"")</f>
        <v/>
      </c>
      <c r="E1237" s="11"/>
      <c r="F1237" s="12"/>
      <c r="G1237" s="13">
        <f t="shared" si="20"/>
        <v>0</v>
      </c>
    </row>
    <row r="1238" spans="1:7">
      <c r="A1238" s="9"/>
      <c r="B1238" s="31"/>
      <c r="C1238" s="10" t="str">
        <f>IFERROR(VLOOKUP($B1238,DataBase!$A:$B,2,0),"")</f>
        <v/>
      </c>
      <c r="D1238" s="139" t="str">
        <f>IFERROR(VLOOKUP($B1238,DataBase!$A:$G,6,0),"")</f>
        <v/>
      </c>
      <c r="E1238" s="11"/>
      <c r="F1238" s="12"/>
      <c r="G1238" s="13">
        <f t="shared" si="20"/>
        <v>0</v>
      </c>
    </row>
    <row r="1239" spans="1:7">
      <c r="A1239" s="9"/>
      <c r="B1239" s="31"/>
      <c r="C1239" s="10" t="str">
        <f>IFERROR(VLOOKUP($B1239,DataBase!$A:$B,2,0),"")</f>
        <v/>
      </c>
      <c r="D1239" s="139" t="str">
        <f>IFERROR(VLOOKUP($B1239,DataBase!$A:$G,6,0),"")</f>
        <v/>
      </c>
      <c r="E1239" s="11"/>
      <c r="F1239" s="12"/>
      <c r="G1239" s="13">
        <f t="shared" si="20"/>
        <v>0</v>
      </c>
    </row>
    <row r="1240" spans="1:7">
      <c r="A1240" s="9"/>
      <c r="B1240" s="31"/>
      <c r="C1240" s="10" t="str">
        <f>IFERROR(VLOOKUP($B1240,DataBase!$A:$B,2,0),"")</f>
        <v/>
      </c>
      <c r="D1240" s="139" t="str">
        <f>IFERROR(VLOOKUP($B1240,DataBase!$A:$G,6,0),"")</f>
        <v/>
      </c>
      <c r="E1240" s="11"/>
      <c r="F1240" s="12"/>
      <c r="G1240" s="13">
        <f t="shared" si="20"/>
        <v>0</v>
      </c>
    </row>
    <row r="1241" spans="1:7">
      <c r="A1241" s="9"/>
      <c r="B1241" s="31"/>
      <c r="C1241" s="10" t="str">
        <f>IFERROR(VLOOKUP($B1241,DataBase!$A:$B,2,0),"")</f>
        <v/>
      </c>
      <c r="D1241" s="139" t="str">
        <f>IFERROR(VLOOKUP($B1241,DataBase!$A:$G,6,0),"")</f>
        <v/>
      </c>
      <c r="E1241" s="11"/>
      <c r="F1241" s="12"/>
      <c r="G1241" s="13">
        <f t="shared" si="20"/>
        <v>0</v>
      </c>
    </row>
    <row r="1242" spans="1:7">
      <c r="A1242" s="9"/>
      <c r="B1242" s="31"/>
      <c r="C1242" s="10" t="str">
        <f>IFERROR(VLOOKUP($B1242,DataBase!$A:$B,2,0),"")</f>
        <v/>
      </c>
      <c r="D1242" s="139" t="str">
        <f>IFERROR(VLOOKUP($B1242,DataBase!$A:$G,6,0),"")</f>
        <v/>
      </c>
      <c r="E1242" s="11"/>
      <c r="F1242" s="12"/>
      <c r="G1242" s="13">
        <f t="shared" si="20"/>
        <v>0</v>
      </c>
    </row>
    <row r="1243" spans="1:7">
      <c r="A1243" s="9"/>
      <c r="B1243" s="31"/>
      <c r="C1243" s="10" t="str">
        <f>IFERROR(VLOOKUP($B1243,DataBase!$A:$B,2,0),"")</f>
        <v/>
      </c>
      <c r="D1243" s="139" t="str">
        <f>IFERROR(VLOOKUP($B1243,DataBase!$A:$G,6,0),"")</f>
        <v/>
      </c>
      <c r="E1243" s="11"/>
      <c r="F1243" s="12"/>
      <c r="G1243" s="13">
        <f t="shared" si="20"/>
        <v>0</v>
      </c>
    </row>
    <row r="1244" spans="1:7">
      <c r="A1244" s="9"/>
      <c r="B1244" s="31"/>
      <c r="C1244" s="10" t="str">
        <f>IFERROR(VLOOKUP($B1244,DataBase!$A:$B,2,0),"")</f>
        <v/>
      </c>
      <c r="D1244" s="139" t="str">
        <f>IFERROR(VLOOKUP($B1244,DataBase!$A:$G,6,0),"")</f>
        <v/>
      </c>
      <c r="E1244" s="11"/>
      <c r="F1244" s="12"/>
      <c r="G1244" s="13">
        <f t="shared" si="20"/>
        <v>0</v>
      </c>
    </row>
    <row r="1245" spans="1:7">
      <c r="A1245" s="9"/>
      <c r="B1245" s="31"/>
      <c r="C1245" s="10" t="str">
        <f>IFERROR(VLOOKUP($B1245,DataBase!$A:$B,2,0),"")</f>
        <v/>
      </c>
      <c r="D1245" s="139" t="str">
        <f>IFERROR(VLOOKUP($B1245,DataBase!$A:$G,6,0),"")</f>
        <v/>
      </c>
      <c r="E1245" s="11"/>
      <c r="F1245" s="12"/>
      <c r="G1245" s="13">
        <f t="shared" si="20"/>
        <v>0</v>
      </c>
    </row>
    <row r="1246" spans="1:7">
      <c r="A1246" s="9"/>
      <c r="B1246" s="31"/>
      <c r="C1246" s="10" t="str">
        <f>IFERROR(VLOOKUP($B1246,DataBase!$A:$B,2,0),"")</f>
        <v/>
      </c>
      <c r="D1246" s="139" t="str">
        <f>IFERROR(VLOOKUP($B1246,DataBase!$A:$G,6,0),"")</f>
        <v/>
      </c>
      <c r="E1246" s="11"/>
      <c r="F1246" s="12"/>
      <c r="G1246" s="13">
        <f t="shared" si="20"/>
        <v>0</v>
      </c>
    </row>
    <row r="1247" spans="1:7">
      <c r="A1247" s="9"/>
      <c r="B1247" s="31"/>
      <c r="C1247" s="10" t="str">
        <f>IFERROR(VLOOKUP($B1247,DataBase!$A:$B,2,0),"")</f>
        <v/>
      </c>
      <c r="D1247" s="139" t="str">
        <f>IFERROR(VLOOKUP($B1247,DataBase!$A:$G,6,0),"")</f>
        <v/>
      </c>
      <c r="E1247" s="11"/>
      <c r="F1247" s="12"/>
      <c r="G1247" s="13">
        <f t="shared" si="20"/>
        <v>0</v>
      </c>
    </row>
    <row r="1248" spans="1:7">
      <c r="A1248" s="9"/>
      <c r="B1248" s="31"/>
      <c r="C1248" s="10" t="str">
        <f>IFERROR(VLOOKUP($B1248,DataBase!$A:$B,2,0),"")</f>
        <v/>
      </c>
      <c r="D1248" s="139" t="str">
        <f>IFERROR(VLOOKUP($B1248,DataBase!$A:$G,6,0),"")</f>
        <v/>
      </c>
      <c r="E1248" s="11"/>
      <c r="F1248" s="12"/>
      <c r="G1248" s="13">
        <f t="shared" si="20"/>
        <v>0</v>
      </c>
    </row>
    <row r="1249" spans="1:7">
      <c r="A1249" s="9"/>
      <c r="B1249" s="31"/>
      <c r="C1249" s="10" t="str">
        <f>IFERROR(VLOOKUP($B1249,DataBase!$A:$B,2,0),"")</f>
        <v/>
      </c>
      <c r="D1249" s="139" t="str">
        <f>IFERROR(VLOOKUP($B1249,DataBase!$A:$G,6,0),"")</f>
        <v/>
      </c>
      <c r="E1249" s="11"/>
      <c r="F1249" s="12"/>
      <c r="G1249" s="13">
        <f t="shared" si="20"/>
        <v>0</v>
      </c>
    </row>
    <row r="1250" spans="1:7">
      <c r="A1250" s="9"/>
      <c r="B1250" s="31"/>
      <c r="C1250" s="10" t="str">
        <f>IFERROR(VLOOKUP($B1250,DataBase!$A:$B,2,0),"")</f>
        <v/>
      </c>
      <c r="D1250" s="139" t="str">
        <f>IFERROR(VLOOKUP($B1250,DataBase!$A:$G,6,0),"")</f>
        <v/>
      </c>
      <c r="E1250" s="11"/>
      <c r="F1250" s="12"/>
      <c r="G1250" s="13">
        <f t="shared" si="20"/>
        <v>0</v>
      </c>
    </row>
    <row r="1251" spans="1:7">
      <c r="A1251" s="9"/>
      <c r="B1251" s="31"/>
      <c r="C1251" s="10" t="str">
        <f>IFERROR(VLOOKUP($B1251,DataBase!$A:$B,2,0),"")</f>
        <v/>
      </c>
      <c r="D1251" s="139" t="str">
        <f>IFERROR(VLOOKUP($B1251,DataBase!$A:$G,6,0),"")</f>
        <v/>
      </c>
      <c r="E1251" s="11"/>
      <c r="F1251" s="12"/>
      <c r="G1251" s="13">
        <f t="shared" si="20"/>
        <v>0</v>
      </c>
    </row>
    <row r="1252" spans="1:7">
      <c r="A1252" s="9"/>
      <c r="B1252" s="31"/>
      <c r="C1252" s="10" t="str">
        <f>IFERROR(VLOOKUP($B1252,DataBase!$A:$B,2,0),"")</f>
        <v/>
      </c>
      <c r="D1252" s="139" t="str">
        <f>IFERROR(VLOOKUP($B1252,DataBase!$A:$G,6,0),"")</f>
        <v/>
      </c>
      <c r="E1252" s="11"/>
      <c r="F1252" s="12"/>
      <c r="G1252" s="13">
        <f t="shared" si="20"/>
        <v>0</v>
      </c>
    </row>
    <row r="1253" spans="1:7">
      <c r="A1253" s="9"/>
      <c r="B1253" s="31"/>
      <c r="C1253" s="10" t="str">
        <f>IFERROR(VLOOKUP($B1253,DataBase!$A:$B,2,0),"")</f>
        <v/>
      </c>
      <c r="D1253" s="139" t="str">
        <f>IFERROR(VLOOKUP($B1253,DataBase!$A:$G,6,0),"")</f>
        <v/>
      </c>
      <c r="E1253" s="11"/>
      <c r="F1253" s="12"/>
      <c r="G1253" s="13">
        <f t="shared" si="20"/>
        <v>0</v>
      </c>
    </row>
    <row r="1254" spans="1:7">
      <c r="A1254" s="9"/>
      <c r="B1254" s="31"/>
      <c r="C1254" s="10" t="str">
        <f>IFERROR(VLOOKUP($B1254,DataBase!$A:$B,2,0),"")</f>
        <v/>
      </c>
      <c r="D1254" s="139" t="str">
        <f>IFERROR(VLOOKUP($B1254,DataBase!$A:$G,6,0),"")</f>
        <v/>
      </c>
      <c r="E1254" s="11"/>
      <c r="F1254" s="12"/>
      <c r="G1254" s="13">
        <f t="shared" si="20"/>
        <v>0</v>
      </c>
    </row>
    <row r="1255" spans="1:7">
      <c r="A1255" s="9"/>
      <c r="B1255" s="31"/>
      <c r="C1255" s="10" t="str">
        <f>IFERROR(VLOOKUP($B1255,DataBase!$A:$B,2,0),"")</f>
        <v/>
      </c>
      <c r="D1255" s="139" t="str">
        <f>IFERROR(VLOOKUP($B1255,DataBase!$A:$G,6,0),"")</f>
        <v/>
      </c>
      <c r="E1255" s="11"/>
      <c r="F1255" s="12"/>
      <c r="G1255" s="13">
        <f t="shared" si="20"/>
        <v>0</v>
      </c>
    </row>
    <row r="1256" spans="1:7">
      <c r="A1256" s="9"/>
      <c r="B1256" s="31"/>
      <c r="C1256" s="10" t="str">
        <f>IFERROR(VLOOKUP($B1256,DataBase!$A:$B,2,0),"")</f>
        <v/>
      </c>
      <c r="D1256" s="139" t="str">
        <f>IFERROR(VLOOKUP($B1256,DataBase!$A:$G,6,0),"")</f>
        <v/>
      </c>
      <c r="E1256" s="11"/>
      <c r="F1256" s="12"/>
      <c r="G1256" s="13">
        <f t="shared" si="20"/>
        <v>0</v>
      </c>
    </row>
    <row r="1257" spans="1:7">
      <c r="A1257" s="9"/>
      <c r="B1257" s="31"/>
      <c r="C1257" s="10" t="str">
        <f>IFERROR(VLOOKUP($B1257,DataBase!$A:$B,2,0),"")</f>
        <v/>
      </c>
      <c r="D1257" s="139" t="str">
        <f>IFERROR(VLOOKUP($B1257,DataBase!$A:$G,6,0),"")</f>
        <v/>
      </c>
      <c r="E1257" s="11"/>
      <c r="F1257" s="12"/>
      <c r="G1257" s="13">
        <f t="shared" si="20"/>
        <v>0</v>
      </c>
    </row>
    <row r="1258" spans="1:7">
      <c r="A1258" s="9"/>
      <c r="B1258" s="31"/>
      <c r="C1258" s="10" t="str">
        <f>IFERROR(VLOOKUP($B1258,DataBase!$A:$B,2,0),"")</f>
        <v/>
      </c>
      <c r="D1258" s="139" t="str">
        <f>IFERROR(VLOOKUP($B1258,DataBase!$A:$G,6,0),"")</f>
        <v/>
      </c>
      <c r="E1258" s="11"/>
      <c r="F1258" s="12"/>
      <c r="G1258" s="13">
        <f t="shared" si="20"/>
        <v>0</v>
      </c>
    </row>
    <row r="1259" spans="1:7">
      <c r="A1259" s="9"/>
      <c r="B1259" s="31"/>
      <c r="C1259" s="10" t="str">
        <f>IFERROR(VLOOKUP($B1259,DataBase!$A:$B,2,0),"")</f>
        <v/>
      </c>
      <c r="D1259" s="139" t="str">
        <f>IFERROR(VLOOKUP($B1259,DataBase!$A:$G,6,0),"")</f>
        <v/>
      </c>
      <c r="E1259" s="11"/>
      <c r="F1259" s="12"/>
      <c r="G1259" s="13">
        <f t="shared" si="20"/>
        <v>0</v>
      </c>
    </row>
    <row r="1260" spans="1:7">
      <c r="A1260" s="9"/>
      <c r="B1260" s="31"/>
      <c r="C1260" s="10" t="str">
        <f>IFERROR(VLOOKUP($B1260,DataBase!$A:$B,2,0),"")</f>
        <v/>
      </c>
      <c r="D1260" s="139" t="str">
        <f>IFERROR(VLOOKUP($B1260,DataBase!$A:$G,6,0),"")</f>
        <v/>
      </c>
      <c r="E1260" s="11"/>
      <c r="F1260" s="12"/>
      <c r="G1260" s="13">
        <f t="shared" si="20"/>
        <v>0</v>
      </c>
    </row>
    <row r="1261" spans="1:7">
      <c r="A1261" s="9"/>
      <c r="B1261" s="31"/>
      <c r="C1261" s="10" t="str">
        <f>IFERROR(VLOOKUP($B1261,DataBase!$A:$B,2,0),"")</f>
        <v/>
      </c>
      <c r="D1261" s="139" t="str">
        <f>IFERROR(VLOOKUP($B1261,DataBase!$A:$G,6,0),"")</f>
        <v/>
      </c>
      <c r="E1261" s="11"/>
      <c r="F1261" s="12"/>
      <c r="G1261" s="13">
        <f t="shared" si="20"/>
        <v>0</v>
      </c>
    </row>
    <row r="1262" spans="1:7">
      <c r="A1262" s="9"/>
      <c r="B1262" s="31"/>
      <c r="C1262" s="10" t="str">
        <f>IFERROR(VLOOKUP($B1262,DataBase!$A:$B,2,0),"")</f>
        <v/>
      </c>
      <c r="D1262" s="139" t="str">
        <f>IFERROR(VLOOKUP($B1262,DataBase!$A:$G,6,0),"")</f>
        <v/>
      </c>
      <c r="E1262" s="11"/>
      <c r="F1262" s="12"/>
      <c r="G1262" s="13">
        <f t="shared" si="20"/>
        <v>0</v>
      </c>
    </row>
    <row r="1263" spans="1:7">
      <c r="A1263" s="9"/>
      <c r="B1263" s="31"/>
      <c r="C1263" s="10" t="str">
        <f>IFERROR(VLOOKUP($B1263,DataBase!$A:$B,2,0),"")</f>
        <v/>
      </c>
      <c r="D1263" s="139" t="str">
        <f>IFERROR(VLOOKUP($B1263,DataBase!$A:$G,6,0),"")</f>
        <v/>
      </c>
      <c r="E1263" s="11"/>
      <c r="F1263" s="12"/>
      <c r="G1263" s="13">
        <f t="shared" si="20"/>
        <v>0</v>
      </c>
    </row>
    <row r="1264" spans="1:7">
      <c r="A1264" s="9"/>
      <c r="B1264" s="31"/>
      <c r="C1264" s="10" t="str">
        <f>IFERROR(VLOOKUP($B1264,DataBase!$A:$B,2,0),"")</f>
        <v/>
      </c>
      <c r="D1264" s="139" t="str">
        <f>IFERROR(VLOOKUP($B1264,DataBase!$A:$G,6,0),"")</f>
        <v/>
      </c>
      <c r="E1264" s="11"/>
      <c r="F1264" s="12"/>
      <c r="G1264" s="13">
        <f t="shared" si="20"/>
        <v>0</v>
      </c>
    </row>
    <row r="1265" spans="1:7">
      <c r="A1265" s="9"/>
      <c r="B1265" s="31"/>
      <c r="C1265" s="10" t="str">
        <f>IFERROR(VLOOKUP($B1265,DataBase!$A:$B,2,0),"")</f>
        <v/>
      </c>
      <c r="D1265" s="139" t="str">
        <f>IFERROR(VLOOKUP($B1265,DataBase!$A:$G,6,0),"")</f>
        <v/>
      </c>
      <c r="E1265" s="11"/>
      <c r="F1265" s="12"/>
      <c r="G1265" s="13">
        <f t="shared" si="20"/>
        <v>0</v>
      </c>
    </row>
    <row r="1266" spans="1:7">
      <c r="A1266" s="9"/>
      <c r="B1266" s="31"/>
      <c r="C1266" s="10" t="str">
        <f>IFERROR(VLOOKUP($B1266,DataBase!$A:$B,2,0),"")</f>
        <v/>
      </c>
      <c r="D1266" s="139" t="str">
        <f>IFERROR(VLOOKUP($B1266,DataBase!$A:$G,6,0),"")</f>
        <v/>
      </c>
      <c r="E1266" s="11"/>
      <c r="F1266" s="12"/>
      <c r="G1266" s="13">
        <f t="shared" si="20"/>
        <v>0</v>
      </c>
    </row>
    <row r="1267" spans="1:7">
      <c r="A1267" s="9"/>
      <c r="B1267" s="31"/>
      <c r="C1267" s="10" t="str">
        <f>IFERROR(VLOOKUP($B1267,DataBase!$A:$B,2,0),"")</f>
        <v/>
      </c>
      <c r="D1267" s="139" t="str">
        <f>IFERROR(VLOOKUP($B1267,DataBase!$A:$G,6,0),"")</f>
        <v/>
      </c>
      <c r="E1267" s="11"/>
      <c r="F1267" s="12"/>
      <c r="G1267" s="13">
        <f t="shared" si="20"/>
        <v>0</v>
      </c>
    </row>
    <row r="1268" spans="1:7">
      <c r="A1268" s="9"/>
      <c r="B1268" s="31"/>
      <c r="C1268" s="10" t="str">
        <f>IFERROR(VLOOKUP($B1268,DataBase!$A:$B,2,0),"")</f>
        <v/>
      </c>
      <c r="D1268" s="139" t="str">
        <f>IFERROR(VLOOKUP($B1268,DataBase!$A:$G,6,0),"")</f>
        <v/>
      </c>
      <c r="E1268" s="11"/>
      <c r="F1268" s="12"/>
      <c r="G1268" s="13">
        <f t="shared" si="20"/>
        <v>0</v>
      </c>
    </row>
    <row r="1269" spans="1:7">
      <c r="A1269" s="9"/>
      <c r="B1269" s="31"/>
      <c r="C1269" s="10" t="str">
        <f>IFERROR(VLOOKUP($B1269,DataBase!$A:$B,2,0),"")</f>
        <v/>
      </c>
      <c r="D1269" s="139" t="str">
        <f>IFERROR(VLOOKUP($B1269,DataBase!$A:$G,6,0),"")</f>
        <v/>
      </c>
      <c r="E1269" s="11"/>
      <c r="F1269" s="12"/>
      <c r="G1269" s="13">
        <f t="shared" si="20"/>
        <v>0</v>
      </c>
    </row>
    <row r="1270" spans="1:7">
      <c r="A1270" s="9"/>
      <c r="B1270" s="31"/>
      <c r="C1270" s="10" t="str">
        <f>IFERROR(VLOOKUP($B1270,DataBase!$A:$B,2,0),"")</f>
        <v/>
      </c>
      <c r="D1270" s="139" t="str">
        <f>IFERROR(VLOOKUP($B1270,DataBase!$A:$G,6,0),"")</f>
        <v/>
      </c>
      <c r="E1270" s="11"/>
      <c r="F1270" s="12"/>
      <c r="G1270" s="13">
        <f t="shared" si="20"/>
        <v>0</v>
      </c>
    </row>
    <row r="1271" spans="1:7">
      <c r="A1271" s="9"/>
      <c r="B1271" s="31"/>
      <c r="C1271" s="10" t="str">
        <f>IFERROR(VLOOKUP($B1271,DataBase!$A:$B,2,0),"")</f>
        <v/>
      </c>
      <c r="D1271" s="139" t="str">
        <f>IFERROR(VLOOKUP($B1271,DataBase!$A:$G,6,0),"")</f>
        <v/>
      </c>
      <c r="E1271" s="11"/>
      <c r="F1271" s="12"/>
      <c r="G1271" s="13">
        <f t="shared" si="20"/>
        <v>0</v>
      </c>
    </row>
    <row r="1272" spans="1:7">
      <c r="A1272" s="9"/>
      <c r="B1272" s="31"/>
      <c r="C1272" s="10" t="str">
        <f>IFERROR(VLOOKUP($B1272,DataBase!$A:$B,2,0),"")</f>
        <v/>
      </c>
      <c r="D1272" s="139" t="str">
        <f>IFERROR(VLOOKUP($B1272,DataBase!$A:$G,6,0),"")</f>
        <v/>
      </c>
      <c r="E1272" s="11"/>
      <c r="F1272" s="12"/>
      <c r="G1272" s="13">
        <f t="shared" si="20"/>
        <v>0</v>
      </c>
    </row>
    <row r="1273" spans="1:7">
      <c r="A1273" s="9"/>
      <c r="B1273" s="31"/>
      <c r="C1273" s="10" t="str">
        <f>IFERROR(VLOOKUP($B1273,DataBase!$A:$B,2,0),"")</f>
        <v/>
      </c>
      <c r="D1273" s="139" t="str">
        <f>IFERROR(VLOOKUP($B1273,DataBase!$A:$G,6,0),"")</f>
        <v/>
      </c>
      <c r="E1273" s="11"/>
      <c r="F1273" s="12"/>
      <c r="G1273" s="13">
        <f t="shared" si="20"/>
        <v>0</v>
      </c>
    </row>
    <row r="1274" spans="1:7">
      <c r="A1274" s="9"/>
      <c r="B1274" s="31"/>
      <c r="C1274" s="10" t="str">
        <f>IFERROR(VLOOKUP($B1274,DataBase!$A:$B,2,0),"")</f>
        <v/>
      </c>
      <c r="D1274" s="139" t="str">
        <f>IFERROR(VLOOKUP($B1274,DataBase!$A:$G,6,0),"")</f>
        <v/>
      </c>
      <c r="E1274" s="11"/>
      <c r="F1274" s="12"/>
      <c r="G1274" s="13">
        <f t="shared" si="20"/>
        <v>0</v>
      </c>
    </row>
    <row r="1275" spans="1:7">
      <c r="A1275" s="9"/>
      <c r="B1275" s="31"/>
      <c r="C1275" s="10" t="str">
        <f>IFERROR(VLOOKUP($B1275,DataBase!$A:$B,2,0),"")</f>
        <v/>
      </c>
      <c r="D1275" s="139" t="str">
        <f>IFERROR(VLOOKUP($B1275,DataBase!$A:$G,6,0),"")</f>
        <v/>
      </c>
      <c r="E1275" s="11"/>
      <c r="F1275" s="12"/>
      <c r="G1275" s="13">
        <f t="shared" si="20"/>
        <v>0</v>
      </c>
    </row>
    <row r="1276" spans="1:7">
      <c r="A1276" s="9"/>
      <c r="B1276" s="31"/>
      <c r="C1276" s="10" t="str">
        <f>IFERROR(VLOOKUP($B1276,DataBase!$A:$B,2,0),"")</f>
        <v/>
      </c>
      <c r="D1276" s="139" t="str">
        <f>IFERROR(VLOOKUP($B1276,DataBase!$A:$G,6,0),"")</f>
        <v/>
      </c>
      <c r="E1276" s="11"/>
      <c r="F1276" s="12"/>
      <c r="G1276" s="13">
        <f t="shared" si="20"/>
        <v>0</v>
      </c>
    </row>
    <row r="1277" spans="1:7">
      <c r="A1277" s="9"/>
      <c r="B1277" s="31"/>
      <c r="C1277" s="10" t="str">
        <f>IFERROR(VLOOKUP($B1277,DataBase!$A:$B,2,0),"")</f>
        <v/>
      </c>
      <c r="D1277" s="139" t="str">
        <f>IFERROR(VLOOKUP($B1277,DataBase!$A:$G,6,0),"")</f>
        <v/>
      </c>
      <c r="E1277" s="11"/>
      <c r="F1277" s="12"/>
      <c r="G1277" s="13">
        <f t="shared" si="20"/>
        <v>0</v>
      </c>
    </row>
    <row r="1278" spans="1:7">
      <c r="A1278" s="9"/>
      <c r="B1278" s="31"/>
      <c r="C1278" s="10" t="str">
        <f>IFERROR(VLOOKUP($B1278,DataBase!$A:$B,2,0),"")</f>
        <v/>
      </c>
      <c r="D1278" s="139" t="str">
        <f>IFERROR(VLOOKUP($B1278,DataBase!$A:$G,6,0),"")</f>
        <v/>
      </c>
      <c r="E1278" s="11"/>
      <c r="F1278" s="12"/>
      <c r="G1278" s="13">
        <f t="shared" si="20"/>
        <v>0</v>
      </c>
    </row>
    <row r="1279" spans="1:7">
      <c r="A1279" s="9"/>
      <c r="B1279" s="31"/>
      <c r="C1279" s="10" t="str">
        <f>IFERROR(VLOOKUP($B1279,DataBase!$A:$B,2,0),"")</f>
        <v/>
      </c>
      <c r="D1279" s="139" t="str">
        <f>IFERROR(VLOOKUP($B1279,DataBase!$A:$G,6,0),"")</f>
        <v/>
      </c>
      <c r="E1279" s="11"/>
      <c r="F1279" s="12"/>
      <c r="G1279" s="13">
        <f t="shared" si="20"/>
        <v>0</v>
      </c>
    </row>
    <row r="1280" spans="1:7">
      <c r="A1280" s="9"/>
      <c r="B1280" s="31"/>
      <c r="C1280" s="10" t="str">
        <f>IFERROR(VLOOKUP($B1280,DataBase!$A:$B,2,0),"")</f>
        <v/>
      </c>
      <c r="D1280" s="139" t="str">
        <f>IFERROR(VLOOKUP($B1280,DataBase!$A:$G,6,0),"")</f>
        <v/>
      </c>
      <c r="E1280" s="11"/>
      <c r="F1280" s="12"/>
      <c r="G1280" s="13">
        <f t="shared" si="20"/>
        <v>0</v>
      </c>
    </row>
    <row r="1281" spans="1:7">
      <c r="A1281" s="9"/>
      <c r="B1281" s="31"/>
      <c r="C1281" s="10" t="str">
        <f>IFERROR(VLOOKUP($B1281,DataBase!$A:$B,2,0),"")</f>
        <v/>
      </c>
      <c r="D1281" s="139" t="str">
        <f>IFERROR(VLOOKUP($B1281,DataBase!$A:$G,6,0),"")</f>
        <v/>
      </c>
      <c r="E1281" s="11"/>
      <c r="F1281" s="12"/>
      <c r="G1281" s="13">
        <f t="shared" si="20"/>
        <v>0</v>
      </c>
    </row>
    <row r="1282" spans="1:7">
      <c r="A1282" s="9"/>
      <c r="B1282" s="31"/>
      <c r="C1282" s="10" t="str">
        <f>IFERROR(VLOOKUP($B1282,DataBase!$A:$B,2,0),"")</f>
        <v/>
      </c>
      <c r="D1282" s="139" t="str">
        <f>IFERROR(VLOOKUP($B1282,DataBase!$A:$G,6,0),"")</f>
        <v/>
      </c>
      <c r="E1282" s="11"/>
      <c r="F1282" s="12"/>
      <c r="G1282" s="13">
        <f t="shared" si="20"/>
        <v>0</v>
      </c>
    </row>
    <row r="1283" spans="1:7">
      <c r="A1283" s="9"/>
      <c r="B1283" s="31"/>
      <c r="C1283" s="10" t="str">
        <f>IFERROR(VLOOKUP($B1283,DataBase!$A:$B,2,0),"")</f>
        <v/>
      </c>
      <c r="D1283" s="139" t="str">
        <f>IFERROR(VLOOKUP($B1283,DataBase!$A:$G,6,0),"")</f>
        <v/>
      </c>
      <c r="E1283" s="11"/>
      <c r="F1283" s="12"/>
      <c r="G1283" s="13">
        <f t="shared" si="20"/>
        <v>0</v>
      </c>
    </row>
    <row r="1284" spans="1:7">
      <c r="A1284" s="9"/>
      <c r="B1284" s="31"/>
      <c r="C1284" s="10" t="str">
        <f>IFERROR(VLOOKUP($B1284,DataBase!$A:$B,2,0),"")</f>
        <v/>
      </c>
      <c r="D1284" s="139" t="str">
        <f>IFERROR(VLOOKUP($B1284,DataBase!$A:$G,6,0),"")</f>
        <v/>
      </c>
      <c r="E1284" s="11"/>
      <c r="F1284" s="12"/>
      <c r="G1284" s="13">
        <f t="shared" ref="G1284:G1347" si="21">E1284*F1284</f>
        <v>0</v>
      </c>
    </row>
    <row r="1285" spans="1:7">
      <c r="A1285" s="9"/>
      <c r="B1285" s="31"/>
      <c r="C1285" s="10" t="str">
        <f>IFERROR(VLOOKUP($B1285,DataBase!$A:$B,2,0),"")</f>
        <v/>
      </c>
      <c r="D1285" s="139" t="str">
        <f>IFERROR(VLOOKUP($B1285,DataBase!$A:$G,6,0),"")</f>
        <v/>
      </c>
      <c r="E1285" s="11"/>
      <c r="F1285" s="12"/>
      <c r="G1285" s="13">
        <f t="shared" si="21"/>
        <v>0</v>
      </c>
    </row>
    <row r="1286" spans="1:7">
      <c r="A1286" s="9"/>
      <c r="B1286" s="31"/>
      <c r="C1286" s="10" t="str">
        <f>IFERROR(VLOOKUP($B1286,DataBase!$A:$B,2,0),"")</f>
        <v/>
      </c>
      <c r="D1286" s="139" t="str">
        <f>IFERROR(VLOOKUP($B1286,DataBase!$A:$G,6,0),"")</f>
        <v/>
      </c>
      <c r="E1286" s="11"/>
      <c r="F1286" s="12"/>
      <c r="G1286" s="13">
        <f t="shared" si="21"/>
        <v>0</v>
      </c>
    </row>
    <row r="1287" spans="1:7">
      <c r="A1287" s="9"/>
      <c r="B1287" s="31"/>
      <c r="C1287" s="10" t="str">
        <f>IFERROR(VLOOKUP($B1287,DataBase!$A:$B,2,0),"")</f>
        <v/>
      </c>
      <c r="D1287" s="139" t="str">
        <f>IFERROR(VLOOKUP($B1287,DataBase!$A:$G,6,0),"")</f>
        <v/>
      </c>
      <c r="E1287" s="11"/>
      <c r="F1287" s="12"/>
      <c r="G1287" s="13">
        <f t="shared" si="21"/>
        <v>0</v>
      </c>
    </row>
    <row r="1288" spans="1:7">
      <c r="A1288" s="9"/>
      <c r="B1288" s="31"/>
      <c r="C1288" s="10" t="str">
        <f>IFERROR(VLOOKUP($B1288,DataBase!$A:$B,2,0),"")</f>
        <v/>
      </c>
      <c r="D1288" s="139" t="str">
        <f>IFERROR(VLOOKUP($B1288,DataBase!$A:$G,6,0),"")</f>
        <v/>
      </c>
      <c r="E1288" s="11"/>
      <c r="F1288" s="12"/>
      <c r="G1288" s="13">
        <f t="shared" si="21"/>
        <v>0</v>
      </c>
    </row>
    <row r="1289" spans="1:7">
      <c r="A1289" s="9"/>
      <c r="B1289" s="31"/>
      <c r="C1289" s="10" t="str">
        <f>IFERROR(VLOOKUP($B1289,DataBase!$A:$B,2,0),"")</f>
        <v/>
      </c>
      <c r="D1289" s="139" t="str">
        <f>IFERROR(VLOOKUP($B1289,DataBase!$A:$G,6,0),"")</f>
        <v/>
      </c>
      <c r="E1289" s="11"/>
      <c r="F1289" s="12"/>
      <c r="G1289" s="13">
        <f t="shared" si="21"/>
        <v>0</v>
      </c>
    </row>
    <row r="1290" spans="1:7">
      <c r="A1290" s="9"/>
      <c r="B1290" s="31"/>
      <c r="C1290" s="10" t="str">
        <f>IFERROR(VLOOKUP($B1290,DataBase!$A:$B,2,0),"")</f>
        <v/>
      </c>
      <c r="D1290" s="139" t="str">
        <f>IFERROR(VLOOKUP($B1290,DataBase!$A:$G,6,0),"")</f>
        <v/>
      </c>
      <c r="E1290" s="11"/>
      <c r="F1290" s="12"/>
      <c r="G1290" s="13">
        <f t="shared" si="21"/>
        <v>0</v>
      </c>
    </row>
    <row r="1291" spans="1:7">
      <c r="A1291" s="9"/>
      <c r="B1291" s="31"/>
      <c r="C1291" s="10" t="str">
        <f>IFERROR(VLOOKUP($B1291,DataBase!$A:$B,2,0),"")</f>
        <v/>
      </c>
      <c r="D1291" s="139" t="str">
        <f>IFERROR(VLOOKUP($B1291,DataBase!$A:$G,6,0),"")</f>
        <v/>
      </c>
      <c r="E1291" s="11"/>
      <c r="F1291" s="12"/>
      <c r="G1291" s="13">
        <f t="shared" si="21"/>
        <v>0</v>
      </c>
    </row>
    <row r="1292" spans="1:7">
      <c r="A1292" s="9"/>
      <c r="B1292" s="31"/>
      <c r="C1292" s="10" t="str">
        <f>IFERROR(VLOOKUP($B1292,DataBase!$A:$B,2,0),"")</f>
        <v/>
      </c>
      <c r="D1292" s="139" t="str">
        <f>IFERROR(VLOOKUP($B1292,DataBase!$A:$G,6,0),"")</f>
        <v/>
      </c>
      <c r="E1292" s="11"/>
      <c r="F1292" s="12"/>
      <c r="G1292" s="13">
        <f t="shared" si="21"/>
        <v>0</v>
      </c>
    </row>
    <row r="1293" spans="1:7">
      <c r="A1293" s="9"/>
      <c r="B1293" s="31"/>
      <c r="C1293" s="10" t="str">
        <f>IFERROR(VLOOKUP($B1293,DataBase!$A:$B,2,0),"")</f>
        <v/>
      </c>
      <c r="D1293" s="139" t="str">
        <f>IFERROR(VLOOKUP($B1293,DataBase!$A:$G,6,0),"")</f>
        <v/>
      </c>
      <c r="E1293" s="11"/>
      <c r="F1293" s="12"/>
      <c r="G1293" s="13">
        <f t="shared" si="21"/>
        <v>0</v>
      </c>
    </row>
    <row r="1294" spans="1:7">
      <c r="A1294" s="9"/>
      <c r="B1294" s="31"/>
      <c r="C1294" s="10" t="str">
        <f>IFERROR(VLOOKUP($B1294,DataBase!$A:$B,2,0),"")</f>
        <v/>
      </c>
      <c r="D1294" s="139" t="str">
        <f>IFERROR(VLOOKUP($B1294,DataBase!$A:$G,6,0),"")</f>
        <v/>
      </c>
      <c r="E1294" s="11"/>
      <c r="F1294" s="12"/>
      <c r="G1294" s="13">
        <f t="shared" si="21"/>
        <v>0</v>
      </c>
    </row>
    <row r="1295" spans="1:7">
      <c r="A1295" s="9"/>
      <c r="B1295" s="31"/>
      <c r="C1295" s="10" t="str">
        <f>IFERROR(VLOOKUP($B1295,DataBase!$A:$B,2,0),"")</f>
        <v/>
      </c>
      <c r="D1295" s="139" t="str">
        <f>IFERROR(VLOOKUP($B1295,DataBase!$A:$G,6,0),"")</f>
        <v/>
      </c>
      <c r="E1295" s="11"/>
      <c r="F1295" s="12"/>
      <c r="G1295" s="13">
        <f t="shared" si="21"/>
        <v>0</v>
      </c>
    </row>
    <row r="1296" spans="1:7">
      <c r="A1296" s="9"/>
      <c r="B1296" s="31"/>
      <c r="C1296" s="10" t="str">
        <f>IFERROR(VLOOKUP($B1296,DataBase!$A:$B,2,0),"")</f>
        <v/>
      </c>
      <c r="D1296" s="139" t="str">
        <f>IFERROR(VLOOKUP($B1296,DataBase!$A:$G,6,0),"")</f>
        <v/>
      </c>
      <c r="E1296" s="11"/>
      <c r="F1296" s="12"/>
      <c r="G1296" s="13">
        <f t="shared" si="21"/>
        <v>0</v>
      </c>
    </row>
    <row r="1297" spans="1:7">
      <c r="A1297" s="9"/>
      <c r="B1297" s="31"/>
      <c r="C1297" s="10" t="str">
        <f>IFERROR(VLOOKUP($B1297,DataBase!$A:$B,2,0),"")</f>
        <v/>
      </c>
      <c r="D1297" s="139" t="str">
        <f>IFERROR(VLOOKUP($B1297,DataBase!$A:$G,6,0),"")</f>
        <v/>
      </c>
      <c r="E1297" s="11"/>
      <c r="F1297" s="12"/>
      <c r="G1297" s="13">
        <f t="shared" si="21"/>
        <v>0</v>
      </c>
    </row>
    <row r="1298" spans="1:7">
      <c r="A1298" s="9"/>
      <c r="B1298" s="31"/>
      <c r="C1298" s="10" t="str">
        <f>IFERROR(VLOOKUP($B1298,DataBase!$A:$B,2,0),"")</f>
        <v/>
      </c>
      <c r="D1298" s="139" t="str">
        <f>IFERROR(VLOOKUP($B1298,DataBase!$A:$G,6,0),"")</f>
        <v/>
      </c>
      <c r="E1298" s="11"/>
      <c r="F1298" s="12"/>
      <c r="G1298" s="13">
        <f t="shared" si="21"/>
        <v>0</v>
      </c>
    </row>
    <row r="1299" spans="1:7">
      <c r="A1299" s="9"/>
      <c r="B1299" s="31"/>
      <c r="C1299" s="10" t="str">
        <f>IFERROR(VLOOKUP($B1299,DataBase!$A:$B,2,0),"")</f>
        <v/>
      </c>
      <c r="D1299" s="139" t="str">
        <f>IFERROR(VLOOKUP($B1299,DataBase!$A:$G,6,0),"")</f>
        <v/>
      </c>
      <c r="E1299" s="11"/>
      <c r="F1299" s="12"/>
      <c r="G1299" s="13">
        <f t="shared" si="21"/>
        <v>0</v>
      </c>
    </row>
    <row r="1300" spans="1:7">
      <c r="A1300" s="9"/>
      <c r="B1300" s="31"/>
      <c r="C1300" s="10" t="str">
        <f>IFERROR(VLOOKUP($B1300,DataBase!$A:$B,2,0),"")</f>
        <v/>
      </c>
      <c r="D1300" s="139" t="str">
        <f>IFERROR(VLOOKUP($B1300,DataBase!$A:$G,6,0),"")</f>
        <v/>
      </c>
      <c r="E1300" s="11"/>
      <c r="F1300" s="12"/>
      <c r="G1300" s="13">
        <f t="shared" si="21"/>
        <v>0</v>
      </c>
    </row>
    <row r="1301" spans="1:7">
      <c r="A1301" s="9"/>
      <c r="B1301" s="31"/>
      <c r="C1301" s="10" t="str">
        <f>IFERROR(VLOOKUP($B1301,DataBase!$A:$B,2,0),"")</f>
        <v/>
      </c>
      <c r="D1301" s="139" t="str">
        <f>IFERROR(VLOOKUP($B1301,DataBase!$A:$G,6,0),"")</f>
        <v/>
      </c>
      <c r="E1301" s="11"/>
      <c r="F1301" s="12"/>
      <c r="G1301" s="13">
        <f t="shared" si="21"/>
        <v>0</v>
      </c>
    </row>
    <row r="1302" spans="1:7">
      <c r="A1302" s="9"/>
      <c r="B1302" s="31"/>
      <c r="C1302" s="10" t="str">
        <f>IFERROR(VLOOKUP($B1302,DataBase!$A:$B,2,0),"")</f>
        <v/>
      </c>
      <c r="D1302" s="139" t="str">
        <f>IFERROR(VLOOKUP($B1302,DataBase!$A:$G,6,0),"")</f>
        <v/>
      </c>
      <c r="E1302" s="11"/>
      <c r="F1302" s="12"/>
      <c r="G1302" s="13">
        <f t="shared" si="21"/>
        <v>0</v>
      </c>
    </row>
    <row r="1303" spans="1:7">
      <c r="A1303" s="9"/>
      <c r="B1303" s="31"/>
      <c r="C1303" s="10" t="str">
        <f>IFERROR(VLOOKUP($B1303,DataBase!$A:$B,2,0),"")</f>
        <v/>
      </c>
      <c r="D1303" s="139" t="str">
        <f>IFERROR(VLOOKUP($B1303,DataBase!$A:$G,6,0),"")</f>
        <v/>
      </c>
      <c r="E1303" s="11"/>
      <c r="F1303" s="12"/>
      <c r="G1303" s="13">
        <f t="shared" si="21"/>
        <v>0</v>
      </c>
    </row>
    <row r="1304" spans="1:7">
      <c r="A1304" s="9"/>
      <c r="B1304" s="31"/>
      <c r="C1304" s="10" t="str">
        <f>IFERROR(VLOOKUP($B1304,DataBase!$A:$B,2,0),"")</f>
        <v/>
      </c>
      <c r="D1304" s="139" t="str">
        <f>IFERROR(VLOOKUP($B1304,DataBase!$A:$G,6,0),"")</f>
        <v/>
      </c>
      <c r="E1304" s="11"/>
      <c r="F1304" s="12"/>
      <c r="G1304" s="13">
        <f t="shared" si="21"/>
        <v>0</v>
      </c>
    </row>
    <row r="1305" spans="1:7">
      <c r="A1305" s="9"/>
      <c r="B1305" s="31"/>
      <c r="C1305" s="10" t="str">
        <f>IFERROR(VLOOKUP($B1305,DataBase!$A:$B,2,0),"")</f>
        <v/>
      </c>
      <c r="D1305" s="139" t="str">
        <f>IFERROR(VLOOKUP($B1305,DataBase!$A:$G,6,0),"")</f>
        <v/>
      </c>
      <c r="E1305" s="11"/>
      <c r="F1305" s="12"/>
      <c r="G1305" s="13">
        <f t="shared" si="21"/>
        <v>0</v>
      </c>
    </row>
    <row r="1306" spans="1:7">
      <c r="A1306" s="9"/>
      <c r="B1306" s="31"/>
      <c r="C1306" s="10" t="str">
        <f>IFERROR(VLOOKUP($B1306,DataBase!$A:$B,2,0),"")</f>
        <v/>
      </c>
      <c r="D1306" s="139" t="str">
        <f>IFERROR(VLOOKUP($B1306,DataBase!$A:$G,6,0),"")</f>
        <v/>
      </c>
      <c r="E1306" s="11"/>
      <c r="F1306" s="12"/>
      <c r="G1306" s="13">
        <f t="shared" si="21"/>
        <v>0</v>
      </c>
    </row>
    <row r="1307" spans="1:7">
      <c r="A1307" s="9"/>
      <c r="B1307" s="31"/>
      <c r="C1307" s="10" t="str">
        <f>IFERROR(VLOOKUP($B1307,DataBase!$A:$B,2,0),"")</f>
        <v/>
      </c>
      <c r="D1307" s="139" t="str">
        <f>IFERROR(VLOOKUP($B1307,DataBase!$A:$G,6,0),"")</f>
        <v/>
      </c>
      <c r="E1307" s="11"/>
      <c r="F1307" s="12"/>
      <c r="G1307" s="13">
        <f t="shared" si="21"/>
        <v>0</v>
      </c>
    </row>
    <row r="1308" spans="1:7">
      <c r="A1308" s="9"/>
      <c r="B1308" s="31"/>
      <c r="C1308" s="10" t="str">
        <f>IFERROR(VLOOKUP($B1308,DataBase!$A:$B,2,0),"")</f>
        <v/>
      </c>
      <c r="D1308" s="139" t="str">
        <f>IFERROR(VLOOKUP($B1308,DataBase!$A:$G,6,0),"")</f>
        <v/>
      </c>
      <c r="E1308" s="11"/>
      <c r="F1308" s="12"/>
      <c r="G1308" s="13">
        <f t="shared" si="21"/>
        <v>0</v>
      </c>
    </row>
    <row r="1309" spans="1:7">
      <c r="A1309" s="9"/>
      <c r="B1309" s="31"/>
      <c r="C1309" s="10" t="str">
        <f>IFERROR(VLOOKUP($B1309,DataBase!$A:$B,2,0),"")</f>
        <v/>
      </c>
      <c r="D1309" s="139" t="str">
        <f>IFERROR(VLOOKUP($B1309,DataBase!$A:$G,6,0),"")</f>
        <v/>
      </c>
      <c r="E1309" s="11"/>
      <c r="F1309" s="12"/>
      <c r="G1309" s="13">
        <f t="shared" si="21"/>
        <v>0</v>
      </c>
    </row>
    <row r="1310" spans="1:7">
      <c r="A1310" s="9"/>
      <c r="B1310" s="31"/>
      <c r="C1310" s="10" t="str">
        <f>IFERROR(VLOOKUP($B1310,DataBase!$A:$B,2,0),"")</f>
        <v/>
      </c>
      <c r="D1310" s="139" t="str">
        <f>IFERROR(VLOOKUP($B1310,DataBase!$A:$G,6,0),"")</f>
        <v/>
      </c>
      <c r="E1310" s="11"/>
      <c r="F1310" s="12"/>
      <c r="G1310" s="13">
        <f t="shared" si="21"/>
        <v>0</v>
      </c>
    </row>
    <row r="1311" spans="1:7">
      <c r="A1311" s="9"/>
      <c r="B1311" s="31"/>
      <c r="C1311" s="10" t="str">
        <f>IFERROR(VLOOKUP($B1311,DataBase!$A:$B,2,0),"")</f>
        <v/>
      </c>
      <c r="D1311" s="139" t="str">
        <f>IFERROR(VLOOKUP($B1311,DataBase!$A:$G,6,0),"")</f>
        <v/>
      </c>
      <c r="E1311" s="11"/>
      <c r="F1311" s="12"/>
      <c r="G1311" s="13">
        <f t="shared" si="21"/>
        <v>0</v>
      </c>
    </row>
    <row r="1312" spans="1:7">
      <c r="A1312" s="9"/>
      <c r="B1312" s="31"/>
      <c r="C1312" s="10" t="str">
        <f>IFERROR(VLOOKUP($B1312,DataBase!$A:$B,2,0),"")</f>
        <v/>
      </c>
      <c r="D1312" s="139" t="str">
        <f>IFERROR(VLOOKUP($B1312,DataBase!$A:$G,6,0),"")</f>
        <v/>
      </c>
      <c r="E1312" s="11"/>
      <c r="F1312" s="12"/>
      <c r="G1312" s="13">
        <f t="shared" si="21"/>
        <v>0</v>
      </c>
    </row>
    <row r="1313" spans="1:7">
      <c r="A1313" s="9"/>
      <c r="B1313" s="31"/>
      <c r="C1313" s="10" t="str">
        <f>IFERROR(VLOOKUP($B1313,DataBase!$A:$B,2,0),"")</f>
        <v/>
      </c>
      <c r="D1313" s="139" t="str">
        <f>IFERROR(VLOOKUP($B1313,DataBase!$A:$G,6,0),"")</f>
        <v/>
      </c>
      <c r="E1313" s="11"/>
      <c r="F1313" s="12"/>
      <c r="G1313" s="13">
        <f t="shared" si="21"/>
        <v>0</v>
      </c>
    </row>
    <row r="1314" spans="1:7">
      <c r="A1314" s="9"/>
      <c r="B1314" s="31"/>
      <c r="C1314" s="10" t="str">
        <f>IFERROR(VLOOKUP($B1314,DataBase!$A:$B,2,0),"")</f>
        <v/>
      </c>
      <c r="D1314" s="139" t="str">
        <f>IFERROR(VLOOKUP($B1314,DataBase!$A:$G,6,0),"")</f>
        <v/>
      </c>
      <c r="E1314" s="11"/>
      <c r="F1314" s="12"/>
      <c r="G1314" s="13">
        <f t="shared" si="21"/>
        <v>0</v>
      </c>
    </row>
    <row r="1315" spans="1:7">
      <c r="A1315" s="9"/>
      <c r="B1315" s="31"/>
      <c r="C1315" s="10" t="str">
        <f>IFERROR(VLOOKUP($B1315,DataBase!$A:$B,2,0),"")</f>
        <v/>
      </c>
      <c r="D1315" s="139" t="str">
        <f>IFERROR(VLOOKUP($B1315,DataBase!$A:$G,6,0),"")</f>
        <v/>
      </c>
      <c r="E1315" s="11"/>
      <c r="F1315" s="12"/>
      <c r="G1315" s="13">
        <f t="shared" si="21"/>
        <v>0</v>
      </c>
    </row>
    <row r="1316" spans="1:7">
      <c r="A1316" s="9"/>
      <c r="B1316" s="31"/>
      <c r="C1316" s="10" t="str">
        <f>IFERROR(VLOOKUP($B1316,DataBase!$A:$B,2,0),"")</f>
        <v/>
      </c>
      <c r="D1316" s="139" t="str">
        <f>IFERROR(VLOOKUP($B1316,DataBase!$A:$G,6,0),"")</f>
        <v/>
      </c>
      <c r="E1316" s="11"/>
      <c r="F1316" s="12"/>
      <c r="G1316" s="13">
        <f t="shared" si="21"/>
        <v>0</v>
      </c>
    </row>
    <row r="1317" spans="1:7">
      <c r="A1317" s="9"/>
      <c r="B1317" s="31"/>
      <c r="C1317" s="10" t="str">
        <f>IFERROR(VLOOKUP($B1317,DataBase!$A:$B,2,0),"")</f>
        <v/>
      </c>
      <c r="D1317" s="139" t="str">
        <f>IFERROR(VLOOKUP($B1317,DataBase!$A:$G,6,0),"")</f>
        <v/>
      </c>
      <c r="E1317" s="11"/>
      <c r="F1317" s="12"/>
      <c r="G1317" s="13">
        <f t="shared" si="21"/>
        <v>0</v>
      </c>
    </row>
    <row r="1318" spans="1:7">
      <c r="A1318" s="9"/>
      <c r="B1318" s="31"/>
      <c r="C1318" s="10" t="str">
        <f>IFERROR(VLOOKUP($B1318,DataBase!$A:$B,2,0),"")</f>
        <v/>
      </c>
      <c r="D1318" s="139" t="str">
        <f>IFERROR(VLOOKUP($B1318,DataBase!$A:$G,6,0),"")</f>
        <v/>
      </c>
      <c r="E1318" s="11"/>
      <c r="F1318" s="12"/>
      <c r="G1318" s="13">
        <f t="shared" si="21"/>
        <v>0</v>
      </c>
    </row>
    <row r="1319" spans="1:7">
      <c r="A1319" s="9"/>
      <c r="B1319" s="31"/>
      <c r="C1319" s="10" t="str">
        <f>IFERROR(VLOOKUP($B1319,DataBase!$A:$B,2,0),"")</f>
        <v/>
      </c>
      <c r="D1319" s="139" t="str">
        <f>IFERROR(VLOOKUP($B1319,DataBase!$A:$G,6,0),"")</f>
        <v/>
      </c>
      <c r="E1319" s="11"/>
      <c r="F1319" s="12"/>
      <c r="G1319" s="13">
        <f t="shared" si="21"/>
        <v>0</v>
      </c>
    </row>
    <row r="1320" spans="1:7">
      <c r="A1320" s="9"/>
      <c r="B1320" s="31"/>
      <c r="C1320" s="10" t="str">
        <f>IFERROR(VLOOKUP($B1320,DataBase!$A:$B,2,0),"")</f>
        <v/>
      </c>
      <c r="D1320" s="139" t="str">
        <f>IFERROR(VLOOKUP($B1320,DataBase!$A:$G,6,0),"")</f>
        <v/>
      </c>
      <c r="E1320" s="11"/>
      <c r="F1320" s="12"/>
      <c r="G1320" s="13">
        <f t="shared" si="21"/>
        <v>0</v>
      </c>
    </row>
    <row r="1321" spans="1:7">
      <c r="A1321" s="9"/>
      <c r="B1321" s="31"/>
      <c r="C1321" s="10" t="str">
        <f>IFERROR(VLOOKUP($B1321,DataBase!$A:$B,2,0),"")</f>
        <v/>
      </c>
      <c r="D1321" s="139" t="str">
        <f>IFERROR(VLOOKUP($B1321,DataBase!$A:$G,6,0),"")</f>
        <v/>
      </c>
      <c r="E1321" s="11"/>
      <c r="F1321" s="12"/>
      <c r="G1321" s="13">
        <f t="shared" si="21"/>
        <v>0</v>
      </c>
    </row>
    <row r="1322" spans="1:7">
      <c r="A1322" s="9"/>
      <c r="B1322" s="31"/>
      <c r="C1322" s="10" t="str">
        <f>IFERROR(VLOOKUP($B1322,DataBase!$A:$B,2,0),"")</f>
        <v/>
      </c>
      <c r="D1322" s="139" t="str">
        <f>IFERROR(VLOOKUP($B1322,DataBase!$A:$G,6,0),"")</f>
        <v/>
      </c>
      <c r="E1322" s="11"/>
      <c r="F1322" s="12"/>
      <c r="G1322" s="13">
        <f t="shared" si="21"/>
        <v>0</v>
      </c>
    </row>
    <row r="1323" spans="1:7">
      <c r="A1323" s="9"/>
      <c r="B1323" s="31"/>
      <c r="C1323" s="10" t="str">
        <f>IFERROR(VLOOKUP($B1323,DataBase!$A:$B,2,0),"")</f>
        <v/>
      </c>
      <c r="D1323" s="139" t="str">
        <f>IFERROR(VLOOKUP($B1323,DataBase!$A:$G,6,0),"")</f>
        <v/>
      </c>
      <c r="E1323" s="11"/>
      <c r="F1323" s="12"/>
      <c r="G1323" s="13">
        <f t="shared" si="21"/>
        <v>0</v>
      </c>
    </row>
    <row r="1324" spans="1:7">
      <c r="A1324" s="9"/>
      <c r="B1324" s="31"/>
      <c r="C1324" s="10" t="str">
        <f>IFERROR(VLOOKUP($B1324,DataBase!$A:$B,2,0),"")</f>
        <v/>
      </c>
      <c r="D1324" s="139" t="str">
        <f>IFERROR(VLOOKUP($B1324,DataBase!$A:$G,6,0),"")</f>
        <v/>
      </c>
      <c r="E1324" s="11"/>
      <c r="F1324" s="12"/>
      <c r="G1324" s="13">
        <f t="shared" si="21"/>
        <v>0</v>
      </c>
    </row>
    <row r="1325" spans="1:7">
      <c r="A1325" s="9"/>
      <c r="B1325" s="31"/>
      <c r="C1325" s="10" t="str">
        <f>IFERROR(VLOOKUP($B1325,DataBase!$A:$B,2,0),"")</f>
        <v/>
      </c>
      <c r="D1325" s="139" t="str">
        <f>IFERROR(VLOOKUP($B1325,DataBase!$A:$G,6,0),"")</f>
        <v/>
      </c>
      <c r="E1325" s="11"/>
      <c r="F1325" s="12"/>
      <c r="G1325" s="13">
        <f t="shared" si="21"/>
        <v>0</v>
      </c>
    </row>
    <row r="1326" spans="1:7">
      <c r="A1326" s="9"/>
      <c r="B1326" s="31"/>
      <c r="C1326" s="10" t="str">
        <f>IFERROR(VLOOKUP($B1326,DataBase!$A:$B,2,0),"")</f>
        <v/>
      </c>
      <c r="D1326" s="139" t="str">
        <f>IFERROR(VLOOKUP($B1326,DataBase!$A:$G,6,0),"")</f>
        <v/>
      </c>
      <c r="E1326" s="11"/>
      <c r="F1326" s="12"/>
      <c r="G1326" s="13">
        <f t="shared" si="21"/>
        <v>0</v>
      </c>
    </row>
    <row r="1327" spans="1:7">
      <c r="A1327" s="9"/>
      <c r="B1327" s="31"/>
      <c r="C1327" s="10" t="str">
        <f>IFERROR(VLOOKUP($B1327,DataBase!$A:$B,2,0),"")</f>
        <v/>
      </c>
      <c r="D1327" s="139" t="str">
        <f>IFERROR(VLOOKUP($B1327,DataBase!$A:$G,6,0),"")</f>
        <v/>
      </c>
      <c r="E1327" s="11"/>
      <c r="F1327" s="12"/>
      <c r="G1327" s="13">
        <f t="shared" si="21"/>
        <v>0</v>
      </c>
    </row>
    <row r="1328" spans="1:7">
      <c r="A1328" s="9"/>
      <c r="B1328" s="31"/>
      <c r="C1328" s="10" t="str">
        <f>IFERROR(VLOOKUP($B1328,DataBase!$A:$B,2,0),"")</f>
        <v/>
      </c>
      <c r="D1328" s="139" t="str">
        <f>IFERROR(VLOOKUP($B1328,DataBase!$A:$G,6,0),"")</f>
        <v/>
      </c>
      <c r="E1328" s="11"/>
      <c r="F1328" s="12"/>
      <c r="G1328" s="13">
        <f t="shared" si="21"/>
        <v>0</v>
      </c>
    </row>
    <row r="1329" spans="1:7">
      <c r="A1329" s="9"/>
      <c r="B1329" s="31"/>
      <c r="C1329" s="10" t="str">
        <f>IFERROR(VLOOKUP($B1329,DataBase!$A:$B,2,0),"")</f>
        <v/>
      </c>
      <c r="D1329" s="139" t="str">
        <f>IFERROR(VLOOKUP($B1329,DataBase!$A:$G,6,0),"")</f>
        <v/>
      </c>
      <c r="E1329" s="11"/>
      <c r="F1329" s="12"/>
      <c r="G1329" s="13">
        <f t="shared" si="21"/>
        <v>0</v>
      </c>
    </row>
    <row r="1330" spans="1:7">
      <c r="A1330" s="9"/>
      <c r="B1330" s="31"/>
      <c r="C1330" s="10" t="str">
        <f>IFERROR(VLOOKUP($B1330,DataBase!$A:$B,2,0),"")</f>
        <v/>
      </c>
      <c r="D1330" s="139" t="str">
        <f>IFERROR(VLOOKUP($B1330,DataBase!$A:$G,6,0),"")</f>
        <v/>
      </c>
      <c r="E1330" s="11"/>
      <c r="F1330" s="12"/>
      <c r="G1330" s="13">
        <f t="shared" si="21"/>
        <v>0</v>
      </c>
    </row>
    <row r="1331" spans="1:7">
      <c r="A1331" s="9"/>
      <c r="B1331" s="31"/>
      <c r="C1331" s="10" t="str">
        <f>IFERROR(VLOOKUP($B1331,DataBase!$A:$B,2,0),"")</f>
        <v/>
      </c>
      <c r="D1331" s="139" t="str">
        <f>IFERROR(VLOOKUP($B1331,DataBase!$A:$G,6,0),"")</f>
        <v/>
      </c>
      <c r="E1331" s="11"/>
      <c r="F1331" s="12"/>
      <c r="G1331" s="13">
        <f t="shared" si="21"/>
        <v>0</v>
      </c>
    </row>
    <row r="1332" spans="1:7">
      <c r="A1332" s="9"/>
      <c r="B1332" s="31"/>
      <c r="C1332" s="10" t="str">
        <f>IFERROR(VLOOKUP($B1332,DataBase!$A:$B,2,0),"")</f>
        <v/>
      </c>
      <c r="D1332" s="139" t="str">
        <f>IFERROR(VLOOKUP($B1332,DataBase!$A:$G,6,0),"")</f>
        <v/>
      </c>
      <c r="E1332" s="11"/>
      <c r="F1332" s="12"/>
      <c r="G1332" s="13">
        <f t="shared" si="21"/>
        <v>0</v>
      </c>
    </row>
    <row r="1333" spans="1:7">
      <c r="A1333" s="9"/>
      <c r="B1333" s="31"/>
      <c r="C1333" s="10" t="str">
        <f>IFERROR(VLOOKUP($B1333,DataBase!$A:$B,2,0),"")</f>
        <v/>
      </c>
      <c r="D1333" s="139" t="str">
        <f>IFERROR(VLOOKUP($B1333,DataBase!$A:$G,6,0),"")</f>
        <v/>
      </c>
      <c r="E1333" s="11"/>
      <c r="F1333" s="12"/>
      <c r="G1333" s="13">
        <f t="shared" si="21"/>
        <v>0</v>
      </c>
    </row>
    <row r="1334" spans="1:7">
      <c r="A1334" s="9"/>
      <c r="B1334" s="31"/>
      <c r="C1334" s="10" t="str">
        <f>IFERROR(VLOOKUP($B1334,DataBase!$A:$B,2,0),"")</f>
        <v/>
      </c>
      <c r="D1334" s="139" t="str">
        <f>IFERROR(VLOOKUP($B1334,DataBase!$A:$G,6,0),"")</f>
        <v/>
      </c>
      <c r="E1334" s="11"/>
      <c r="F1334" s="12"/>
      <c r="G1334" s="13">
        <f t="shared" si="21"/>
        <v>0</v>
      </c>
    </row>
    <row r="1335" spans="1:7">
      <c r="A1335" s="9"/>
      <c r="B1335" s="31"/>
      <c r="C1335" s="10" t="str">
        <f>IFERROR(VLOOKUP($B1335,DataBase!$A:$B,2,0),"")</f>
        <v/>
      </c>
      <c r="D1335" s="139" t="str">
        <f>IFERROR(VLOOKUP($B1335,DataBase!$A:$G,6,0),"")</f>
        <v/>
      </c>
      <c r="E1335" s="11"/>
      <c r="F1335" s="12"/>
      <c r="G1335" s="13">
        <f t="shared" si="21"/>
        <v>0</v>
      </c>
    </row>
    <row r="1336" spans="1:7">
      <c r="A1336" s="9"/>
      <c r="B1336" s="31"/>
      <c r="C1336" s="10" t="str">
        <f>IFERROR(VLOOKUP($B1336,DataBase!$A:$B,2,0),"")</f>
        <v/>
      </c>
      <c r="D1336" s="139" t="str">
        <f>IFERROR(VLOOKUP($B1336,DataBase!$A:$G,6,0),"")</f>
        <v/>
      </c>
      <c r="E1336" s="11"/>
      <c r="F1336" s="12"/>
      <c r="G1336" s="13">
        <f t="shared" si="21"/>
        <v>0</v>
      </c>
    </row>
    <row r="1337" spans="1:7">
      <c r="A1337" s="9"/>
      <c r="B1337" s="31"/>
      <c r="C1337" s="10" t="str">
        <f>IFERROR(VLOOKUP($B1337,DataBase!$A:$B,2,0),"")</f>
        <v/>
      </c>
      <c r="D1337" s="139" t="str">
        <f>IFERROR(VLOOKUP($B1337,DataBase!$A:$G,6,0),"")</f>
        <v/>
      </c>
      <c r="E1337" s="11"/>
      <c r="F1337" s="12"/>
      <c r="G1337" s="13">
        <f t="shared" si="21"/>
        <v>0</v>
      </c>
    </row>
    <row r="1338" spans="1:7">
      <c r="A1338" s="9"/>
      <c r="B1338" s="31"/>
      <c r="C1338" s="10" t="str">
        <f>IFERROR(VLOOKUP($B1338,DataBase!$A:$B,2,0),"")</f>
        <v/>
      </c>
      <c r="D1338" s="139" t="str">
        <f>IFERROR(VLOOKUP($B1338,DataBase!$A:$G,6,0),"")</f>
        <v/>
      </c>
      <c r="E1338" s="11"/>
      <c r="F1338" s="12"/>
      <c r="G1338" s="13">
        <f t="shared" si="21"/>
        <v>0</v>
      </c>
    </row>
    <row r="1339" spans="1:7">
      <c r="A1339" s="9"/>
      <c r="B1339" s="31"/>
      <c r="C1339" s="10" t="str">
        <f>IFERROR(VLOOKUP($B1339,DataBase!$A:$B,2,0),"")</f>
        <v/>
      </c>
      <c r="D1339" s="139" t="str">
        <f>IFERROR(VLOOKUP($B1339,DataBase!$A:$G,6,0),"")</f>
        <v/>
      </c>
      <c r="E1339" s="11"/>
      <c r="F1339" s="12"/>
      <c r="G1339" s="13">
        <f t="shared" si="21"/>
        <v>0</v>
      </c>
    </row>
    <row r="1340" spans="1:7">
      <c r="A1340" s="9"/>
      <c r="B1340" s="31"/>
      <c r="C1340" s="10" t="str">
        <f>IFERROR(VLOOKUP($B1340,DataBase!$A:$B,2,0),"")</f>
        <v/>
      </c>
      <c r="D1340" s="139" t="str">
        <f>IFERROR(VLOOKUP($B1340,DataBase!$A:$G,6,0),"")</f>
        <v/>
      </c>
      <c r="E1340" s="11"/>
      <c r="F1340" s="12"/>
      <c r="G1340" s="13">
        <f t="shared" si="21"/>
        <v>0</v>
      </c>
    </row>
    <row r="1341" spans="1:7">
      <c r="A1341" s="9"/>
      <c r="B1341" s="31"/>
      <c r="C1341" s="10" t="str">
        <f>IFERROR(VLOOKUP($B1341,DataBase!$A:$B,2,0),"")</f>
        <v/>
      </c>
      <c r="D1341" s="139" t="str">
        <f>IFERROR(VLOOKUP($B1341,DataBase!$A:$G,6,0),"")</f>
        <v/>
      </c>
      <c r="E1341" s="11"/>
      <c r="F1341" s="12"/>
      <c r="G1341" s="13">
        <f t="shared" si="21"/>
        <v>0</v>
      </c>
    </row>
    <row r="1342" spans="1:7">
      <c r="A1342" s="9"/>
      <c r="B1342" s="31"/>
      <c r="C1342" s="10" t="str">
        <f>IFERROR(VLOOKUP($B1342,DataBase!$A:$B,2,0),"")</f>
        <v/>
      </c>
      <c r="D1342" s="139" t="str">
        <f>IFERROR(VLOOKUP($B1342,DataBase!$A:$G,6,0),"")</f>
        <v/>
      </c>
      <c r="E1342" s="11"/>
      <c r="F1342" s="12"/>
      <c r="G1342" s="13">
        <f t="shared" si="21"/>
        <v>0</v>
      </c>
    </row>
    <row r="1343" spans="1:7">
      <c r="A1343" s="9"/>
      <c r="B1343" s="31"/>
      <c r="C1343" s="10" t="str">
        <f>IFERROR(VLOOKUP($B1343,DataBase!$A:$B,2,0),"")</f>
        <v/>
      </c>
      <c r="D1343" s="139" t="str">
        <f>IFERROR(VLOOKUP($B1343,DataBase!$A:$G,6,0),"")</f>
        <v/>
      </c>
      <c r="E1343" s="11"/>
      <c r="F1343" s="12"/>
      <c r="G1343" s="13">
        <f t="shared" si="21"/>
        <v>0</v>
      </c>
    </row>
    <row r="1344" spans="1:7">
      <c r="A1344" s="9"/>
      <c r="B1344" s="31"/>
      <c r="C1344" s="10" t="str">
        <f>IFERROR(VLOOKUP($B1344,DataBase!$A:$B,2,0),"")</f>
        <v/>
      </c>
      <c r="D1344" s="139" t="str">
        <f>IFERROR(VLOOKUP($B1344,DataBase!$A:$G,6,0),"")</f>
        <v/>
      </c>
      <c r="E1344" s="11"/>
      <c r="F1344" s="12"/>
      <c r="G1344" s="13">
        <f t="shared" si="21"/>
        <v>0</v>
      </c>
    </row>
    <row r="1345" spans="1:7">
      <c r="A1345" s="9"/>
      <c r="B1345" s="31"/>
      <c r="C1345" s="10" t="str">
        <f>IFERROR(VLOOKUP($B1345,DataBase!$A:$B,2,0),"")</f>
        <v/>
      </c>
      <c r="D1345" s="139" t="str">
        <f>IFERROR(VLOOKUP($B1345,DataBase!$A:$G,6,0),"")</f>
        <v/>
      </c>
      <c r="E1345" s="11"/>
      <c r="F1345" s="12"/>
      <c r="G1345" s="13">
        <f t="shared" si="21"/>
        <v>0</v>
      </c>
    </row>
    <row r="1346" spans="1:7">
      <c r="A1346" s="9"/>
      <c r="B1346" s="31"/>
      <c r="C1346" s="10" t="str">
        <f>IFERROR(VLOOKUP($B1346,DataBase!$A:$B,2,0),"")</f>
        <v/>
      </c>
      <c r="D1346" s="139" t="str">
        <f>IFERROR(VLOOKUP($B1346,DataBase!$A:$G,6,0),"")</f>
        <v/>
      </c>
      <c r="E1346" s="11"/>
      <c r="F1346" s="12"/>
      <c r="G1346" s="13">
        <f t="shared" si="21"/>
        <v>0</v>
      </c>
    </row>
    <row r="1347" spans="1:7">
      <c r="A1347" s="9"/>
      <c r="B1347" s="31"/>
      <c r="C1347" s="10" t="str">
        <f>IFERROR(VLOOKUP($B1347,DataBase!$A:$B,2,0),"")</f>
        <v/>
      </c>
      <c r="D1347" s="139" t="str">
        <f>IFERROR(VLOOKUP($B1347,DataBase!$A:$G,6,0),"")</f>
        <v/>
      </c>
      <c r="E1347" s="11"/>
      <c r="F1347" s="12"/>
      <c r="G1347" s="13">
        <f t="shared" si="21"/>
        <v>0</v>
      </c>
    </row>
    <row r="1348" spans="1:7">
      <c r="A1348" s="9"/>
      <c r="B1348" s="31"/>
      <c r="C1348" s="10" t="str">
        <f>IFERROR(VLOOKUP($B1348,DataBase!$A:$B,2,0),"")</f>
        <v/>
      </c>
      <c r="D1348" s="139" t="str">
        <f>IFERROR(VLOOKUP($B1348,DataBase!$A:$G,6,0),"")</f>
        <v/>
      </c>
      <c r="E1348" s="11"/>
      <c r="F1348" s="12"/>
      <c r="G1348" s="13">
        <f t="shared" ref="G1348:G1411" si="22">E1348*F1348</f>
        <v>0</v>
      </c>
    </row>
    <row r="1349" spans="1:7">
      <c r="A1349" s="9"/>
      <c r="B1349" s="31"/>
      <c r="C1349" s="10" t="str">
        <f>IFERROR(VLOOKUP($B1349,DataBase!$A:$B,2,0),"")</f>
        <v/>
      </c>
      <c r="D1349" s="139" t="str">
        <f>IFERROR(VLOOKUP($B1349,DataBase!$A:$G,6,0),"")</f>
        <v/>
      </c>
      <c r="E1349" s="11"/>
      <c r="F1349" s="12"/>
      <c r="G1349" s="13">
        <f t="shared" si="22"/>
        <v>0</v>
      </c>
    </row>
    <row r="1350" spans="1:7">
      <c r="A1350" s="9"/>
      <c r="B1350" s="31"/>
      <c r="C1350" s="10" t="str">
        <f>IFERROR(VLOOKUP($B1350,DataBase!$A:$B,2,0),"")</f>
        <v/>
      </c>
      <c r="D1350" s="139" t="str">
        <f>IFERROR(VLOOKUP($B1350,DataBase!$A:$G,6,0),"")</f>
        <v/>
      </c>
      <c r="E1350" s="11"/>
      <c r="F1350" s="12"/>
      <c r="G1350" s="13">
        <f t="shared" si="22"/>
        <v>0</v>
      </c>
    </row>
    <row r="1351" spans="1:7">
      <c r="A1351" s="9"/>
      <c r="B1351" s="31"/>
      <c r="C1351" s="10" t="str">
        <f>IFERROR(VLOOKUP($B1351,DataBase!$A:$B,2,0),"")</f>
        <v/>
      </c>
      <c r="D1351" s="139" t="str">
        <f>IFERROR(VLOOKUP($B1351,DataBase!$A:$G,6,0),"")</f>
        <v/>
      </c>
      <c r="E1351" s="11"/>
      <c r="F1351" s="12"/>
      <c r="G1351" s="13">
        <f t="shared" si="22"/>
        <v>0</v>
      </c>
    </row>
    <row r="1352" spans="1:7">
      <c r="A1352" s="9"/>
      <c r="B1352" s="31"/>
      <c r="C1352" s="10" t="str">
        <f>IFERROR(VLOOKUP($B1352,DataBase!$A:$B,2,0),"")</f>
        <v/>
      </c>
      <c r="D1352" s="139" t="str">
        <f>IFERROR(VLOOKUP($B1352,DataBase!$A:$G,6,0),"")</f>
        <v/>
      </c>
      <c r="E1352" s="11"/>
      <c r="F1352" s="12"/>
      <c r="G1352" s="13">
        <f t="shared" si="22"/>
        <v>0</v>
      </c>
    </row>
    <row r="1353" spans="1:7">
      <c r="A1353" s="9"/>
      <c r="B1353" s="31"/>
      <c r="C1353" s="10" t="str">
        <f>IFERROR(VLOOKUP($B1353,DataBase!$A:$B,2,0),"")</f>
        <v/>
      </c>
      <c r="D1353" s="139" t="str">
        <f>IFERROR(VLOOKUP($B1353,DataBase!$A:$G,6,0),"")</f>
        <v/>
      </c>
      <c r="E1353" s="11"/>
      <c r="F1353" s="12"/>
      <c r="G1353" s="13">
        <f t="shared" si="22"/>
        <v>0</v>
      </c>
    </row>
    <row r="1354" spans="1:7">
      <c r="A1354" s="9"/>
      <c r="B1354" s="31"/>
      <c r="C1354" s="10" t="str">
        <f>IFERROR(VLOOKUP($B1354,DataBase!$A:$B,2,0),"")</f>
        <v/>
      </c>
      <c r="D1354" s="139" t="str">
        <f>IFERROR(VLOOKUP($B1354,DataBase!$A:$G,6,0),"")</f>
        <v/>
      </c>
      <c r="E1354" s="11"/>
      <c r="F1354" s="12"/>
      <c r="G1354" s="13">
        <f t="shared" si="22"/>
        <v>0</v>
      </c>
    </row>
    <row r="1355" spans="1:7">
      <c r="A1355" s="9"/>
      <c r="B1355" s="31"/>
      <c r="C1355" s="10" t="str">
        <f>IFERROR(VLOOKUP($B1355,DataBase!$A:$B,2,0),"")</f>
        <v/>
      </c>
      <c r="D1355" s="139" t="str">
        <f>IFERROR(VLOOKUP($B1355,DataBase!$A:$G,6,0),"")</f>
        <v/>
      </c>
      <c r="E1355" s="11"/>
      <c r="F1355" s="12"/>
      <c r="G1355" s="13">
        <f t="shared" si="22"/>
        <v>0</v>
      </c>
    </row>
    <row r="1356" spans="1:7">
      <c r="A1356" s="9"/>
      <c r="B1356" s="31"/>
      <c r="C1356" s="10" t="str">
        <f>IFERROR(VLOOKUP($B1356,DataBase!$A:$B,2,0),"")</f>
        <v/>
      </c>
      <c r="D1356" s="139" t="str">
        <f>IFERROR(VLOOKUP($B1356,DataBase!$A:$G,6,0),"")</f>
        <v/>
      </c>
      <c r="E1356" s="11"/>
      <c r="F1356" s="12"/>
      <c r="G1356" s="13">
        <f t="shared" si="22"/>
        <v>0</v>
      </c>
    </row>
    <row r="1357" spans="1:7">
      <c r="A1357" s="9"/>
      <c r="B1357" s="31"/>
      <c r="C1357" s="10" t="str">
        <f>IFERROR(VLOOKUP($B1357,DataBase!$A:$B,2,0),"")</f>
        <v/>
      </c>
      <c r="D1357" s="139" t="str">
        <f>IFERROR(VLOOKUP($B1357,DataBase!$A:$G,6,0),"")</f>
        <v/>
      </c>
      <c r="E1357" s="11"/>
      <c r="F1357" s="12"/>
      <c r="G1357" s="13">
        <f t="shared" si="22"/>
        <v>0</v>
      </c>
    </row>
    <row r="1358" spans="1:7">
      <c r="A1358" s="9"/>
      <c r="B1358" s="31"/>
      <c r="C1358" s="10" t="str">
        <f>IFERROR(VLOOKUP($B1358,DataBase!$A:$B,2,0),"")</f>
        <v/>
      </c>
      <c r="D1358" s="139" t="str">
        <f>IFERROR(VLOOKUP($B1358,DataBase!$A:$G,6,0),"")</f>
        <v/>
      </c>
      <c r="E1358" s="11"/>
      <c r="F1358" s="12"/>
      <c r="G1358" s="13">
        <f t="shared" si="22"/>
        <v>0</v>
      </c>
    </row>
    <row r="1359" spans="1:7">
      <c r="A1359" s="9"/>
      <c r="B1359" s="31"/>
      <c r="C1359" s="10" t="str">
        <f>IFERROR(VLOOKUP($B1359,DataBase!$A:$B,2,0),"")</f>
        <v/>
      </c>
      <c r="D1359" s="139" t="str">
        <f>IFERROR(VLOOKUP($B1359,DataBase!$A:$G,6,0),"")</f>
        <v/>
      </c>
      <c r="E1359" s="11"/>
      <c r="F1359" s="12"/>
      <c r="G1359" s="13">
        <f t="shared" si="22"/>
        <v>0</v>
      </c>
    </row>
    <row r="1360" spans="1:7">
      <c r="A1360" s="9"/>
      <c r="B1360" s="31"/>
      <c r="C1360" s="10" t="str">
        <f>IFERROR(VLOOKUP($B1360,DataBase!$A:$B,2,0),"")</f>
        <v/>
      </c>
      <c r="D1360" s="139" t="str">
        <f>IFERROR(VLOOKUP($B1360,DataBase!$A:$G,6,0),"")</f>
        <v/>
      </c>
      <c r="E1360" s="11"/>
      <c r="F1360" s="12"/>
      <c r="G1360" s="13">
        <f t="shared" si="22"/>
        <v>0</v>
      </c>
    </row>
    <row r="1361" spans="1:7">
      <c r="A1361" s="9"/>
      <c r="B1361" s="31"/>
      <c r="C1361" s="10" t="str">
        <f>IFERROR(VLOOKUP($B1361,DataBase!$A:$B,2,0),"")</f>
        <v/>
      </c>
      <c r="D1361" s="139" t="str">
        <f>IFERROR(VLOOKUP($B1361,DataBase!$A:$G,6,0),"")</f>
        <v/>
      </c>
      <c r="E1361" s="11"/>
      <c r="F1361" s="12"/>
      <c r="G1361" s="13">
        <f t="shared" si="22"/>
        <v>0</v>
      </c>
    </row>
    <row r="1362" spans="1:7">
      <c r="A1362" s="9"/>
      <c r="B1362" s="31"/>
      <c r="C1362" s="10" t="str">
        <f>IFERROR(VLOOKUP($B1362,DataBase!$A:$B,2,0),"")</f>
        <v/>
      </c>
      <c r="D1362" s="139" t="str">
        <f>IFERROR(VLOOKUP($B1362,DataBase!$A:$G,6,0),"")</f>
        <v/>
      </c>
      <c r="E1362" s="11"/>
      <c r="F1362" s="12"/>
      <c r="G1362" s="13">
        <f t="shared" si="22"/>
        <v>0</v>
      </c>
    </row>
    <row r="1363" spans="1:7">
      <c r="A1363" s="9"/>
      <c r="B1363" s="31"/>
      <c r="C1363" s="10" t="str">
        <f>IFERROR(VLOOKUP($B1363,DataBase!$A:$B,2,0),"")</f>
        <v/>
      </c>
      <c r="D1363" s="139" t="str">
        <f>IFERROR(VLOOKUP($B1363,DataBase!$A:$G,6,0),"")</f>
        <v/>
      </c>
      <c r="E1363" s="11"/>
      <c r="F1363" s="12"/>
      <c r="G1363" s="13">
        <f t="shared" si="22"/>
        <v>0</v>
      </c>
    </row>
    <row r="1364" spans="1:7">
      <c r="A1364" s="9"/>
      <c r="B1364" s="31"/>
      <c r="C1364" s="10" t="str">
        <f>IFERROR(VLOOKUP($B1364,DataBase!$A:$B,2,0),"")</f>
        <v/>
      </c>
      <c r="D1364" s="139" t="str">
        <f>IFERROR(VLOOKUP($B1364,DataBase!$A:$G,6,0),"")</f>
        <v/>
      </c>
      <c r="E1364" s="11"/>
      <c r="F1364" s="12"/>
      <c r="G1364" s="13">
        <f t="shared" si="22"/>
        <v>0</v>
      </c>
    </row>
    <row r="1365" spans="1:7">
      <c r="A1365" s="9"/>
      <c r="B1365" s="31"/>
      <c r="C1365" s="10" t="str">
        <f>IFERROR(VLOOKUP($B1365,DataBase!$A:$B,2,0),"")</f>
        <v/>
      </c>
      <c r="D1365" s="139" t="str">
        <f>IFERROR(VLOOKUP($B1365,DataBase!$A:$G,6,0),"")</f>
        <v/>
      </c>
      <c r="E1365" s="11"/>
      <c r="F1365" s="12"/>
      <c r="G1365" s="13">
        <f t="shared" si="22"/>
        <v>0</v>
      </c>
    </row>
    <row r="1366" spans="1:7">
      <c r="A1366" s="9"/>
      <c r="B1366" s="31"/>
      <c r="C1366" s="10" t="str">
        <f>IFERROR(VLOOKUP($B1366,DataBase!$A:$B,2,0),"")</f>
        <v/>
      </c>
      <c r="D1366" s="139" t="str">
        <f>IFERROR(VLOOKUP($B1366,DataBase!$A:$G,6,0),"")</f>
        <v/>
      </c>
      <c r="E1366" s="11"/>
      <c r="F1366" s="12"/>
      <c r="G1366" s="13">
        <f t="shared" si="22"/>
        <v>0</v>
      </c>
    </row>
    <row r="1367" spans="1:7">
      <c r="A1367" s="9"/>
      <c r="B1367" s="31"/>
      <c r="C1367" s="10" t="str">
        <f>IFERROR(VLOOKUP($B1367,DataBase!$A:$B,2,0),"")</f>
        <v/>
      </c>
      <c r="D1367" s="139" t="str">
        <f>IFERROR(VLOOKUP($B1367,DataBase!$A:$G,6,0),"")</f>
        <v/>
      </c>
      <c r="E1367" s="11"/>
      <c r="F1367" s="12"/>
      <c r="G1367" s="13">
        <f t="shared" si="22"/>
        <v>0</v>
      </c>
    </row>
    <row r="1368" spans="1:7">
      <c r="A1368" s="9"/>
      <c r="B1368" s="31"/>
      <c r="C1368" s="10" t="str">
        <f>IFERROR(VLOOKUP($B1368,DataBase!$A:$B,2,0),"")</f>
        <v/>
      </c>
      <c r="D1368" s="139" t="str">
        <f>IFERROR(VLOOKUP($B1368,DataBase!$A:$G,6,0),"")</f>
        <v/>
      </c>
      <c r="E1368" s="11"/>
      <c r="F1368" s="12"/>
      <c r="G1368" s="13">
        <f t="shared" si="22"/>
        <v>0</v>
      </c>
    </row>
    <row r="1369" spans="1:7">
      <c r="A1369" s="9"/>
      <c r="B1369" s="31"/>
      <c r="C1369" s="10" t="str">
        <f>IFERROR(VLOOKUP($B1369,DataBase!$A:$B,2,0),"")</f>
        <v/>
      </c>
      <c r="D1369" s="139" t="str">
        <f>IFERROR(VLOOKUP($B1369,DataBase!$A:$G,6,0),"")</f>
        <v/>
      </c>
      <c r="E1369" s="11"/>
      <c r="F1369" s="12"/>
      <c r="G1369" s="13">
        <f t="shared" si="22"/>
        <v>0</v>
      </c>
    </row>
    <row r="1370" spans="1:7">
      <c r="A1370" s="9"/>
      <c r="B1370" s="31"/>
      <c r="C1370" s="10" t="str">
        <f>IFERROR(VLOOKUP($B1370,DataBase!$A:$B,2,0),"")</f>
        <v/>
      </c>
      <c r="D1370" s="139" t="str">
        <f>IFERROR(VLOOKUP($B1370,DataBase!$A:$G,6,0),"")</f>
        <v/>
      </c>
      <c r="E1370" s="11"/>
      <c r="F1370" s="12"/>
      <c r="G1370" s="13">
        <f t="shared" si="22"/>
        <v>0</v>
      </c>
    </row>
    <row r="1371" spans="1:7">
      <c r="A1371" s="9"/>
      <c r="B1371" s="31"/>
      <c r="C1371" s="10" t="str">
        <f>IFERROR(VLOOKUP($B1371,DataBase!$A:$B,2,0),"")</f>
        <v/>
      </c>
      <c r="D1371" s="139" t="str">
        <f>IFERROR(VLOOKUP($B1371,DataBase!$A:$G,6,0),"")</f>
        <v/>
      </c>
      <c r="E1371" s="11"/>
      <c r="F1371" s="12"/>
      <c r="G1371" s="13">
        <f t="shared" si="22"/>
        <v>0</v>
      </c>
    </row>
    <row r="1372" spans="1:7">
      <c r="A1372" s="9"/>
      <c r="B1372" s="31"/>
      <c r="C1372" s="10" t="str">
        <f>IFERROR(VLOOKUP($B1372,DataBase!$A:$B,2,0),"")</f>
        <v/>
      </c>
      <c r="D1372" s="139" t="str">
        <f>IFERROR(VLOOKUP($B1372,DataBase!$A:$G,6,0),"")</f>
        <v/>
      </c>
      <c r="E1372" s="11"/>
      <c r="F1372" s="12"/>
      <c r="G1372" s="13">
        <f t="shared" si="22"/>
        <v>0</v>
      </c>
    </row>
    <row r="1373" spans="1:7">
      <c r="A1373" s="9"/>
      <c r="B1373" s="31"/>
      <c r="C1373" s="10" t="str">
        <f>IFERROR(VLOOKUP($B1373,DataBase!$A:$B,2,0),"")</f>
        <v/>
      </c>
      <c r="D1373" s="139" t="str">
        <f>IFERROR(VLOOKUP($B1373,DataBase!$A:$G,6,0),"")</f>
        <v/>
      </c>
      <c r="E1373" s="11"/>
      <c r="F1373" s="12"/>
      <c r="G1373" s="13">
        <f t="shared" si="22"/>
        <v>0</v>
      </c>
    </row>
    <row r="1374" spans="1:7">
      <c r="A1374" s="9"/>
      <c r="B1374" s="31"/>
      <c r="C1374" s="10" t="str">
        <f>IFERROR(VLOOKUP($B1374,DataBase!$A:$B,2,0),"")</f>
        <v/>
      </c>
      <c r="D1374" s="139" t="str">
        <f>IFERROR(VLOOKUP($B1374,DataBase!$A:$G,6,0),"")</f>
        <v/>
      </c>
      <c r="E1374" s="11"/>
      <c r="F1374" s="12"/>
      <c r="G1374" s="13">
        <f t="shared" si="22"/>
        <v>0</v>
      </c>
    </row>
    <row r="1375" spans="1:7">
      <c r="A1375" s="9"/>
      <c r="B1375" s="31"/>
      <c r="C1375" s="10" t="str">
        <f>IFERROR(VLOOKUP($B1375,DataBase!$A:$B,2,0),"")</f>
        <v/>
      </c>
      <c r="D1375" s="139" t="str">
        <f>IFERROR(VLOOKUP($B1375,DataBase!$A:$G,6,0),"")</f>
        <v/>
      </c>
      <c r="E1375" s="11"/>
      <c r="F1375" s="12"/>
      <c r="G1375" s="13">
        <f t="shared" si="22"/>
        <v>0</v>
      </c>
    </row>
    <row r="1376" spans="1:7">
      <c r="A1376" s="9"/>
      <c r="B1376" s="31"/>
      <c r="C1376" s="10" t="str">
        <f>IFERROR(VLOOKUP($B1376,DataBase!$A:$B,2,0),"")</f>
        <v/>
      </c>
      <c r="D1376" s="139" t="str">
        <f>IFERROR(VLOOKUP($B1376,DataBase!$A:$G,6,0),"")</f>
        <v/>
      </c>
      <c r="E1376" s="11"/>
      <c r="F1376" s="12"/>
      <c r="G1376" s="13">
        <f t="shared" si="22"/>
        <v>0</v>
      </c>
    </row>
    <row r="1377" spans="1:7">
      <c r="A1377" s="9"/>
      <c r="B1377" s="31"/>
      <c r="C1377" s="10" t="str">
        <f>IFERROR(VLOOKUP($B1377,DataBase!$A:$B,2,0),"")</f>
        <v/>
      </c>
      <c r="D1377" s="139" t="str">
        <f>IFERROR(VLOOKUP($B1377,DataBase!$A:$G,6,0),"")</f>
        <v/>
      </c>
      <c r="E1377" s="11"/>
      <c r="F1377" s="12"/>
      <c r="G1377" s="13">
        <f t="shared" si="22"/>
        <v>0</v>
      </c>
    </row>
    <row r="1378" spans="1:7">
      <c r="A1378" s="9"/>
      <c r="B1378" s="31"/>
      <c r="C1378" s="10" t="str">
        <f>IFERROR(VLOOKUP($B1378,DataBase!$A:$B,2,0),"")</f>
        <v/>
      </c>
      <c r="D1378" s="139" t="str">
        <f>IFERROR(VLOOKUP($B1378,DataBase!$A:$G,6,0),"")</f>
        <v/>
      </c>
      <c r="E1378" s="11"/>
      <c r="F1378" s="12"/>
      <c r="G1378" s="13">
        <f t="shared" si="22"/>
        <v>0</v>
      </c>
    </row>
    <row r="1379" spans="1:7">
      <c r="A1379" s="9"/>
      <c r="B1379" s="31"/>
      <c r="C1379" s="10" t="str">
        <f>IFERROR(VLOOKUP($B1379,DataBase!$A:$B,2,0),"")</f>
        <v/>
      </c>
      <c r="D1379" s="139" t="str">
        <f>IFERROR(VLOOKUP($B1379,DataBase!$A:$G,6,0),"")</f>
        <v/>
      </c>
      <c r="E1379" s="11"/>
      <c r="F1379" s="12"/>
      <c r="G1379" s="13">
        <f t="shared" si="22"/>
        <v>0</v>
      </c>
    </row>
    <row r="1380" spans="1:7">
      <c r="A1380" s="9"/>
      <c r="B1380" s="31"/>
      <c r="C1380" s="10" t="str">
        <f>IFERROR(VLOOKUP($B1380,DataBase!$A:$B,2,0),"")</f>
        <v/>
      </c>
      <c r="D1380" s="139" t="str">
        <f>IFERROR(VLOOKUP($B1380,DataBase!$A:$G,6,0),"")</f>
        <v/>
      </c>
      <c r="E1380" s="11"/>
      <c r="F1380" s="12"/>
      <c r="G1380" s="13">
        <f t="shared" si="22"/>
        <v>0</v>
      </c>
    </row>
    <row r="1381" spans="1:7">
      <c r="A1381" s="9"/>
      <c r="B1381" s="31"/>
      <c r="C1381" s="10" t="str">
        <f>IFERROR(VLOOKUP($B1381,DataBase!$A:$B,2,0),"")</f>
        <v/>
      </c>
      <c r="D1381" s="139" t="str">
        <f>IFERROR(VLOOKUP($B1381,DataBase!$A:$G,6,0),"")</f>
        <v/>
      </c>
      <c r="E1381" s="11"/>
      <c r="F1381" s="12"/>
      <c r="G1381" s="13">
        <f t="shared" si="22"/>
        <v>0</v>
      </c>
    </row>
    <row r="1382" spans="1:7">
      <c r="A1382" s="9"/>
      <c r="B1382" s="31"/>
      <c r="C1382" s="10" t="str">
        <f>IFERROR(VLOOKUP($B1382,DataBase!$A:$B,2,0),"")</f>
        <v/>
      </c>
      <c r="D1382" s="139" t="str">
        <f>IFERROR(VLOOKUP($B1382,DataBase!$A:$G,6,0),"")</f>
        <v/>
      </c>
      <c r="E1382" s="11"/>
      <c r="F1382" s="12"/>
      <c r="G1382" s="13">
        <f t="shared" si="22"/>
        <v>0</v>
      </c>
    </row>
    <row r="1383" spans="1:7">
      <c r="A1383" s="9"/>
      <c r="B1383" s="31"/>
      <c r="C1383" s="10" t="str">
        <f>IFERROR(VLOOKUP($B1383,DataBase!$A:$B,2,0),"")</f>
        <v/>
      </c>
      <c r="D1383" s="139" t="str">
        <f>IFERROR(VLOOKUP($B1383,DataBase!$A:$G,6,0),"")</f>
        <v/>
      </c>
      <c r="E1383" s="11"/>
      <c r="F1383" s="12"/>
      <c r="G1383" s="13">
        <f t="shared" si="22"/>
        <v>0</v>
      </c>
    </row>
    <row r="1384" spans="1:7">
      <c r="A1384" s="9"/>
      <c r="B1384" s="31"/>
      <c r="C1384" s="10" t="str">
        <f>IFERROR(VLOOKUP($B1384,DataBase!$A:$B,2,0),"")</f>
        <v/>
      </c>
      <c r="D1384" s="139" t="str">
        <f>IFERROR(VLOOKUP($B1384,DataBase!$A:$G,6,0),"")</f>
        <v/>
      </c>
      <c r="E1384" s="11"/>
      <c r="F1384" s="12"/>
      <c r="G1384" s="13">
        <f t="shared" si="22"/>
        <v>0</v>
      </c>
    </row>
    <row r="1385" spans="1:7">
      <c r="A1385" s="9"/>
      <c r="B1385" s="31"/>
      <c r="C1385" s="10" t="str">
        <f>IFERROR(VLOOKUP($B1385,DataBase!$A:$B,2,0),"")</f>
        <v/>
      </c>
      <c r="D1385" s="139" t="str">
        <f>IFERROR(VLOOKUP($B1385,DataBase!$A:$G,6,0),"")</f>
        <v/>
      </c>
      <c r="E1385" s="11"/>
      <c r="F1385" s="12"/>
      <c r="G1385" s="13">
        <f t="shared" si="22"/>
        <v>0</v>
      </c>
    </row>
    <row r="1386" spans="1:7">
      <c r="A1386" s="9"/>
      <c r="B1386" s="31"/>
      <c r="C1386" s="10" t="str">
        <f>IFERROR(VLOOKUP($B1386,DataBase!$A:$B,2,0),"")</f>
        <v/>
      </c>
      <c r="D1386" s="139" t="str">
        <f>IFERROR(VLOOKUP($B1386,DataBase!$A:$G,6,0),"")</f>
        <v/>
      </c>
      <c r="E1386" s="11"/>
      <c r="F1386" s="12"/>
      <c r="G1386" s="13">
        <f t="shared" si="22"/>
        <v>0</v>
      </c>
    </row>
    <row r="1387" spans="1:7">
      <c r="A1387" s="9"/>
      <c r="B1387" s="31"/>
      <c r="C1387" s="10" t="str">
        <f>IFERROR(VLOOKUP($B1387,DataBase!$A:$B,2,0),"")</f>
        <v/>
      </c>
      <c r="D1387" s="139" t="str">
        <f>IFERROR(VLOOKUP($B1387,DataBase!$A:$G,6,0),"")</f>
        <v/>
      </c>
      <c r="E1387" s="11"/>
      <c r="F1387" s="12"/>
      <c r="G1387" s="13">
        <f t="shared" si="22"/>
        <v>0</v>
      </c>
    </row>
    <row r="1388" spans="1:7">
      <c r="A1388" s="9"/>
      <c r="B1388" s="31"/>
      <c r="C1388" s="10" t="str">
        <f>IFERROR(VLOOKUP($B1388,DataBase!$A:$B,2,0),"")</f>
        <v/>
      </c>
      <c r="D1388" s="139" t="str">
        <f>IFERROR(VLOOKUP($B1388,DataBase!$A:$G,6,0),"")</f>
        <v/>
      </c>
      <c r="E1388" s="11"/>
      <c r="F1388" s="12"/>
      <c r="G1388" s="13">
        <f t="shared" si="22"/>
        <v>0</v>
      </c>
    </row>
    <row r="1389" spans="1:7">
      <c r="A1389" s="9"/>
      <c r="B1389" s="31"/>
      <c r="C1389" s="10" t="str">
        <f>IFERROR(VLOOKUP($B1389,DataBase!$A:$B,2,0),"")</f>
        <v/>
      </c>
      <c r="D1389" s="139" t="str">
        <f>IFERROR(VLOOKUP($B1389,DataBase!$A:$G,6,0),"")</f>
        <v/>
      </c>
      <c r="E1389" s="11"/>
      <c r="F1389" s="12"/>
      <c r="G1389" s="13">
        <f t="shared" si="22"/>
        <v>0</v>
      </c>
    </row>
    <row r="1390" spans="1:7">
      <c r="A1390" s="9"/>
      <c r="B1390" s="31"/>
      <c r="C1390" s="10" t="str">
        <f>IFERROR(VLOOKUP($B1390,DataBase!$A:$B,2,0),"")</f>
        <v/>
      </c>
      <c r="D1390" s="139" t="str">
        <f>IFERROR(VLOOKUP($B1390,DataBase!$A:$G,6,0),"")</f>
        <v/>
      </c>
      <c r="E1390" s="11"/>
      <c r="F1390" s="12"/>
      <c r="G1390" s="13">
        <f t="shared" si="22"/>
        <v>0</v>
      </c>
    </row>
    <row r="1391" spans="1:7">
      <c r="A1391" s="9"/>
      <c r="B1391" s="31"/>
      <c r="C1391" s="10" t="str">
        <f>IFERROR(VLOOKUP($B1391,DataBase!$A:$B,2,0),"")</f>
        <v/>
      </c>
      <c r="D1391" s="139" t="str">
        <f>IFERROR(VLOOKUP($B1391,DataBase!$A:$G,6,0),"")</f>
        <v/>
      </c>
      <c r="E1391" s="11"/>
      <c r="F1391" s="12"/>
      <c r="G1391" s="13">
        <f t="shared" si="22"/>
        <v>0</v>
      </c>
    </row>
    <row r="1392" spans="1:7">
      <c r="A1392" s="9"/>
      <c r="B1392" s="31"/>
      <c r="C1392" s="10" t="str">
        <f>IFERROR(VLOOKUP($B1392,DataBase!$A:$B,2,0),"")</f>
        <v/>
      </c>
      <c r="D1392" s="139" t="str">
        <f>IFERROR(VLOOKUP($B1392,DataBase!$A:$G,6,0),"")</f>
        <v/>
      </c>
      <c r="E1392" s="11"/>
      <c r="F1392" s="12"/>
      <c r="G1392" s="13">
        <f t="shared" si="22"/>
        <v>0</v>
      </c>
    </row>
    <row r="1393" spans="1:7">
      <c r="A1393" s="9"/>
      <c r="B1393" s="31"/>
      <c r="C1393" s="10" t="str">
        <f>IFERROR(VLOOKUP($B1393,DataBase!$A:$B,2,0),"")</f>
        <v/>
      </c>
      <c r="D1393" s="139" t="str">
        <f>IFERROR(VLOOKUP($B1393,DataBase!$A:$G,6,0),"")</f>
        <v/>
      </c>
      <c r="E1393" s="11"/>
      <c r="F1393" s="12"/>
      <c r="G1393" s="13">
        <f t="shared" si="22"/>
        <v>0</v>
      </c>
    </row>
    <row r="1394" spans="1:7">
      <c r="A1394" s="9"/>
      <c r="B1394" s="31"/>
      <c r="C1394" s="10" t="str">
        <f>IFERROR(VLOOKUP($B1394,DataBase!$A:$B,2,0),"")</f>
        <v/>
      </c>
      <c r="D1394" s="139" t="str">
        <f>IFERROR(VLOOKUP($B1394,DataBase!$A:$G,6,0),"")</f>
        <v/>
      </c>
      <c r="E1394" s="11"/>
      <c r="F1394" s="12"/>
      <c r="G1394" s="13">
        <f t="shared" si="22"/>
        <v>0</v>
      </c>
    </row>
    <row r="1395" spans="1:7">
      <c r="A1395" s="9"/>
      <c r="B1395" s="31"/>
      <c r="C1395" s="10" t="str">
        <f>IFERROR(VLOOKUP($B1395,DataBase!$A:$B,2,0),"")</f>
        <v/>
      </c>
      <c r="D1395" s="139" t="str">
        <f>IFERROR(VLOOKUP($B1395,DataBase!$A:$G,6,0),"")</f>
        <v/>
      </c>
      <c r="E1395" s="11"/>
      <c r="F1395" s="12"/>
      <c r="G1395" s="13">
        <f t="shared" si="22"/>
        <v>0</v>
      </c>
    </row>
    <row r="1396" spans="1:7">
      <c r="A1396" s="9"/>
      <c r="B1396" s="31"/>
      <c r="C1396" s="10" t="str">
        <f>IFERROR(VLOOKUP($B1396,DataBase!$A:$B,2,0),"")</f>
        <v/>
      </c>
      <c r="D1396" s="139" t="str">
        <f>IFERROR(VLOOKUP($B1396,DataBase!$A:$G,6,0),"")</f>
        <v/>
      </c>
      <c r="E1396" s="11"/>
      <c r="F1396" s="12"/>
      <c r="G1396" s="13">
        <f t="shared" si="22"/>
        <v>0</v>
      </c>
    </row>
    <row r="1397" spans="1:7">
      <c r="A1397" s="9"/>
      <c r="B1397" s="31"/>
      <c r="C1397" s="10" t="str">
        <f>IFERROR(VLOOKUP($B1397,DataBase!$A:$B,2,0),"")</f>
        <v/>
      </c>
      <c r="D1397" s="139" t="str">
        <f>IFERROR(VLOOKUP($B1397,DataBase!$A:$G,6,0),"")</f>
        <v/>
      </c>
      <c r="E1397" s="11"/>
      <c r="F1397" s="12"/>
      <c r="G1397" s="13">
        <f t="shared" si="22"/>
        <v>0</v>
      </c>
    </row>
    <row r="1398" spans="1:7">
      <c r="A1398" s="9"/>
      <c r="B1398" s="31"/>
      <c r="C1398" s="10" t="str">
        <f>IFERROR(VLOOKUP($B1398,DataBase!$A:$B,2,0),"")</f>
        <v/>
      </c>
      <c r="D1398" s="139" t="str">
        <f>IFERROR(VLOOKUP($B1398,DataBase!$A:$G,6,0),"")</f>
        <v/>
      </c>
      <c r="E1398" s="11"/>
      <c r="F1398" s="12"/>
      <c r="G1398" s="13">
        <f t="shared" si="22"/>
        <v>0</v>
      </c>
    </row>
    <row r="1399" spans="1:7">
      <c r="A1399" s="9"/>
      <c r="B1399" s="31"/>
      <c r="C1399" s="10" t="str">
        <f>IFERROR(VLOOKUP($B1399,DataBase!$A:$B,2,0),"")</f>
        <v/>
      </c>
      <c r="D1399" s="139" t="str">
        <f>IFERROR(VLOOKUP($B1399,DataBase!$A:$G,6,0),"")</f>
        <v/>
      </c>
      <c r="E1399" s="11"/>
      <c r="F1399" s="12"/>
      <c r="G1399" s="13">
        <f t="shared" si="22"/>
        <v>0</v>
      </c>
    </row>
    <row r="1400" spans="1:7">
      <c r="A1400" s="9"/>
      <c r="B1400" s="31"/>
      <c r="C1400" s="10" t="str">
        <f>IFERROR(VLOOKUP($B1400,DataBase!$A:$B,2,0),"")</f>
        <v/>
      </c>
      <c r="D1400" s="139" t="str">
        <f>IFERROR(VLOOKUP($B1400,DataBase!$A:$G,6,0),"")</f>
        <v/>
      </c>
      <c r="E1400" s="11"/>
      <c r="F1400" s="12"/>
      <c r="G1400" s="13">
        <f t="shared" si="22"/>
        <v>0</v>
      </c>
    </row>
    <row r="1401" spans="1:7">
      <c r="A1401" s="9"/>
      <c r="B1401" s="31"/>
      <c r="C1401" s="10" t="str">
        <f>IFERROR(VLOOKUP($B1401,DataBase!$A:$B,2,0),"")</f>
        <v/>
      </c>
      <c r="D1401" s="139" t="str">
        <f>IFERROR(VLOOKUP($B1401,DataBase!$A:$G,6,0),"")</f>
        <v/>
      </c>
      <c r="E1401" s="11"/>
      <c r="F1401" s="12"/>
      <c r="G1401" s="13">
        <f t="shared" si="22"/>
        <v>0</v>
      </c>
    </row>
    <row r="1402" spans="1:7">
      <c r="A1402" s="9"/>
      <c r="B1402" s="31"/>
      <c r="C1402" s="10" t="str">
        <f>IFERROR(VLOOKUP($B1402,DataBase!$A:$B,2,0),"")</f>
        <v/>
      </c>
      <c r="D1402" s="139" t="str">
        <f>IFERROR(VLOOKUP($B1402,DataBase!$A:$G,6,0),"")</f>
        <v/>
      </c>
      <c r="E1402" s="11"/>
      <c r="F1402" s="12"/>
      <c r="G1402" s="13">
        <f t="shared" si="22"/>
        <v>0</v>
      </c>
    </row>
    <row r="1403" spans="1:7">
      <c r="A1403" s="9"/>
      <c r="B1403" s="31"/>
      <c r="C1403" s="10" t="str">
        <f>IFERROR(VLOOKUP($B1403,DataBase!$A:$B,2,0),"")</f>
        <v/>
      </c>
      <c r="D1403" s="139" t="str">
        <f>IFERROR(VLOOKUP($B1403,DataBase!$A:$G,6,0),"")</f>
        <v/>
      </c>
      <c r="E1403" s="11"/>
      <c r="F1403" s="12"/>
      <c r="G1403" s="13">
        <f t="shared" si="22"/>
        <v>0</v>
      </c>
    </row>
    <row r="1404" spans="1:7">
      <c r="A1404" s="9"/>
      <c r="B1404" s="31"/>
      <c r="C1404" s="10" t="str">
        <f>IFERROR(VLOOKUP($B1404,DataBase!$A:$B,2,0),"")</f>
        <v/>
      </c>
      <c r="D1404" s="139" t="str">
        <f>IFERROR(VLOOKUP($B1404,DataBase!$A:$G,6,0),"")</f>
        <v/>
      </c>
      <c r="E1404" s="11"/>
      <c r="F1404" s="12"/>
      <c r="G1404" s="13">
        <f t="shared" si="22"/>
        <v>0</v>
      </c>
    </row>
    <row r="1405" spans="1:7">
      <c r="A1405" s="9"/>
      <c r="B1405" s="31"/>
      <c r="C1405" s="10" t="str">
        <f>IFERROR(VLOOKUP($B1405,DataBase!$A:$B,2,0),"")</f>
        <v/>
      </c>
      <c r="D1405" s="139" t="str">
        <f>IFERROR(VLOOKUP($B1405,DataBase!$A:$G,6,0),"")</f>
        <v/>
      </c>
      <c r="E1405" s="11"/>
      <c r="F1405" s="12"/>
      <c r="G1405" s="13">
        <f t="shared" si="22"/>
        <v>0</v>
      </c>
    </row>
    <row r="1406" spans="1:7">
      <c r="A1406" s="9"/>
      <c r="B1406" s="31"/>
      <c r="C1406" s="10" t="str">
        <f>IFERROR(VLOOKUP($B1406,DataBase!$A:$B,2,0),"")</f>
        <v/>
      </c>
      <c r="D1406" s="139" t="str">
        <f>IFERROR(VLOOKUP($B1406,DataBase!$A:$G,6,0),"")</f>
        <v/>
      </c>
      <c r="E1406" s="11"/>
      <c r="F1406" s="12"/>
      <c r="G1406" s="13">
        <f t="shared" si="22"/>
        <v>0</v>
      </c>
    </row>
    <row r="1407" spans="1:7">
      <c r="A1407" s="9"/>
      <c r="B1407" s="31"/>
      <c r="C1407" s="10" t="str">
        <f>IFERROR(VLOOKUP($B1407,DataBase!$A:$B,2,0),"")</f>
        <v/>
      </c>
      <c r="D1407" s="139" t="str">
        <f>IFERROR(VLOOKUP($B1407,DataBase!$A:$G,6,0),"")</f>
        <v/>
      </c>
      <c r="E1407" s="11"/>
      <c r="F1407" s="12"/>
      <c r="G1407" s="13">
        <f t="shared" si="22"/>
        <v>0</v>
      </c>
    </row>
    <row r="1408" spans="1:7">
      <c r="A1408" s="9"/>
      <c r="B1408" s="31"/>
      <c r="C1408" s="10" t="str">
        <f>IFERROR(VLOOKUP($B1408,DataBase!$A:$B,2,0),"")</f>
        <v/>
      </c>
      <c r="D1408" s="139" t="str">
        <f>IFERROR(VLOOKUP($B1408,DataBase!$A:$G,6,0),"")</f>
        <v/>
      </c>
      <c r="E1408" s="11"/>
      <c r="F1408" s="12"/>
      <c r="G1408" s="13">
        <f t="shared" si="22"/>
        <v>0</v>
      </c>
    </row>
    <row r="1409" spans="1:7">
      <c r="A1409" s="9"/>
      <c r="B1409" s="31"/>
      <c r="C1409" s="10" t="str">
        <f>IFERROR(VLOOKUP($B1409,DataBase!$A:$B,2,0),"")</f>
        <v/>
      </c>
      <c r="D1409" s="139" t="str">
        <f>IFERROR(VLOOKUP($B1409,DataBase!$A:$G,6,0),"")</f>
        <v/>
      </c>
      <c r="E1409" s="11"/>
      <c r="F1409" s="12"/>
      <c r="G1409" s="13">
        <f t="shared" si="22"/>
        <v>0</v>
      </c>
    </row>
    <row r="1410" spans="1:7">
      <c r="A1410" s="9"/>
      <c r="B1410" s="31"/>
      <c r="C1410" s="10" t="str">
        <f>IFERROR(VLOOKUP($B1410,DataBase!$A:$B,2,0),"")</f>
        <v/>
      </c>
      <c r="D1410" s="139" t="str">
        <f>IFERROR(VLOOKUP($B1410,DataBase!$A:$G,6,0),"")</f>
        <v/>
      </c>
      <c r="E1410" s="11"/>
      <c r="F1410" s="12"/>
      <c r="G1410" s="13">
        <f t="shared" si="22"/>
        <v>0</v>
      </c>
    </row>
    <row r="1411" spans="1:7">
      <c r="A1411" s="9"/>
      <c r="B1411" s="31"/>
      <c r="C1411" s="10" t="str">
        <f>IFERROR(VLOOKUP($B1411,DataBase!$A:$B,2,0),"")</f>
        <v/>
      </c>
      <c r="D1411" s="139" t="str">
        <f>IFERROR(VLOOKUP($B1411,DataBase!$A:$G,6,0),"")</f>
        <v/>
      </c>
      <c r="E1411" s="11"/>
      <c r="F1411" s="12"/>
      <c r="G1411" s="13">
        <f t="shared" si="22"/>
        <v>0</v>
      </c>
    </row>
    <row r="1412" spans="1:7">
      <c r="A1412" s="9"/>
      <c r="B1412" s="31"/>
      <c r="C1412" s="10" t="str">
        <f>IFERROR(VLOOKUP($B1412,DataBase!$A:$B,2,0),"")</f>
        <v/>
      </c>
      <c r="D1412" s="139" t="str">
        <f>IFERROR(VLOOKUP($B1412,DataBase!$A:$G,6,0),"")</f>
        <v/>
      </c>
      <c r="E1412" s="11"/>
      <c r="F1412" s="12"/>
      <c r="G1412" s="13">
        <f t="shared" ref="G1412:G1475" si="23">E1412*F1412</f>
        <v>0</v>
      </c>
    </row>
    <row r="1413" spans="1:7">
      <c r="A1413" s="9"/>
      <c r="B1413" s="31"/>
      <c r="C1413" s="10" t="str">
        <f>IFERROR(VLOOKUP($B1413,DataBase!$A:$B,2,0),"")</f>
        <v/>
      </c>
      <c r="D1413" s="139" t="str">
        <f>IFERROR(VLOOKUP($B1413,DataBase!$A:$G,6,0),"")</f>
        <v/>
      </c>
      <c r="E1413" s="11"/>
      <c r="F1413" s="12"/>
      <c r="G1413" s="13">
        <f t="shared" si="23"/>
        <v>0</v>
      </c>
    </row>
    <row r="1414" spans="1:7">
      <c r="A1414" s="9"/>
      <c r="B1414" s="31"/>
      <c r="C1414" s="10" t="str">
        <f>IFERROR(VLOOKUP($B1414,DataBase!$A:$B,2,0),"")</f>
        <v/>
      </c>
      <c r="D1414" s="139" t="str">
        <f>IFERROR(VLOOKUP($B1414,DataBase!$A:$G,6,0),"")</f>
        <v/>
      </c>
      <c r="E1414" s="11"/>
      <c r="F1414" s="12"/>
      <c r="G1414" s="13">
        <f t="shared" si="23"/>
        <v>0</v>
      </c>
    </row>
    <row r="1415" spans="1:7">
      <c r="A1415" s="9"/>
      <c r="B1415" s="31"/>
      <c r="C1415" s="10" t="str">
        <f>IFERROR(VLOOKUP($B1415,DataBase!$A:$B,2,0),"")</f>
        <v/>
      </c>
      <c r="D1415" s="139" t="str">
        <f>IFERROR(VLOOKUP($B1415,DataBase!$A:$G,6,0),"")</f>
        <v/>
      </c>
      <c r="E1415" s="11"/>
      <c r="F1415" s="12"/>
      <c r="G1415" s="13">
        <f t="shared" si="23"/>
        <v>0</v>
      </c>
    </row>
    <row r="1416" spans="1:7">
      <c r="A1416" s="9"/>
      <c r="B1416" s="31"/>
      <c r="C1416" s="10" t="str">
        <f>IFERROR(VLOOKUP($B1416,DataBase!$A:$B,2,0),"")</f>
        <v/>
      </c>
      <c r="D1416" s="139" t="str">
        <f>IFERROR(VLOOKUP($B1416,DataBase!$A:$G,6,0),"")</f>
        <v/>
      </c>
      <c r="E1416" s="11"/>
      <c r="F1416" s="12"/>
      <c r="G1416" s="13">
        <f t="shared" si="23"/>
        <v>0</v>
      </c>
    </row>
    <row r="1417" spans="1:7">
      <c r="A1417" s="9"/>
      <c r="B1417" s="31"/>
      <c r="C1417" s="10" t="str">
        <f>IFERROR(VLOOKUP($B1417,DataBase!$A:$B,2,0),"")</f>
        <v/>
      </c>
      <c r="D1417" s="139" t="str">
        <f>IFERROR(VLOOKUP($B1417,DataBase!$A:$G,6,0),"")</f>
        <v/>
      </c>
      <c r="E1417" s="11"/>
      <c r="F1417" s="12"/>
      <c r="G1417" s="13">
        <f t="shared" si="23"/>
        <v>0</v>
      </c>
    </row>
    <row r="1418" spans="1:7">
      <c r="A1418" s="9"/>
      <c r="B1418" s="31"/>
      <c r="C1418" s="10" t="str">
        <f>IFERROR(VLOOKUP($B1418,DataBase!$A:$B,2,0),"")</f>
        <v/>
      </c>
      <c r="D1418" s="139" t="str">
        <f>IFERROR(VLOOKUP($B1418,DataBase!$A:$G,6,0),"")</f>
        <v/>
      </c>
      <c r="E1418" s="11"/>
      <c r="F1418" s="12"/>
      <c r="G1418" s="13">
        <f t="shared" si="23"/>
        <v>0</v>
      </c>
    </row>
    <row r="1419" spans="1:7">
      <c r="A1419" s="9"/>
      <c r="B1419" s="31"/>
      <c r="C1419" s="10" t="str">
        <f>IFERROR(VLOOKUP($B1419,DataBase!$A:$B,2,0),"")</f>
        <v/>
      </c>
      <c r="D1419" s="139" t="str">
        <f>IFERROR(VLOOKUP($B1419,DataBase!$A:$G,6,0),"")</f>
        <v/>
      </c>
      <c r="E1419" s="11"/>
      <c r="F1419" s="12"/>
      <c r="G1419" s="13">
        <f t="shared" si="23"/>
        <v>0</v>
      </c>
    </row>
    <row r="1420" spans="1:7">
      <c r="A1420" s="9"/>
      <c r="B1420" s="31"/>
      <c r="C1420" s="10" t="str">
        <f>IFERROR(VLOOKUP($B1420,DataBase!$A:$B,2,0),"")</f>
        <v/>
      </c>
      <c r="D1420" s="139" t="str">
        <f>IFERROR(VLOOKUP($B1420,DataBase!$A:$G,6,0),"")</f>
        <v/>
      </c>
      <c r="E1420" s="11"/>
      <c r="F1420" s="12"/>
      <c r="G1420" s="13">
        <f t="shared" si="23"/>
        <v>0</v>
      </c>
    </row>
    <row r="1421" spans="1:7">
      <c r="A1421" s="9"/>
      <c r="B1421" s="31"/>
      <c r="C1421" s="10" t="str">
        <f>IFERROR(VLOOKUP($B1421,DataBase!$A:$B,2,0),"")</f>
        <v/>
      </c>
      <c r="D1421" s="139" t="str">
        <f>IFERROR(VLOOKUP($B1421,DataBase!$A:$G,6,0),"")</f>
        <v/>
      </c>
      <c r="E1421" s="11"/>
      <c r="F1421" s="12"/>
      <c r="G1421" s="13">
        <f t="shared" si="23"/>
        <v>0</v>
      </c>
    </row>
    <row r="1422" spans="1:7">
      <c r="A1422" s="9"/>
      <c r="B1422" s="31"/>
      <c r="C1422" s="10" t="str">
        <f>IFERROR(VLOOKUP($B1422,DataBase!$A:$B,2,0),"")</f>
        <v/>
      </c>
      <c r="D1422" s="139" t="str">
        <f>IFERROR(VLOOKUP($B1422,DataBase!$A:$G,6,0),"")</f>
        <v/>
      </c>
      <c r="E1422" s="11"/>
      <c r="F1422" s="12"/>
      <c r="G1422" s="13">
        <f t="shared" si="23"/>
        <v>0</v>
      </c>
    </row>
    <row r="1423" spans="1:7">
      <c r="A1423" s="9"/>
      <c r="B1423" s="31"/>
      <c r="C1423" s="10" t="str">
        <f>IFERROR(VLOOKUP($B1423,DataBase!$A:$B,2,0),"")</f>
        <v/>
      </c>
      <c r="D1423" s="139" t="str">
        <f>IFERROR(VLOOKUP($B1423,DataBase!$A:$G,6,0),"")</f>
        <v/>
      </c>
      <c r="E1423" s="11"/>
      <c r="F1423" s="12"/>
      <c r="G1423" s="13">
        <f t="shared" si="23"/>
        <v>0</v>
      </c>
    </row>
    <row r="1424" spans="1:7">
      <c r="A1424" s="9"/>
      <c r="B1424" s="31"/>
      <c r="C1424" s="10" t="str">
        <f>IFERROR(VLOOKUP($B1424,DataBase!$A:$B,2,0),"")</f>
        <v/>
      </c>
      <c r="D1424" s="139" t="str">
        <f>IFERROR(VLOOKUP($B1424,DataBase!$A:$G,6,0),"")</f>
        <v/>
      </c>
      <c r="E1424" s="11"/>
      <c r="F1424" s="12"/>
      <c r="G1424" s="13">
        <f t="shared" si="23"/>
        <v>0</v>
      </c>
    </row>
    <row r="1425" spans="1:7">
      <c r="A1425" s="9"/>
      <c r="B1425" s="31"/>
      <c r="C1425" s="10" t="str">
        <f>IFERROR(VLOOKUP($B1425,DataBase!$A:$B,2,0),"")</f>
        <v/>
      </c>
      <c r="D1425" s="139" t="str">
        <f>IFERROR(VLOOKUP($B1425,DataBase!$A:$G,6,0),"")</f>
        <v/>
      </c>
      <c r="E1425" s="11"/>
      <c r="F1425" s="12"/>
      <c r="G1425" s="13">
        <f t="shared" si="23"/>
        <v>0</v>
      </c>
    </row>
    <row r="1426" spans="1:7">
      <c r="A1426" s="9"/>
      <c r="B1426" s="31"/>
      <c r="C1426" s="10" t="str">
        <f>IFERROR(VLOOKUP($B1426,DataBase!$A:$B,2,0),"")</f>
        <v/>
      </c>
      <c r="D1426" s="139" t="str">
        <f>IFERROR(VLOOKUP($B1426,DataBase!$A:$G,6,0),"")</f>
        <v/>
      </c>
      <c r="E1426" s="11"/>
      <c r="F1426" s="12"/>
      <c r="G1426" s="13">
        <f t="shared" si="23"/>
        <v>0</v>
      </c>
    </row>
    <row r="1427" spans="1:7">
      <c r="A1427" s="9"/>
      <c r="B1427" s="31"/>
      <c r="C1427" s="10" t="str">
        <f>IFERROR(VLOOKUP($B1427,DataBase!$A:$B,2,0),"")</f>
        <v/>
      </c>
      <c r="D1427" s="139" t="str">
        <f>IFERROR(VLOOKUP($B1427,DataBase!$A:$G,6,0),"")</f>
        <v/>
      </c>
      <c r="E1427" s="11"/>
      <c r="F1427" s="12"/>
      <c r="G1427" s="13">
        <f t="shared" si="23"/>
        <v>0</v>
      </c>
    </row>
    <row r="1428" spans="1:7">
      <c r="A1428" s="9"/>
      <c r="B1428" s="31"/>
      <c r="C1428" s="10" t="str">
        <f>IFERROR(VLOOKUP($B1428,DataBase!$A:$B,2,0),"")</f>
        <v/>
      </c>
      <c r="D1428" s="139" t="str">
        <f>IFERROR(VLOOKUP($B1428,DataBase!$A:$G,6,0),"")</f>
        <v/>
      </c>
      <c r="E1428" s="11"/>
      <c r="F1428" s="12"/>
      <c r="G1428" s="13">
        <f t="shared" si="23"/>
        <v>0</v>
      </c>
    </row>
    <row r="1429" spans="1:7">
      <c r="A1429" s="9"/>
      <c r="B1429" s="31"/>
      <c r="C1429" s="10" t="str">
        <f>IFERROR(VLOOKUP($B1429,DataBase!$A:$B,2,0),"")</f>
        <v/>
      </c>
      <c r="D1429" s="139" t="str">
        <f>IFERROR(VLOOKUP($B1429,DataBase!$A:$G,6,0),"")</f>
        <v/>
      </c>
      <c r="E1429" s="11"/>
      <c r="F1429" s="12"/>
      <c r="G1429" s="13">
        <f t="shared" si="23"/>
        <v>0</v>
      </c>
    </row>
    <row r="1430" spans="1:7">
      <c r="A1430" s="9"/>
      <c r="B1430" s="31"/>
      <c r="C1430" s="10" t="str">
        <f>IFERROR(VLOOKUP($B1430,DataBase!$A:$B,2,0),"")</f>
        <v/>
      </c>
      <c r="D1430" s="139" t="str">
        <f>IFERROR(VLOOKUP($B1430,DataBase!$A:$G,6,0),"")</f>
        <v/>
      </c>
      <c r="E1430" s="11"/>
      <c r="F1430" s="12"/>
      <c r="G1430" s="13">
        <f t="shared" si="23"/>
        <v>0</v>
      </c>
    </row>
    <row r="1431" spans="1:7">
      <c r="A1431" s="9"/>
      <c r="B1431" s="31"/>
      <c r="C1431" s="10" t="str">
        <f>IFERROR(VLOOKUP($B1431,DataBase!$A:$B,2,0),"")</f>
        <v/>
      </c>
      <c r="D1431" s="139" t="str">
        <f>IFERROR(VLOOKUP($B1431,DataBase!$A:$G,6,0),"")</f>
        <v/>
      </c>
      <c r="E1431" s="11"/>
      <c r="F1431" s="12"/>
      <c r="G1431" s="13">
        <f t="shared" si="23"/>
        <v>0</v>
      </c>
    </row>
    <row r="1432" spans="1:7">
      <c r="A1432" s="9"/>
      <c r="B1432" s="31"/>
      <c r="C1432" s="10" t="str">
        <f>IFERROR(VLOOKUP($B1432,DataBase!$A:$B,2,0),"")</f>
        <v/>
      </c>
      <c r="D1432" s="139" t="str">
        <f>IFERROR(VLOOKUP($B1432,DataBase!$A:$G,6,0),"")</f>
        <v/>
      </c>
      <c r="E1432" s="11"/>
      <c r="F1432" s="12"/>
      <c r="G1432" s="13">
        <f t="shared" si="23"/>
        <v>0</v>
      </c>
    </row>
    <row r="1433" spans="1:7">
      <c r="A1433" s="9"/>
      <c r="B1433" s="31"/>
      <c r="C1433" s="10" t="str">
        <f>IFERROR(VLOOKUP($B1433,DataBase!$A:$B,2,0),"")</f>
        <v/>
      </c>
      <c r="D1433" s="139" t="str">
        <f>IFERROR(VLOOKUP($B1433,DataBase!$A:$G,6,0),"")</f>
        <v/>
      </c>
      <c r="E1433" s="11"/>
      <c r="F1433" s="12"/>
      <c r="G1433" s="13">
        <f t="shared" si="23"/>
        <v>0</v>
      </c>
    </row>
    <row r="1434" spans="1:7">
      <c r="A1434" s="9"/>
      <c r="B1434" s="31"/>
      <c r="C1434" s="10" t="str">
        <f>IFERROR(VLOOKUP($B1434,DataBase!$A:$B,2,0),"")</f>
        <v/>
      </c>
      <c r="D1434" s="139" t="str">
        <f>IFERROR(VLOOKUP($B1434,DataBase!$A:$G,6,0),"")</f>
        <v/>
      </c>
      <c r="E1434" s="11"/>
      <c r="F1434" s="12"/>
      <c r="G1434" s="13">
        <f t="shared" si="23"/>
        <v>0</v>
      </c>
    </row>
    <row r="1435" spans="1:7">
      <c r="A1435" s="9"/>
      <c r="B1435" s="31"/>
      <c r="C1435" s="10" t="str">
        <f>IFERROR(VLOOKUP($B1435,DataBase!$A:$B,2,0),"")</f>
        <v/>
      </c>
      <c r="D1435" s="139" t="str">
        <f>IFERROR(VLOOKUP($B1435,DataBase!$A:$G,6,0),"")</f>
        <v/>
      </c>
      <c r="E1435" s="11"/>
      <c r="F1435" s="12"/>
      <c r="G1435" s="13">
        <f t="shared" si="23"/>
        <v>0</v>
      </c>
    </row>
    <row r="1436" spans="1:7">
      <c r="A1436" s="9"/>
      <c r="B1436" s="31"/>
      <c r="C1436" s="10" t="str">
        <f>IFERROR(VLOOKUP($B1436,DataBase!$A:$B,2,0),"")</f>
        <v/>
      </c>
      <c r="D1436" s="139" t="str">
        <f>IFERROR(VLOOKUP($B1436,DataBase!$A:$G,6,0),"")</f>
        <v/>
      </c>
      <c r="E1436" s="11"/>
      <c r="F1436" s="12"/>
      <c r="G1436" s="13">
        <f t="shared" si="23"/>
        <v>0</v>
      </c>
    </row>
    <row r="1437" spans="1:7">
      <c r="A1437" s="9"/>
      <c r="B1437" s="31"/>
      <c r="C1437" s="10" t="str">
        <f>IFERROR(VLOOKUP($B1437,DataBase!$A:$B,2,0),"")</f>
        <v/>
      </c>
      <c r="D1437" s="139" t="str">
        <f>IFERROR(VLOOKUP($B1437,DataBase!$A:$G,6,0),"")</f>
        <v/>
      </c>
      <c r="E1437" s="11"/>
      <c r="F1437" s="12"/>
      <c r="G1437" s="13">
        <f t="shared" si="23"/>
        <v>0</v>
      </c>
    </row>
    <row r="1438" spans="1:7">
      <c r="A1438" s="9"/>
      <c r="B1438" s="31"/>
      <c r="C1438" s="10" t="str">
        <f>IFERROR(VLOOKUP($B1438,DataBase!$A:$B,2,0),"")</f>
        <v/>
      </c>
      <c r="D1438" s="139" t="str">
        <f>IFERROR(VLOOKUP($B1438,DataBase!$A:$G,6,0),"")</f>
        <v/>
      </c>
      <c r="E1438" s="11"/>
      <c r="F1438" s="12"/>
      <c r="G1438" s="13">
        <f t="shared" si="23"/>
        <v>0</v>
      </c>
    </row>
    <row r="1439" spans="1:7">
      <c r="A1439" s="9"/>
      <c r="B1439" s="31"/>
      <c r="C1439" s="10" t="str">
        <f>IFERROR(VLOOKUP($B1439,DataBase!$A:$B,2,0),"")</f>
        <v/>
      </c>
      <c r="D1439" s="139" t="str">
        <f>IFERROR(VLOOKUP($B1439,DataBase!$A:$G,6,0),"")</f>
        <v/>
      </c>
      <c r="E1439" s="11"/>
      <c r="F1439" s="12"/>
      <c r="G1439" s="13">
        <f t="shared" si="23"/>
        <v>0</v>
      </c>
    </row>
    <row r="1440" spans="1:7">
      <c r="A1440" s="9"/>
      <c r="B1440" s="31"/>
      <c r="C1440" s="10" t="str">
        <f>IFERROR(VLOOKUP($B1440,DataBase!$A:$B,2,0),"")</f>
        <v/>
      </c>
      <c r="D1440" s="139" t="str">
        <f>IFERROR(VLOOKUP($B1440,DataBase!$A:$G,6,0),"")</f>
        <v/>
      </c>
      <c r="E1440" s="11"/>
      <c r="F1440" s="12"/>
      <c r="G1440" s="13">
        <f t="shared" si="23"/>
        <v>0</v>
      </c>
    </row>
    <row r="1441" spans="1:7">
      <c r="A1441" s="9"/>
      <c r="B1441" s="31"/>
      <c r="C1441" s="10" t="str">
        <f>IFERROR(VLOOKUP($B1441,DataBase!$A:$B,2,0),"")</f>
        <v/>
      </c>
      <c r="D1441" s="139" t="str">
        <f>IFERROR(VLOOKUP($B1441,DataBase!$A:$G,6,0),"")</f>
        <v/>
      </c>
      <c r="E1441" s="11"/>
      <c r="F1441" s="12"/>
      <c r="G1441" s="13">
        <f t="shared" si="23"/>
        <v>0</v>
      </c>
    </row>
    <row r="1442" spans="1:7">
      <c r="A1442" s="9"/>
      <c r="B1442" s="31"/>
      <c r="C1442" s="10" t="str">
        <f>IFERROR(VLOOKUP($B1442,DataBase!$A:$B,2,0),"")</f>
        <v/>
      </c>
      <c r="D1442" s="139" t="str">
        <f>IFERROR(VLOOKUP($B1442,DataBase!$A:$G,6,0),"")</f>
        <v/>
      </c>
      <c r="E1442" s="11"/>
      <c r="F1442" s="12"/>
      <c r="G1442" s="13">
        <f t="shared" si="23"/>
        <v>0</v>
      </c>
    </row>
    <row r="1443" spans="1:7">
      <c r="A1443" s="9"/>
      <c r="B1443" s="31"/>
      <c r="C1443" s="10" t="str">
        <f>IFERROR(VLOOKUP($B1443,DataBase!$A:$B,2,0),"")</f>
        <v/>
      </c>
      <c r="D1443" s="139" t="str">
        <f>IFERROR(VLOOKUP($B1443,DataBase!$A:$G,6,0),"")</f>
        <v/>
      </c>
      <c r="E1443" s="11"/>
      <c r="F1443" s="12"/>
      <c r="G1443" s="13">
        <f t="shared" si="23"/>
        <v>0</v>
      </c>
    </row>
    <row r="1444" spans="1:7">
      <c r="A1444" s="9"/>
      <c r="B1444" s="31"/>
      <c r="C1444" s="10" t="str">
        <f>IFERROR(VLOOKUP($B1444,DataBase!$A:$B,2,0),"")</f>
        <v/>
      </c>
      <c r="D1444" s="139" t="str">
        <f>IFERROR(VLOOKUP($B1444,DataBase!$A:$G,6,0),"")</f>
        <v/>
      </c>
      <c r="E1444" s="11"/>
      <c r="F1444" s="12"/>
      <c r="G1444" s="13">
        <f t="shared" si="23"/>
        <v>0</v>
      </c>
    </row>
    <row r="1445" spans="1:7">
      <c r="A1445" s="9"/>
      <c r="B1445" s="31"/>
      <c r="C1445" s="10" t="str">
        <f>IFERROR(VLOOKUP($B1445,DataBase!$A:$B,2,0),"")</f>
        <v/>
      </c>
      <c r="D1445" s="139" t="str">
        <f>IFERROR(VLOOKUP($B1445,DataBase!$A:$G,6,0),"")</f>
        <v/>
      </c>
      <c r="E1445" s="11"/>
      <c r="F1445" s="12"/>
      <c r="G1445" s="13">
        <f t="shared" si="23"/>
        <v>0</v>
      </c>
    </row>
    <row r="1446" spans="1:7">
      <c r="A1446" s="9"/>
      <c r="B1446" s="31"/>
      <c r="C1446" s="10" t="str">
        <f>IFERROR(VLOOKUP($B1446,DataBase!$A:$B,2,0),"")</f>
        <v/>
      </c>
      <c r="D1446" s="139" t="str">
        <f>IFERROR(VLOOKUP($B1446,DataBase!$A:$G,6,0),"")</f>
        <v/>
      </c>
      <c r="E1446" s="11"/>
      <c r="F1446" s="12"/>
      <c r="G1446" s="13">
        <f t="shared" si="23"/>
        <v>0</v>
      </c>
    </row>
    <row r="1447" spans="1:7">
      <c r="A1447" s="9"/>
      <c r="B1447" s="31"/>
      <c r="C1447" s="10" t="str">
        <f>IFERROR(VLOOKUP($B1447,DataBase!$A:$B,2,0),"")</f>
        <v/>
      </c>
      <c r="D1447" s="139" t="str">
        <f>IFERROR(VLOOKUP($B1447,DataBase!$A:$G,6,0),"")</f>
        <v/>
      </c>
      <c r="E1447" s="11"/>
      <c r="F1447" s="12"/>
      <c r="G1447" s="13">
        <f t="shared" si="23"/>
        <v>0</v>
      </c>
    </row>
    <row r="1448" spans="1:7">
      <c r="A1448" s="9"/>
      <c r="B1448" s="31"/>
      <c r="C1448" s="10" t="str">
        <f>IFERROR(VLOOKUP($B1448,DataBase!$A:$B,2,0),"")</f>
        <v/>
      </c>
      <c r="D1448" s="139" t="str">
        <f>IFERROR(VLOOKUP($B1448,DataBase!$A:$G,6,0),"")</f>
        <v/>
      </c>
      <c r="E1448" s="11"/>
      <c r="F1448" s="12"/>
      <c r="G1448" s="13">
        <f t="shared" si="23"/>
        <v>0</v>
      </c>
    </row>
    <row r="1449" spans="1:7">
      <c r="A1449" s="9"/>
      <c r="B1449" s="31"/>
      <c r="C1449" s="10" t="str">
        <f>IFERROR(VLOOKUP($B1449,DataBase!$A:$B,2,0),"")</f>
        <v/>
      </c>
      <c r="D1449" s="139" t="str">
        <f>IFERROR(VLOOKUP($B1449,DataBase!$A:$G,6,0),"")</f>
        <v/>
      </c>
      <c r="E1449" s="11"/>
      <c r="F1449" s="12"/>
      <c r="G1449" s="13">
        <f t="shared" si="23"/>
        <v>0</v>
      </c>
    </row>
    <row r="1450" spans="1:7">
      <c r="A1450" s="9"/>
      <c r="B1450" s="31"/>
      <c r="C1450" s="10" t="str">
        <f>IFERROR(VLOOKUP($B1450,DataBase!$A:$B,2,0),"")</f>
        <v/>
      </c>
      <c r="D1450" s="139" t="str">
        <f>IFERROR(VLOOKUP($B1450,DataBase!$A:$G,6,0),"")</f>
        <v/>
      </c>
      <c r="E1450" s="11"/>
      <c r="F1450" s="12"/>
      <c r="G1450" s="13">
        <f t="shared" si="23"/>
        <v>0</v>
      </c>
    </row>
    <row r="1451" spans="1:7">
      <c r="A1451" s="9"/>
      <c r="B1451" s="31"/>
      <c r="C1451" s="10" t="str">
        <f>IFERROR(VLOOKUP($B1451,DataBase!$A:$B,2,0),"")</f>
        <v/>
      </c>
      <c r="D1451" s="139" t="str">
        <f>IFERROR(VLOOKUP($B1451,DataBase!$A:$G,6,0),"")</f>
        <v/>
      </c>
      <c r="E1451" s="11"/>
      <c r="F1451" s="12"/>
      <c r="G1451" s="13">
        <f t="shared" si="23"/>
        <v>0</v>
      </c>
    </row>
    <row r="1452" spans="1:7">
      <c r="A1452" s="9"/>
      <c r="B1452" s="31"/>
      <c r="C1452" s="10" t="str">
        <f>IFERROR(VLOOKUP($B1452,DataBase!$A:$B,2,0),"")</f>
        <v/>
      </c>
      <c r="D1452" s="139" t="str">
        <f>IFERROR(VLOOKUP($B1452,DataBase!$A:$G,6,0),"")</f>
        <v/>
      </c>
      <c r="E1452" s="11"/>
      <c r="F1452" s="12"/>
      <c r="G1452" s="13">
        <f t="shared" si="23"/>
        <v>0</v>
      </c>
    </row>
    <row r="1453" spans="1:7">
      <c r="A1453" s="9"/>
      <c r="B1453" s="31"/>
      <c r="C1453" s="10" t="str">
        <f>IFERROR(VLOOKUP($B1453,DataBase!$A:$B,2,0),"")</f>
        <v/>
      </c>
      <c r="D1453" s="139" t="str">
        <f>IFERROR(VLOOKUP($B1453,DataBase!$A:$G,6,0),"")</f>
        <v/>
      </c>
      <c r="E1453" s="11"/>
      <c r="F1453" s="12"/>
      <c r="G1453" s="13">
        <f t="shared" si="23"/>
        <v>0</v>
      </c>
    </row>
    <row r="1454" spans="1:7">
      <c r="A1454" s="9"/>
      <c r="B1454" s="31"/>
      <c r="C1454" s="10" t="str">
        <f>IFERROR(VLOOKUP($B1454,DataBase!$A:$B,2,0),"")</f>
        <v/>
      </c>
      <c r="D1454" s="139" t="str">
        <f>IFERROR(VLOOKUP($B1454,DataBase!$A:$G,6,0),"")</f>
        <v/>
      </c>
      <c r="E1454" s="11"/>
      <c r="F1454" s="12"/>
      <c r="G1454" s="13">
        <f t="shared" si="23"/>
        <v>0</v>
      </c>
    </row>
    <row r="1455" spans="1:7">
      <c r="A1455" s="9"/>
      <c r="B1455" s="31"/>
      <c r="C1455" s="10" t="str">
        <f>IFERROR(VLOOKUP($B1455,DataBase!$A:$B,2,0),"")</f>
        <v/>
      </c>
      <c r="D1455" s="139" t="str">
        <f>IFERROR(VLOOKUP($B1455,DataBase!$A:$G,6,0),"")</f>
        <v/>
      </c>
      <c r="E1455" s="11"/>
      <c r="F1455" s="12"/>
      <c r="G1455" s="13">
        <f t="shared" si="23"/>
        <v>0</v>
      </c>
    </row>
    <row r="1456" spans="1:7">
      <c r="A1456" s="9"/>
      <c r="B1456" s="31"/>
      <c r="C1456" s="10" t="str">
        <f>IFERROR(VLOOKUP($B1456,DataBase!$A:$B,2,0),"")</f>
        <v/>
      </c>
      <c r="D1456" s="139" t="str">
        <f>IFERROR(VLOOKUP($B1456,DataBase!$A:$G,6,0),"")</f>
        <v/>
      </c>
      <c r="E1456" s="11"/>
      <c r="F1456" s="12"/>
      <c r="G1456" s="13">
        <f t="shared" si="23"/>
        <v>0</v>
      </c>
    </row>
    <row r="1457" spans="1:7">
      <c r="A1457" s="9"/>
      <c r="B1457" s="31"/>
      <c r="C1457" s="10" t="str">
        <f>IFERROR(VLOOKUP($B1457,DataBase!$A:$B,2,0),"")</f>
        <v/>
      </c>
      <c r="D1457" s="139" t="str">
        <f>IFERROR(VLOOKUP($B1457,DataBase!$A:$G,6,0),"")</f>
        <v/>
      </c>
      <c r="E1457" s="11"/>
      <c r="F1457" s="12"/>
      <c r="G1457" s="13">
        <f t="shared" si="23"/>
        <v>0</v>
      </c>
    </row>
    <row r="1458" spans="1:7">
      <c r="A1458" s="9"/>
      <c r="B1458" s="31"/>
      <c r="C1458" s="10" t="str">
        <f>IFERROR(VLOOKUP($B1458,DataBase!$A:$B,2,0),"")</f>
        <v/>
      </c>
      <c r="D1458" s="139" t="str">
        <f>IFERROR(VLOOKUP($B1458,DataBase!$A:$G,6,0),"")</f>
        <v/>
      </c>
      <c r="E1458" s="11"/>
      <c r="F1458" s="12"/>
      <c r="G1458" s="13">
        <f t="shared" si="23"/>
        <v>0</v>
      </c>
    </row>
    <row r="1459" spans="1:7">
      <c r="A1459" s="9"/>
      <c r="B1459" s="31"/>
      <c r="C1459" s="10" t="str">
        <f>IFERROR(VLOOKUP($B1459,DataBase!$A:$B,2,0),"")</f>
        <v/>
      </c>
      <c r="D1459" s="139" t="str">
        <f>IFERROR(VLOOKUP($B1459,DataBase!$A:$G,6,0),"")</f>
        <v/>
      </c>
      <c r="E1459" s="11"/>
      <c r="F1459" s="12"/>
      <c r="G1459" s="13">
        <f t="shared" si="23"/>
        <v>0</v>
      </c>
    </row>
    <row r="1460" spans="1:7">
      <c r="A1460" s="9"/>
      <c r="B1460" s="31"/>
      <c r="C1460" s="10" t="str">
        <f>IFERROR(VLOOKUP($B1460,DataBase!$A:$B,2,0),"")</f>
        <v/>
      </c>
      <c r="D1460" s="139" t="str">
        <f>IFERROR(VLOOKUP($B1460,DataBase!$A:$G,6,0),"")</f>
        <v/>
      </c>
      <c r="E1460" s="11"/>
      <c r="F1460" s="12"/>
      <c r="G1460" s="13">
        <f t="shared" si="23"/>
        <v>0</v>
      </c>
    </row>
    <row r="1461" spans="1:7">
      <c r="A1461" s="9"/>
      <c r="B1461" s="31"/>
      <c r="C1461" s="10" t="str">
        <f>IFERROR(VLOOKUP($B1461,DataBase!$A:$B,2,0),"")</f>
        <v/>
      </c>
      <c r="D1461" s="139" t="str">
        <f>IFERROR(VLOOKUP($B1461,DataBase!$A:$G,6,0),"")</f>
        <v/>
      </c>
      <c r="E1461" s="11"/>
      <c r="F1461" s="12"/>
      <c r="G1461" s="13">
        <f t="shared" si="23"/>
        <v>0</v>
      </c>
    </row>
    <row r="1462" spans="1:7">
      <c r="A1462" s="9"/>
      <c r="B1462" s="31"/>
      <c r="C1462" s="10" t="str">
        <f>IFERROR(VLOOKUP($B1462,DataBase!$A:$B,2,0),"")</f>
        <v/>
      </c>
      <c r="D1462" s="139" t="str">
        <f>IFERROR(VLOOKUP($B1462,DataBase!$A:$G,6,0),"")</f>
        <v/>
      </c>
      <c r="E1462" s="11"/>
      <c r="F1462" s="12"/>
      <c r="G1462" s="13">
        <f t="shared" si="23"/>
        <v>0</v>
      </c>
    </row>
    <row r="1463" spans="1:7">
      <c r="A1463" s="9"/>
      <c r="B1463" s="31"/>
      <c r="C1463" s="10" t="str">
        <f>IFERROR(VLOOKUP($B1463,DataBase!$A:$B,2,0),"")</f>
        <v/>
      </c>
      <c r="D1463" s="139" t="str">
        <f>IFERROR(VLOOKUP($B1463,DataBase!$A:$G,6,0),"")</f>
        <v/>
      </c>
      <c r="E1463" s="11"/>
      <c r="F1463" s="12"/>
      <c r="G1463" s="13">
        <f t="shared" si="23"/>
        <v>0</v>
      </c>
    </row>
    <row r="1464" spans="1:7">
      <c r="A1464" s="9"/>
      <c r="B1464" s="31"/>
      <c r="C1464" s="10" t="str">
        <f>IFERROR(VLOOKUP($B1464,DataBase!$A:$B,2,0),"")</f>
        <v/>
      </c>
      <c r="D1464" s="139" t="str">
        <f>IFERROR(VLOOKUP($B1464,DataBase!$A:$G,6,0),"")</f>
        <v/>
      </c>
      <c r="E1464" s="11"/>
      <c r="F1464" s="12"/>
      <c r="G1464" s="13">
        <f t="shared" si="23"/>
        <v>0</v>
      </c>
    </row>
    <row r="1465" spans="1:7">
      <c r="A1465" s="9"/>
      <c r="B1465" s="31"/>
      <c r="C1465" s="10" t="str">
        <f>IFERROR(VLOOKUP($B1465,DataBase!$A:$B,2,0),"")</f>
        <v/>
      </c>
      <c r="D1465" s="139" t="str">
        <f>IFERROR(VLOOKUP($B1465,DataBase!$A:$G,6,0),"")</f>
        <v/>
      </c>
      <c r="E1465" s="11"/>
      <c r="F1465" s="12"/>
      <c r="G1465" s="13">
        <f t="shared" si="23"/>
        <v>0</v>
      </c>
    </row>
    <row r="1466" spans="1:7">
      <c r="A1466" s="9"/>
      <c r="B1466" s="31"/>
      <c r="C1466" s="10" t="str">
        <f>IFERROR(VLOOKUP($B1466,DataBase!$A:$B,2,0),"")</f>
        <v/>
      </c>
      <c r="D1466" s="139" t="str">
        <f>IFERROR(VLOOKUP($B1466,DataBase!$A:$G,6,0),"")</f>
        <v/>
      </c>
      <c r="E1466" s="11"/>
      <c r="F1466" s="12"/>
      <c r="G1466" s="13">
        <f t="shared" si="23"/>
        <v>0</v>
      </c>
    </row>
    <row r="1467" spans="1:7">
      <c r="A1467" s="9"/>
      <c r="B1467" s="31"/>
      <c r="C1467" s="10" t="str">
        <f>IFERROR(VLOOKUP($B1467,DataBase!$A:$B,2,0),"")</f>
        <v/>
      </c>
      <c r="D1467" s="139" t="str">
        <f>IFERROR(VLOOKUP($B1467,DataBase!$A:$G,6,0),"")</f>
        <v/>
      </c>
      <c r="E1467" s="11"/>
      <c r="F1467" s="12"/>
      <c r="G1467" s="13">
        <f t="shared" si="23"/>
        <v>0</v>
      </c>
    </row>
    <row r="1468" spans="1:7">
      <c r="A1468" s="9"/>
      <c r="B1468" s="31"/>
      <c r="C1468" s="10" t="str">
        <f>IFERROR(VLOOKUP($B1468,DataBase!$A:$B,2,0),"")</f>
        <v/>
      </c>
      <c r="D1468" s="139" t="str">
        <f>IFERROR(VLOOKUP($B1468,DataBase!$A:$G,6,0),"")</f>
        <v/>
      </c>
      <c r="E1468" s="11"/>
      <c r="F1468" s="12"/>
      <c r="G1468" s="13">
        <f t="shared" si="23"/>
        <v>0</v>
      </c>
    </row>
    <row r="1469" spans="1:7">
      <c r="A1469" s="9"/>
      <c r="B1469" s="31"/>
      <c r="C1469" s="10" t="str">
        <f>IFERROR(VLOOKUP($B1469,DataBase!$A:$B,2,0),"")</f>
        <v/>
      </c>
      <c r="D1469" s="139" t="str">
        <f>IFERROR(VLOOKUP($B1469,DataBase!$A:$G,6,0),"")</f>
        <v/>
      </c>
      <c r="E1469" s="11"/>
      <c r="F1469" s="12"/>
      <c r="G1469" s="13">
        <f t="shared" si="23"/>
        <v>0</v>
      </c>
    </row>
    <row r="1470" spans="1:7">
      <c r="A1470" s="9"/>
      <c r="B1470" s="31"/>
      <c r="C1470" s="10" t="str">
        <f>IFERROR(VLOOKUP($B1470,DataBase!$A:$B,2,0),"")</f>
        <v/>
      </c>
      <c r="D1470" s="139" t="str">
        <f>IFERROR(VLOOKUP($B1470,DataBase!$A:$G,6,0),"")</f>
        <v/>
      </c>
      <c r="E1470" s="11"/>
      <c r="F1470" s="12"/>
      <c r="G1470" s="13">
        <f t="shared" si="23"/>
        <v>0</v>
      </c>
    </row>
    <row r="1471" spans="1:7">
      <c r="A1471" s="9"/>
      <c r="B1471" s="31"/>
      <c r="C1471" s="10" t="str">
        <f>IFERROR(VLOOKUP($B1471,DataBase!$A:$B,2,0),"")</f>
        <v/>
      </c>
      <c r="D1471" s="139" t="str">
        <f>IFERROR(VLOOKUP($B1471,DataBase!$A:$G,6,0),"")</f>
        <v/>
      </c>
      <c r="E1471" s="11"/>
      <c r="F1471" s="12"/>
      <c r="G1471" s="13">
        <f t="shared" si="23"/>
        <v>0</v>
      </c>
    </row>
    <row r="1472" spans="1:7">
      <c r="A1472" s="9"/>
      <c r="B1472" s="31"/>
      <c r="C1472" s="10" t="str">
        <f>IFERROR(VLOOKUP($B1472,DataBase!$A:$B,2,0),"")</f>
        <v/>
      </c>
      <c r="D1472" s="139" t="str">
        <f>IFERROR(VLOOKUP($B1472,DataBase!$A:$G,6,0),"")</f>
        <v/>
      </c>
      <c r="E1472" s="11"/>
      <c r="F1472" s="12"/>
      <c r="G1472" s="13">
        <f t="shared" si="23"/>
        <v>0</v>
      </c>
    </row>
    <row r="1473" spans="1:7">
      <c r="A1473" s="9"/>
      <c r="B1473" s="31"/>
      <c r="C1473" s="10" t="str">
        <f>IFERROR(VLOOKUP($B1473,DataBase!$A:$B,2,0),"")</f>
        <v/>
      </c>
      <c r="D1473" s="139" t="str">
        <f>IFERROR(VLOOKUP($B1473,DataBase!$A:$G,6,0),"")</f>
        <v/>
      </c>
      <c r="E1473" s="11"/>
      <c r="F1473" s="12"/>
      <c r="G1473" s="13">
        <f t="shared" si="23"/>
        <v>0</v>
      </c>
    </row>
    <row r="1474" spans="1:7">
      <c r="A1474" s="9"/>
      <c r="B1474" s="31"/>
      <c r="C1474" s="10" t="str">
        <f>IFERROR(VLOOKUP($B1474,DataBase!$A:$B,2,0),"")</f>
        <v/>
      </c>
      <c r="D1474" s="139" t="str">
        <f>IFERROR(VLOOKUP($B1474,DataBase!$A:$G,6,0),"")</f>
        <v/>
      </c>
      <c r="E1474" s="11"/>
      <c r="F1474" s="12"/>
      <c r="G1474" s="13">
        <f t="shared" si="23"/>
        <v>0</v>
      </c>
    </row>
    <row r="1475" spans="1:7">
      <c r="A1475" s="9"/>
      <c r="B1475" s="31"/>
      <c r="C1475" s="10" t="str">
        <f>IFERROR(VLOOKUP($B1475,DataBase!$A:$B,2,0),"")</f>
        <v/>
      </c>
      <c r="D1475" s="139" t="str">
        <f>IFERROR(VLOOKUP($B1475,DataBase!$A:$G,6,0),"")</f>
        <v/>
      </c>
      <c r="E1475" s="11"/>
      <c r="F1475" s="12"/>
      <c r="G1475" s="13">
        <f t="shared" si="23"/>
        <v>0</v>
      </c>
    </row>
    <row r="1476" spans="1:7">
      <c r="A1476" s="9"/>
      <c r="B1476" s="31"/>
      <c r="C1476" s="10" t="str">
        <f>IFERROR(VLOOKUP($B1476,DataBase!$A:$B,2,0),"")</f>
        <v/>
      </c>
      <c r="D1476" s="139" t="str">
        <f>IFERROR(VLOOKUP($B1476,DataBase!$A:$G,6,0),"")</f>
        <v/>
      </c>
      <c r="E1476" s="11"/>
      <c r="F1476" s="12"/>
      <c r="G1476" s="13">
        <f t="shared" ref="G1476:G1539" si="24">E1476*F1476</f>
        <v>0</v>
      </c>
    </row>
    <row r="1477" spans="1:7">
      <c r="A1477" s="9"/>
      <c r="B1477" s="31"/>
      <c r="C1477" s="10" t="str">
        <f>IFERROR(VLOOKUP($B1477,DataBase!$A:$B,2,0),"")</f>
        <v/>
      </c>
      <c r="D1477" s="139" t="str">
        <f>IFERROR(VLOOKUP($B1477,DataBase!$A:$G,6,0),"")</f>
        <v/>
      </c>
      <c r="E1477" s="11"/>
      <c r="F1477" s="12"/>
      <c r="G1477" s="13">
        <f t="shared" si="24"/>
        <v>0</v>
      </c>
    </row>
    <row r="1478" spans="1:7">
      <c r="A1478" s="9"/>
      <c r="B1478" s="31"/>
      <c r="C1478" s="10" t="str">
        <f>IFERROR(VLOOKUP($B1478,DataBase!$A:$B,2,0),"")</f>
        <v/>
      </c>
      <c r="D1478" s="139" t="str">
        <f>IFERROR(VLOOKUP($B1478,DataBase!$A:$G,6,0),"")</f>
        <v/>
      </c>
      <c r="E1478" s="11"/>
      <c r="F1478" s="12"/>
      <c r="G1478" s="13">
        <f t="shared" si="24"/>
        <v>0</v>
      </c>
    </row>
    <row r="1479" spans="1:7">
      <c r="A1479" s="9"/>
      <c r="B1479" s="31"/>
      <c r="C1479" s="10" t="str">
        <f>IFERROR(VLOOKUP($B1479,DataBase!$A:$B,2,0),"")</f>
        <v/>
      </c>
      <c r="D1479" s="139" t="str">
        <f>IFERROR(VLOOKUP($B1479,DataBase!$A:$G,6,0),"")</f>
        <v/>
      </c>
      <c r="E1479" s="11"/>
      <c r="F1479" s="12"/>
      <c r="G1479" s="13">
        <f t="shared" si="24"/>
        <v>0</v>
      </c>
    </row>
    <row r="1480" spans="1:7">
      <c r="A1480" s="9"/>
      <c r="B1480" s="31"/>
      <c r="C1480" s="10" t="str">
        <f>IFERROR(VLOOKUP($B1480,DataBase!$A:$B,2,0),"")</f>
        <v/>
      </c>
      <c r="D1480" s="139" t="str">
        <f>IFERROR(VLOOKUP($B1480,DataBase!$A:$G,6,0),"")</f>
        <v/>
      </c>
      <c r="E1480" s="11"/>
      <c r="F1480" s="12"/>
      <c r="G1480" s="13">
        <f t="shared" si="24"/>
        <v>0</v>
      </c>
    </row>
    <row r="1481" spans="1:7">
      <c r="A1481" s="9"/>
      <c r="B1481" s="31"/>
      <c r="C1481" s="10" t="str">
        <f>IFERROR(VLOOKUP($B1481,DataBase!$A:$B,2,0),"")</f>
        <v/>
      </c>
      <c r="D1481" s="139" t="str">
        <f>IFERROR(VLOOKUP($B1481,DataBase!$A:$G,6,0),"")</f>
        <v/>
      </c>
      <c r="E1481" s="11"/>
      <c r="F1481" s="12"/>
      <c r="G1481" s="13">
        <f t="shared" si="24"/>
        <v>0</v>
      </c>
    </row>
    <row r="1482" spans="1:7">
      <c r="A1482" s="9"/>
      <c r="B1482" s="31"/>
      <c r="C1482" s="10" t="str">
        <f>IFERROR(VLOOKUP($B1482,DataBase!$A:$B,2,0),"")</f>
        <v/>
      </c>
      <c r="D1482" s="139" t="str">
        <f>IFERROR(VLOOKUP($B1482,DataBase!$A:$G,6,0),"")</f>
        <v/>
      </c>
      <c r="E1482" s="11"/>
      <c r="F1482" s="12"/>
      <c r="G1482" s="13">
        <f t="shared" si="24"/>
        <v>0</v>
      </c>
    </row>
    <row r="1483" spans="1:7">
      <c r="A1483" s="9"/>
      <c r="B1483" s="31"/>
      <c r="C1483" s="10" t="str">
        <f>IFERROR(VLOOKUP($B1483,DataBase!$A:$B,2,0),"")</f>
        <v/>
      </c>
      <c r="D1483" s="139" t="str">
        <f>IFERROR(VLOOKUP($B1483,DataBase!$A:$G,6,0),"")</f>
        <v/>
      </c>
      <c r="E1483" s="11"/>
      <c r="F1483" s="12"/>
      <c r="G1483" s="13">
        <f t="shared" si="24"/>
        <v>0</v>
      </c>
    </row>
    <row r="1484" spans="1:7">
      <c r="A1484" s="9"/>
      <c r="B1484" s="31"/>
      <c r="C1484" s="10" t="str">
        <f>IFERROR(VLOOKUP($B1484,DataBase!$A:$B,2,0),"")</f>
        <v/>
      </c>
      <c r="D1484" s="139" t="str">
        <f>IFERROR(VLOOKUP($B1484,DataBase!$A:$G,6,0),"")</f>
        <v/>
      </c>
      <c r="E1484" s="11"/>
      <c r="F1484" s="12"/>
      <c r="G1484" s="13">
        <f t="shared" si="24"/>
        <v>0</v>
      </c>
    </row>
    <row r="1485" spans="1:7">
      <c r="A1485" s="9"/>
      <c r="B1485" s="31"/>
      <c r="C1485" s="10" t="str">
        <f>IFERROR(VLOOKUP($B1485,DataBase!$A:$B,2,0),"")</f>
        <v/>
      </c>
      <c r="D1485" s="139" t="str">
        <f>IFERROR(VLOOKUP($B1485,DataBase!$A:$G,6,0),"")</f>
        <v/>
      </c>
      <c r="E1485" s="11"/>
      <c r="F1485" s="12"/>
      <c r="G1485" s="13">
        <f t="shared" si="24"/>
        <v>0</v>
      </c>
    </row>
    <row r="1486" spans="1:7">
      <c r="A1486" s="9"/>
      <c r="B1486" s="31"/>
      <c r="C1486" s="10" t="str">
        <f>IFERROR(VLOOKUP($B1486,DataBase!$A:$B,2,0),"")</f>
        <v/>
      </c>
      <c r="D1486" s="139" t="str">
        <f>IFERROR(VLOOKUP($B1486,DataBase!$A:$G,6,0),"")</f>
        <v/>
      </c>
      <c r="E1486" s="11"/>
      <c r="F1486" s="12"/>
      <c r="G1486" s="13">
        <f t="shared" si="24"/>
        <v>0</v>
      </c>
    </row>
    <row r="1487" spans="1:7">
      <c r="A1487" s="9"/>
      <c r="B1487" s="31"/>
      <c r="C1487" s="10" t="str">
        <f>IFERROR(VLOOKUP($B1487,DataBase!$A:$B,2,0),"")</f>
        <v/>
      </c>
      <c r="D1487" s="139" t="str">
        <f>IFERROR(VLOOKUP($B1487,DataBase!$A:$G,6,0),"")</f>
        <v/>
      </c>
      <c r="E1487" s="11"/>
      <c r="F1487" s="12"/>
      <c r="G1487" s="13">
        <f t="shared" si="24"/>
        <v>0</v>
      </c>
    </row>
    <row r="1488" spans="1:7">
      <c r="A1488" s="9"/>
      <c r="B1488" s="31"/>
      <c r="C1488" s="10" t="str">
        <f>IFERROR(VLOOKUP($B1488,DataBase!$A:$B,2,0),"")</f>
        <v/>
      </c>
      <c r="D1488" s="139" t="str">
        <f>IFERROR(VLOOKUP($B1488,DataBase!$A:$G,6,0),"")</f>
        <v/>
      </c>
      <c r="E1488" s="11"/>
      <c r="F1488" s="12"/>
      <c r="G1488" s="13">
        <f t="shared" si="24"/>
        <v>0</v>
      </c>
    </row>
    <row r="1489" spans="1:7">
      <c r="A1489" s="9"/>
      <c r="B1489" s="31"/>
      <c r="C1489" s="10" t="str">
        <f>IFERROR(VLOOKUP($B1489,DataBase!$A:$B,2,0),"")</f>
        <v/>
      </c>
      <c r="D1489" s="139" t="str">
        <f>IFERROR(VLOOKUP($B1489,DataBase!$A:$G,6,0),"")</f>
        <v/>
      </c>
      <c r="E1489" s="11"/>
      <c r="F1489" s="12"/>
      <c r="G1489" s="13">
        <f t="shared" si="24"/>
        <v>0</v>
      </c>
    </row>
    <row r="1490" spans="1:7">
      <c r="A1490" s="9"/>
      <c r="B1490" s="31"/>
      <c r="C1490" s="10" t="str">
        <f>IFERROR(VLOOKUP($B1490,DataBase!$A:$B,2,0),"")</f>
        <v/>
      </c>
      <c r="D1490" s="139" t="str">
        <f>IFERROR(VLOOKUP($B1490,DataBase!$A:$G,6,0),"")</f>
        <v/>
      </c>
      <c r="E1490" s="11"/>
      <c r="F1490" s="12"/>
      <c r="G1490" s="13">
        <f t="shared" si="24"/>
        <v>0</v>
      </c>
    </row>
    <row r="1491" spans="1:7">
      <c r="A1491" s="9"/>
      <c r="B1491" s="31"/>
      <c r="C1491" s="10" t="str">
        <f>IFERROR(VLOOKUP($B1491,DataBase!$A:$B,2,0),"")</f>
        <v/>
      </c>
      <c r="D1491" s="139" t="str">
        <f>IFERROR(VLOOKUP($B1491,DataBase!$A:$G,6,0),"")</f>
        <v/>
      </c>
      <c r="E1491" s="11"/>
      <c r="F1491" s="12"/>
      <c r="G1491" s="13">
        <f t="shared" si="24"/>
        <v>0</v>
      </c>
    </row>
    <row r="1492" spans="1:7">
      <c r="A1492" s="9"/>
      <c r="B1492" s="31"/>
      <c r="C1492" s="10" t="str">
        <f>IFERROR(VLOOKUP($B1492,DataBase!$A:$B,2,0),"")</f>
        <v/>
      </c>
      <c r="D1492" s="139" t="str">
        <f>IFERROR(VLOOKUP($B1492,DataBase!$A:$G,6,0),"")</f>
        <v/>
      </c>
      <c r="E1492" s="11"/>
      <c r="F1492" s="12"/>
      <c r="G1492" s="13">
        <f t="shared" si="24"/>
        <v>0</v>
      </c>
    </row>
    <row r="1493" spans="1:7">
      <c r="A1493" s="9"/>
      <c r="B1493" s="31"/>
      <c r="C1493" s="10" t="str">
        <f>IFERROR(VLOOKUP($B1493,DataBase!$A:$B,2,0),"")</f>
        <v/>
      </c>
      <c r="D1493" s="139" t="str">
        <f>IFERROR(VLOOKUP($B1493,DataBase!$A:$G,6,0),"")</f>
        <v/>
      </c>
      <c r="E1493" s="11"/>
      <c r="F1493" s="12"/>
      <c r="G1493" s="13">
        <f t="shared" si="24"/>
        <v>0</v>
      </c>
    </row>
    <row r="1494" spans="1:7">
      <c r="A1494" s="9"/>
      <c r="B1494" s="31"/>
      <c r="C1494" s="10" t="str">
        <f>IFERROR(VLOOKUP($B1494,DataBase!$A:$B,2,0),"")</f>
        <v/>
      </c>
      <c r="D1494" s="139" t="str">
        <f>IFERROR(VLOOKUP($B1494,DataBase!$A:$G,6,0),"")</f>
        <v/>
      </c>
      <c r="E1494" s="11"/>
      <c r="F1494" s="12"/>
      <c r="G1494" s="13">
        <f t="shared" si="24"/>
        <v>0</v>
      </c>
    </row>
    <row r="1495" spans="1:7">
      <c r="A1495" s="9"/>
      <c r="B1495" s="31"/>
      <c r="C1495" s="10" t="str">
        <f>IFERROR(VLOOKUP($B1495,DataBase!$A:$B,2,0),"")</f>
        <v/>
      </c>
      <c r="D1495" s="139" t="str">
        <f>IFERROR(VLOOKUP($B1495,DataBase!$A:$G,6,0),"")</f>
        <v/>
      </c>
      <c r="E1495" s="11"/>
      <c r="F1495" s="12"/>
      <c r="G1495" s="13">
        <f t="shared" si="24"/>
        <v>0</v>
      </c>
    </row>
    <row r="1496" spans="1:7">
      <c r="A1496" s="9"/>
      <c r="B1496" s="31"/>
      <c r="C1496" s="10" t="str">
        <f>IFERROR(VLOOKUP($B1496,DataBase!$A:$B,2,0),"")</f>
        <v/>
      </c>
      <c r="D1496" s="139" t="str">
        <f>IFERROR(VLOOKUP($B1496,DataBase!$A:$G,6,0),"")</f>
        <v/>
      </c>
      <c r="E1496" s="11"/>
      <c r="F1496" s="12"/>
      <c r="G1496" s="13">
        <f t="shared" si="24"/>
        <v>0</v>
      </c>
    </row>
    <row r="1497" spans="1:7">
      <c r="A1497" s="9"/>
      <c r="B1497" s="31"/>
      <c r="C1497" s="10" t="str">
        <f>IFERROR(VLOOKUP($B1497,DataBase!$A:$B,2,0),"")</f>
        <v/>
      </c>
      <c r="D1497" s="139" t="str">
        <f>IFERROR(VLOOKUP($B1497,DataBase!$A:$G,6,0),"")</f>
        <v/>
      </c>
      <c r="E1497" s="11"/>
      <c r="F1497" s="12"/>
      <c r="G1497" s="13">
        <f t="shared" si="24"/>
        <v>0</v>
      </c>
    </row>
    <row r="1498" spans="1:7">
      <c r="A1498" s="9"/>
      <c r="B1498" s="31"/>
      <c r="C1498" s="10" t="str">
        <f>IFERROR(VLOOKUP($B1498,DataBase!$A:$B,2,0),"")</f>
        <v/>
      </c>
      <c r="D1498" s="139" t="str">
        <f>IFERROR(VLOOKUP($B1498,DataBase!$A:$G,6,0),"")</f>
        <v/>
      </c>
      <c r="E1498" s="11"/>
      <c r="F1498" s="12"/>
      <c r="G1498" s="13">
        <f t="shared" si="24"/>
        <v>0</v>
      </c>
    </row>
    <row r="1499" spans="1:7">
      <c r="A1499" s="9"/>
      <c r="B1499" s="31"/>
      <c r="C1499" s="10" t="str">
        <f>IFERROR(VLOOKUP($B1499,DataBase!$A:$B,2,0),"")</f>
        <v/>
      </c>
      <c r="D1499" s="139" t="str">
        <f>IFERROR(VLOOKUP($B1499,DataBase!$A:$G,6,0),"")</f>
        <v/>
      </c>
      <c r="E1499" s="11"/>
      <c r="F1499" s="12"/>
      <c r="G1499" s="13">
        <f t="shared" si="24"/>
        <v>0</v>
      </c>
    </row>
    <row r="1500" spans="1:7">
      <c r="A1500" s="9"/>
      <c r="B1500" s="31"/>
      <c r="C1500" s="10" t="str">
        <f>IFERROR(VLOOKUP($B1500,DataBase!$A:$B,2,0),"")</f>
        <v/>
      </c>
      <c r="D1500" s="139" t="str">
        <f>IFERROR(VLOOKUP($B1500,DataBase!$A:$G,6,0),"")</f>
        <v/>
      </c>
      <c r="E1500" s="11"/>
      <c r="F1500" s="12"/>
      <c r="G1500" s="13">
        <f t="shared" si="24"/>
        <v>0</v>
      </c>
    </row>
    <row r="1501" spans="1:7">
      <c r="A1501" s="9"/>
      <c r="B1501" s="31"/>
      <c r="C1501" s="10" t="str">
        <f>IFERROR(VLOOKUP($B1501,DataBase!$A:$B,2,0),"")</f>
        <v/>
      </c>
      <c r="D1501" s="139" t="str">
        <f>IFERROR(VLOOKUP($B1501,DataBase!$A:$G,6,0),"")</f>
        <v/>
      </c>
      <c r="E1501" s="11"/>
      <c r="F1501" s="12"/>
      <c r="G1501" s="13">
        <f t="shared" si="24"/>
        <v>0</v>
      </c>
    </row>
    <row r="1502" spans="1:7">
      <c r="A1502" s="9"/>
      <c r="B1502" s="31"/>
      <c r="C1502" s="10" t="str">
        <f>IFERROR(VLOOKUP($B1502,DataBase!$A:$B,2,0),"")</f>
        <v/>
      </c>
      <c r="D1502" s="139" t="str">
        <f>IFERROR(VLOOKUP($B1502,DataBase!$A:$G,6,0),"")</f>
        <v/>
      </c>
      <c r="E1502" s="11"/>
      <c r="F1502" s="12"/>
      <c r="G1502" s="13">
        <f t="shared" si="24"/>
        <v>0</v>
      </c>
    </row>
    <row r="1503" spans="1:7">
      <c r="A1503" s="9"/>
      <c r="B1503" s="31"/>
      <c r="C1503" s="10" t="str">
        <f>IFERROR(VLOOKUP($B1503,DataBase!$A:$B,2,0),"")</f>
        <v/>
      </c>
      <c r="D1503" s="139" t="str">
        <f>IFERROR(VLOOKUP($B1503,DataBase!$A:$G,6,0),"")</f>
        <v/>
      </c>
      <c r="E1503" s="11"/>
      <c r="F1503" s="12"/>
      <c r="G1503" s="13">
        <f t="shared" si="24"/>
        <v>0</v>
      </c>
    </row>
    <row r="1504" spans="1:7">
      <c r="A1504" s="9"/>
      <c r="B1504" s="31"/>
      <c r="C1504" s="10" t="str">
        <f>IFERROR(VLOOKUP($B1504,DataBase!$A:$B,2,0),"")</f>
        <v/>
      </c>
      <c r="D1504" s="139" t="str">
        <f>IFERROR(VLOOKUP($B1504,DataBase!$A:$G,6,0),"")</f>
        <v/>
      </c>
      <c r="E1504" s="11"/>
      <c r="F1504" s="12"/>
      <c r="G1504" s="13">
        <f t="shared" si="24"/>
        <v>0</v>
      </c>
    </row>
    <row r="1505" spans="1:7">
      <c r="A1505" s="9"/>
      <c r="B1505" s="31"/>
      <c r="C1505" s="10" t="str">
        <f>IFERROR(VLOOKUP($B1505,DataBase!$A:$B,2,0),"")</f>
        <v/>
      </c>
      <c r="D1505" s="139" t="str">
        <f>IFERROR(VLOOKUP($B1505,DataBase!$A:$G,6,0),"")</f>
        <v/>
      </c>
      <c r="E1505" s="11"/>
      <c r="F1505" s="12"/>
      <c r="G1505" s="13">
        <f t="shared" si="24"/>
        <v>0</v>
      </c>
    </row>
    <row r="1506" spans="1:7">
      <c r="A1506" s="9"/>
      <c r="B1506" s="31"/>
      <c r="C1506" s="10" t="str">
        <f>IFERROR(VLOOKUP($B1506,DataBase!$A:$B,2,0),"")</f>
        <v/>
      </c>
      <c r="D1506" s="139" t="str">
        <f>IFERROR(VLOOKUP($B1506,DataBase!$A:$G,6,0),"")</f>
        <v/>
      </c>
      <c r="E1506" s="11"/>
      <c r="F1506" s="12"/>
      <c r="G1506" s="13">
        <f t="shared" si="24"/>
        <v>0</v>
      </c>
    </row>
    <row r="1507" spans="1:7">
      <c r="A1507" s="9"/>
      <c r="B1507" s="31"/>
      <c r="C1507" s="10" t="str">
        <f>IFERROR(VLOOKUP($B1507,DataBase!$A:$B,2,0),"")</f>
        <v/>
      </c>
      <c r="D1507" s="139" t="str">
        <f>IFERROR(VLOOKUP($B1507,DataBase!$A:$G,6,0),"")</f>
        <v/>
      </c>
      <c r="E1507" s="11"/>
      <c r="F1507" s="12"/>
      <c r="G1507" s="13">
        <f t="shared" si="24"/>
        <v>0</v>
      </c>
    </row>
    <row r="1508" spans="1:7">
      <c r="A1508" s="9"/>
      <c r="B1508" s="31"/>
      <c r="C1508" s="10" t="str">
        <f>IFERROR(VLOOKUP($B1508,DataBase!$A:$B,2,0),"")</f>
        <v/>
      </c>
      <c r="D1508" s="139" t="str">
        <f>IFERROR(VLOOKUP($B1508,DataBase!$A:$G,6,0),"")</f>
        <v/>
      </c>
      <c r="E1508" s="11"/>
      <c r="F1508" s="12"/>
      <c r="G1508" s="13">
        <f t="shared" si="24"/>
        <v>0</v>
      </c>
    </row>
    <row r="1509" spans="1:7">
      <c r="A1509" s="9"/>
      <c r="B1509" s="31"/>
      <c r="C1509" s="10" t="str">
        <f>IFERROR(VLOOKUP($B1509,DataBase!$A:$B,2,0),"")</f>
        <v/>
      </c>
      <c r="D1509" s="139" t="str">
        <f>IFERROR(VLOOKUP($B1509,DataBase!$A:$G,6,0),"")</f>
        <v/>
      </c>
      <c r="E1509" s="11"/>
      <c r="F1509" s="12"/>
      <c r="G1509" s="13">
        <f t="shared" si="24"/>
        <v>0</v>
      </c>
    </row>
    <row r="1510" spans="1:7">
      <c r="A1510" s="9"/>
      <c r="B1510" s="31"/>
      <c r="C1510" s="10" t="str">
        <f>IFERROR(VLOOKUP($B1510,DataBase!$A:$B,2,0),"")</f>
        <v/>
      </c>
      <c r="D1510" s="139" t="str">
        <f>IFERROR(VLOOKUP($B1510,DataBase!$A:$G,6,0),"")</f>
        <v/>
      </c>
      <c r="E1510" s="11"/>
      <c r="F1510" s="12"/>
      <c r="G1510" s="13">
        <f t="shared" si="24"/>
        <v>0</v>
      </c>
    </row>
    <row r="1511" spans="1:7">
      <c r="A1511" s="9"/>
      <c r="B1511" s="31"/>
      <c r="C1511" s="10" t="str">
        <f>IFERROR(VLOOKUP($B1511,DataBase!$A:$B,2,0),"")</f>
        <v/>
      </c>
      <c r="D1511" s="139" t="str">
        <f>IFERROR(VLOOKUP($B1511,DataBase!$A:$G,6,0),"")</f>
        <v/>
      </c>
      <c r="E1511" s="11"/>
      <c r="F1511" s="12"/>
      <c r="G1511" s="13">
        <f t="shared" si="24"/>
        <v>0</v>
      </c>
    </row>
    <row r="1512" spans="1:7">
      <c r="A1512" s="9"/>
      <c r="B1512" s="31"/>
      <c r="C1512" s="10" t="str">
        <f>IFERROR(VLOOKUP($B1512,DataBase!$A:$B,2,0),"")</f>
        <v/>
      </c>
      <c r="D1512" s="139" t="str">
        <f>IFERROR(VLOOKUP($B1512,DataBase!$A:$G,6,0),"")</f>
        <v/>
      </c>
      <c r="E1512" s="11"/>
      <c r="F1512" s="12"/>
      <c r="G1512" s="13">
        <f t="shared" si="24"/>
        <v>0</v>
      </c>
    </row>
    <row r="1513" spans="1:7">
      <c r="A1513" s="9"/>
      <c r="B1513" s="31"/>
      <c r="C1513" s="10" t="str">
        <f>IFERROR(VLOOKUP($B1513,DataBase!$A:$B,2,0),"")</f>
        <v/>
      </c>
      <c r="D1513" s="139" t="str">
        <f>IFERROR(VLOOKUP($B1513,DataBase!$A:$G,6,0),"")</f>
        <v/>
      </c>
      <c r="E1513" s="11"/>
      <c r="F1513" s="12"/>
      <c r="G1513" s="13">
        <f t="shared" si="24"/>
        <v>0</v>
      </c>
    </row>
    <row r="1514" spans="1:7">
      <c r="A1514" s="9"/>
      <c r="B1514" s="31"/>
      <c r="C1514" s="10" t="str">
        <f>IFERROR(VLOOKUP($B1514,DataBase!$A:$B,2,0),"")</f>
        <v/>
      </c>
      <c r="D1514" s="139" t="str">
        <f>IFERROR(VLOOKUP($B1514,DataBase!$A:$G,6,0),"")</f>
        <v/>
      </c>
      <c r="E1514" s="11"/>
      <c r="F1514" s="12"/>
      <c r="G1514" s="13">
        <f t="shared" si="24"/>
        <v>0</v>
      </c>
    </row>
    <row r="1515" spans="1:7">
      <c r="A1515" s="9"/>
      <c r="B1515" s="31"/>
      <c r="C1515" s="10" t="str">
        <f>IFERROR(VLOOKUP($B1515,DataBase!$A:$B,2,0),"")</f>
        <v/>
      </c>
      <c r="D1515" s="139" t="str">
        <f>IFERROR(VLOOKUP($B1515,DataBase!$A:$G,6,0),"")</f>
        <v/>
      </c>
      <c r="E1515" s="11"/>
      <c r="F1515" s="12"/>
      <c r="G1515" s="13">
        <f t="shared" si="24"/>
        <v>0</v>
      </c>
    </row>
    <row r="1516" spans="1:7">
      <c r="A1516" s="9"/>
      <c r="B1516" s="31"/>
      <c r="C1516" s="10" t="str">
        <f>IFERROR(VLOOKUP($B1516,DataBase!$A:$B,2,0),"")</f>
        <v/>
      </c>
      <c r="D1516" s="139" t="str">
        <f>IFERROR(VLOOKUP($B1516,DataBase!$A:$G,6,0),"")</f>
        <v/>
      </c>
      <c r="E1516" s="11"/>
      <c r="F1516" s="12"/>
      <c r="G1516" s="13">
        <f t="shared" si="24"/>
        <v>0</v>
      </c>
    </row>
    <row r="1517" spans="1:7">
      <c r="A1517" s="9"/>
      <c r="B1517" s="31"/>
      <c r="C1517" s="10" t="str">
        <f>IFERROR(VLOOKUP($B1517,DataBase!$A:$B,2,0),"")</f>
        <v/>
      </c>
      <c r="D1517" s="139" t="str">
        <f>IFERROR(VLOOKUP($B1517,DataBase!$A:$G,6,0),"")</f>
        <v/>
      </c>
      <c r="E1517" s="11"/>
      <c r="F1517" s="12"/>
      <c r="G1517" s="13">
        <f t="shared" si="24"/>
        <v>0</v>
      </c>
    </row>
    <row r="1518" spans="1:7">
      <c r="A1518" s="9"/>
      <c r="B1518" s="31"/>
      <c r="C1518" s="10" t="str">
        <f>IFERROR(VLOOKUP($B1518,DataBase!$A:$B,2,0),"")</f>
        <v/>
      </c>
      <c r="D1518" s="139" t="str">
        <f>IFERROR(VLOOKUP($B1518,DataBase!$A:$G,6,0),"")</f>
        <v/>
      </c>
      <c r="E1518" s="11"/>
      <c r="F1518" s="12"/>
      <c r="G1518" s="13">
        <f t="shared" si="24"/>
        <v>0</v>
      </c>
    </row>
    <row r="1519" spans="1:7">
      <c r="A1519" s="9"/>
      <c r="B1519" s="31"/>
      <c r="C1519" s="10" t="str">
        <f>IFERROR(VLOOKUP($B1519,DataBase!$A:$B,2,0),"")</f>
        <v/>
      </c>
      <c r="D1519" s="139" t="str">
        <f>IFERROR(VLOOKUP($B1519,DataBase!$A:$G,6,0),"")</f>
        <v/>
      </c>
      <c r="E1519" s="11"/>
      <c r="F1519" s="12"/>
      <c r="G1519" s="13">
        <f t="shared" si="24"/>
        <v>0</v>
      </c>
    </row>
    <row r="1520" spans="1:7">
      <c r="A1520" s="9"/>
      <c r="B1520" s="31"/>
      <c r="C1520" s="10" t="str">
        <f>IFERROR(VLOOKUP($B1520,DataBase!$A:$B,2,0),"")</f>
        <v/>
      </c>
      <c r="D1520" s="139" t="str">
        <f>IFERROR(VLOOKUP($B1520,DataBase!$A:$G,6,0),"")</f>
        <v/>
      </c>
      <c r="E1520" s="11"/>
      <c r="F1520" s="12"/>
      <c r="G1520" s="13">
        <f t="shared" si="24"/>
        <v>0</v>
      </c>
    </row>
    <row r="1521" spans="1:7">
      <c r="A1521" s="9"/>
      <c r="B1521" s="31"/>
      <c r="C1521" s="10" t="str">
        <f>IFERROR(VLOOKUP($B1521,DataBase!$A:$B,2,0),"")</f>
        <v/>
      </c>
      <c r="D1521" s="139" t="str">
        <f>IFERROR(VLOOKUP($B1521,DataBase!$A:$G,6,0),"")</f>
        <v/>
      </c>
      <c r="E1521" s="11"/>
      <c r="F1521" s="12"/>
      <c r="G1521" s="13">
        <f t="shared" si="24"/>
        <v>0</v>
      </c>
    </row>
    <row r="1522" spans="1:7">
      <c r="A1522" s="9"/>
      <c r="B1522" s="31"/>
      <c r="C1522" s="10" t="str">
        <f>IFERROR(VLOOKUP($B1522,DataBase!$A:$B,2,0),"")</f>
        <v/>
      </c>
      <c r="D1522" s="139" t="str">
        <f>IFERROR(VLOOKUP($B1522,DataBase!$A:$G,6,0),"")</f>
        <v/>
      </c>
      <c r="E1522" s="11"/>
      <c r="F1522" s="12"/>
      <c r="G1522" s="13">
        <f t="shared" si="24"/>
        <v>0</v>
      </c>
    </row>
    <row r="1523" spans="1:7">
      <c r="A1523" s="9"/>
      <c r="B1523" s="31"/>
      <c r="C1523" s="10" t="str">
        <f>IFERROR(VLOOKUP($B1523,DataBase!$A:$B,2,0),"")</f>
        <v/>
      </c>
      <c r="D1523" s="139" t="str">
        <f>IFERROR(VLOOKUP($B1523,DataBase!$A:$G,6,0),"")</f>
        <v/>
      </c>
      <c r="E1523" s="11"/>
      <c r="F1523" s="12"/>
      <c r="G1523" s="13">
        <f t="shared" si="24"/>
        <v>0</v>
      </c>
    </row>
    <row r="1524" spans="1:7">
      <c r="A1524" s="9"/>
      <c r="B1524" s="31"/>
      <c r="C1524" s="10" t="str">
        <f>IFERROR(VLOOKUP($B1524,DataBase!$A:$B,2,0),"")</f>
        <v/>
      </c>
      <c r="D1524" s="139" t="str">
        <f>IFERROR(VLOOKUP($B1524,DataBase!$A:$G,6,0),"")</f>
        <v/>
      </c>
      <c r="E1524" s="11"/>
      <c r="F1524" s="12"/>
      <c r="G1524" s="13">
        <f t="shared" si="24"/>
        <v>0</v>
      </c>
    </row>
    <row r="1525" spans="1:7">
      <c r="A1525" s="9"/>
      <c r="B1525" s="31"/>
      <c r="C1525" s="10" t="str">
        <f>IFERROR(VLOOKUP($B1525,DataBase!$A:$B,2,0),"")</f>
        <v/>
      </c>
      <c r="D1525" s="139" t="str">
        <f>IFERROR(VLOOKUP($B1525,DataBase!$A:$G,6,0),"")</f>
        <v/>
      </c>
      <c r="E1525" s="11"/>
      <c r="F1525" s="12"/>
      <c r="G1525" s="13">
        <f t="shared" si="24"/>
        <v>0</v>
      </c>
    </row>
    <row r="1526" spans="1:7">
      <c r="A1526" s="9"/>
      <c r="B1526" s="31"/>
      <c r="C1526" s="10" t="str">
        <f>IFERROR(VLOOKUP($B1526,DataBase!$A:$B,2,0),"")</f>
        <v/>
      </c>
      <c r="D1526" s="139" t="str">
        <f>IFERROR(VLOOKUP($B1526,DataBase!$A:$G,6,0),"")</f>
        <v/>
      </c>
      <c r="E1526" s="11"/>
      <c r="F1526" s="12"/>
      <c r="G1526" s="13">
        <f t="shared" si="24"/>
        <v>0</v>
      </c>
    </row>
    <row r="1527" spans="1:7">
      <c r="A1527" s="9"/>
      <c r="B1527" s="31"/>
      <c r="C1527" s="10" t="str">
        <f>IFERROR(VLOOKUP($B1527,DataBase!$A:$B,2,0),"")</f>
        <v/>
      </c>
      <c r="D1527" s="139" t="str">
        <f>IFERROR(VLOOKUP($B1527,DataBase!$A:$G,6,0),"")</f>
        <v/>
      </c>
      <c r="E1527" s="11"/>
      <c r="F1527" s="12"/>
      <c r="G1527" s="13">
        <f t="shared" si="24"/>
        <v>0</v>
      </c>
    </row>
    <row r="1528" spans="1:7">
      <c r="A1528" s="9"/>
      <c r="B1528" s="31"/>
      <c r="C1528" s="10" t="str">
        <f>IFERROR(VLOOKUP($B1528,DataBase!$A:$B,2,0),"")</f>
        <v/>
      </c>
      <c r="D1528" s="139" t="str">
        <f>IFERROR(VLOOKUP($B1528,DataBase!$A:$G,6,0),"")</f>
        <v/>
      </c>
      <c r="E1528" s="11"/>
      <c r="F1528" s="12"/>
      <c r="G1528" s="13">
        <f t="shared" si="24"/>
        <v>0</v>
      </c>
    </row>
    <row r="1529" spans="1:7">
      <c r="A1529" s="9"/>
      <c r="B1529" s="31"/>
      <c r="C1529" s="10" t="str">
        <f>IFERROR(VLOOKUP($B1529,DataBase!$A:$B,2,0),"")</f>
        <v/>
      </c>
      <c r="D1529" s="139" t="str">
        <f>IFERROR(VLOOKUP($B1529,DataBase!$A:$G,6,0),"")</f>
        <v/>
      </c>
      <c r="E1529" s="11"/>
      <c r="F1529" s="12"/>
      <c r="G1529" s="13">
        <f t="shared" si="24"/>
        <v>0</v>
      </c>
    </row>
    <row r="1530" spans="1:7">
      <c r="A1530" s="9"/>
      <c r="B1530" s="31"/>
      <c r="C1530" s="10" t="str">
        <f>IFERROR(VLOOKUP($B1530,DataBase!$A:$B,2,0),"")</f>
        <v/>
      </c>
      <c r="D1530" s="139" t="str">
        <f>IFERROR(VLOOKUP($B1530,DataBase!$A:$G,6,0),"")</f>
        <v/>
      </c>
      <c r="E1530" s="11"/>
      <c r="F1530" s="12"/>
      <c r="G1530" s="13">
        <f t="shared" si="24"/>
        <v>0</v>
      </c>
    </row>
    <row r="1531" spans="1:7">
      <c r="A1531" s="9"/>
      <c r="B1531" s="31"/>
      <c r="C1531" s="10" t="str">
        <f>IFERROR(VLOOKUP($B1531,DataBase!$A:$B,2,0),"")</f>
        <v/>
      </c>
      <c r="D1531" s="139" t="str">
        <f>IFERROR(VLOOKUP($B1531,DataBase!$A:$G,6,0),"")</f>
        <v/>
      </c>
      <c r="E1531" s="11"/>
      <c r="F1531" s="12"/>
      <c r="G1531" s="13">
        <f t="shared" si="24"/>
        <v>0</v>
      </c>
    </row>
    <row r="1532" spans="1:7">
      <c r="A1532" s="9"/>
      <c r="B1532" s="31"/>
      <c r="C1532" s="10" t="str">
        <f>IFERROR(VLOOKUP($B1532,DataBase!$A:$B,2,0),"")</f>
        <v/>
      </c>
      <c r="D1532" s="139" t="str">
        <f>IFERROR(VLOOKUP($B1532,DataBase!$A:$G,6,0),"")</f>
        <v/>
      </c>
      <c r="E1532" s="11"/>
      <c r="F1532" s="12"/>
      <c r="G1532" s="13">
        <f t="shared" si="24"/>
        <v>0</v>
      </c>
    </row>
    <row r="1533" spans="1:7">
      <c r="A1533" s="9"/>
      <c r="B1533" s="31"/>
      <c r="C1533" s="10" t="str">
        <f>IFERROR(VLOOKUP($B1533,DataBase!$A:$B,2,0),"")</f>
        <v/>
      </c>
      <c r="D1533" s="139" t="str">
        <f>IFERROR(VLOOKUP($B1533,DataBase!$A:$G,6,0),"")</f>
        <v/>
      </c>
      <c r="E1533" s="11"/>
      <c r="F1533" s="12"/>
      <c r="G1533" s="13">
        <f t="shared" si="24"/>
        <v>0</v>
      </c>
    </row>
    <row r="1534" spans="1:7">
      <c r="A1534" s="9"/>
      <c r="B1534" s="31"/>
      <c r="C1534" s="10" t="str">
        <f>IFERROR(VLOOKUP($B1534,DataBase!$A:$B,2,0),"")</f>
        <v/>
      </c>
      <c r="D1534" s="139" t="str">
        <f>IFERROR(VLOOKUP($B1534,DataBase!$A:$G,6,0),"")</f>
        <v/>
      </c>
      <c r="E1534" s="11"/>
      <c r="F1534" s="12"/>
      <c r="G1534" s="13">
        <f t="shared" si="24"/>
        <v>0</v>
      </c>
    </row>
    <row r="1535" spans="1:7">
      <c r="A1535" s="9"/>
      <c r="B1535" s="31"/>
      <c r="C1535" s="10" t="str">
        <f>IFERROR(VLOOKUP($B1535,DataBase!$A:$B,2,0),"")</f>
        <v/>
      </c>
      <c r="D1535" s="139" t="str">
        <f>IFERROR(VLOOKUP($B1535,DataBase!$A:$G,6,0),"")</f>
        <v/>
      </c>
      <c r="E1535" s="11"/>
      <c r="F1535" s="12"/>
      <c r="G1535" s="13">
        <f t="shared" si="24"/>
        <v>0</v>
      </c>
    </row>
    <row r="1536" spans="1:7">
      <c r="A1536" s="9"/>
      <c r="B1536" s="31"/>
      <c r="C1536" s="10" t="str">
        <f>IFERROR(VLOOKUP($B1536,DataBase!$A:$B,2,0),"")</f>
        <v/>
      </c>
      <c r="D1536" s="139" t="str">
        <f>IFERROR(VLOOKUP($B1536,DataBase!$A:$G,6,0),"")</f>
        <v/>
      </c>
      <c r="E1536" s="11"/>
      <c r="F1536" s="12"/>
      <c r="G1536" s="13">
        <f t="shared" si="24"/>
        <v>0</v>
      </c>
    </row>
    <row r="1537" spans="1:7">
      <c r="A1537" s="9"/>
      <c r="B1537" s="31"/>
      <c r="C1537" s="10" t="str">
        <f>IFERROR(VLOOKUP($B1537,DataBase!$A:$B,2,0),"")</f>
        <v/>
      </c>
      <c r="D1537" s="139" t="str">
        <f>IFERROR(VLOOKUP($B1537,DataBase!$A:$G,6,0),"")</f>
        <v/>
      </c>
      <c r="E1537" s="11"/>
      <c r="F1537" s="12"/>
      <c r="G1537" s="13">
        <f t="shared" si="24"/>
        <v>0</v>
      </c>
    </row>
    <row r="1538" spans="1:7">
      <c r="A1538" s="9"/>
      <c r="B1538" s="31"/>
      <c r="C1538" s="10" t="str">
        <f>IFERROR(VLOOKUP($B1538,DataBase!$A:$B,2,0),"")</f>
        <v/>
      </c>
      <c r="D1538" s="139" t="str">
        <f>IFERROR(VLOOKUP($B1538,DataBase!$A:$G,6,0),"")</f>
        <v/>
      </c>
      <c r="E1538" s="11"/>
      <c r="F1538" s="12"/>
      <c r="G1538" s="13">
        <f t="shared" si="24"/>
        <v>0</v>
      </c>
    </row>
    <row r="1539" spans="1:7">
      <c r="A1539" s="9"/>
      <c r="B1539" s="31"/>
      <c r="C1539" s="10" t="str">
        <f>IFERROR(VLOOKUP($B1539,DataBase!$A:$B,2,0),"")</f>
        <v/>
      </c>
      <c r="D1539" s="139" t="str">
        <f>IFERROR(VLOOKUP($B1539,DataBase!$A:$G,6,0),"")</f>
        <v/>
      </c>
      <c r="E1539" s="11"/>
      <c r="F1539" s="12"/>
      <c r="G1539" s="13">
        <f t="shared" si="24"/>
        <v>0</v>
      </c>
    </row>
    <row r="1540" spans="1:7">
      <c r="A1540" s="9"/>
      <c r="B1540" s="31"/>
      <c r="C1540" s="10" t="str">
        <f>IFERROR(VLOOKUP($B1540,DataBase!$A:$B,2,0),"")</f>
        <v/>
      </c>
      <c r="D1540" s="139" t="str">
        <f>IFERROR(VLOOKUP($B1540,DataBase!$A:$G,6,0),"")</f>
        <v/>
      </c>
      <c r="E1540" s="11"/>
      <c r="F1540" s="12"/>
      <c r="G1540" s="13">
        <f t="shared" ref="G1540:G1603" si="25">E1540*F1540</f>
        <v>0</v>
      </c>
    </row>
    <row r="1541" spans="1:7">
      <c r="A1541" s="9"/>
      <c r="B1541" s="31"/>
      <c r="C1541" s="10" t="str">
        <f>IFERROR(VLOOKUP($B1541,DataBase!$A:$B,2,0),"")</f>
        <v/>
      </c>
      <c r="D1541" s="139" t="str">
        <f>IFERROR(VLOOKUP($B1541,DataBase!$A:$G,6,0),"")</f>
        <v/>
      </c>
      <c r="E1541" s="11"/>
      <c r="F1541" s="12"/>
      <c r="G1541" s="13">
        <f t="shared" si="25"/>
        <v>0</v>
      </c>
    </row>
    <row r="1542" spans="1:7">
      <c r="A1542" s="9"/>
      <c r="B1542" s="31"/>
      <c r="C1542" s="10" t="str">
        <f>IFERROR(VLOOKUP($B1542,DataBase!$A:$B,2,0),"")</f>
        <v/>
      </c>
      <c r="D1542" s="139" t="str">
        <f>IFERROR(VLOOKUP($B1542,DataBase!$A:$G,6,0),"")</f>
        <v/>
      </c>
      <c r="E1542" s="11"/>
      <c r="F1542" s="12"/>
      <c r="G1542" s="13">
        <f t="shared" si="25"/>
        <v>0</v>
      </c>
    </row>
    <row r="1543" spans="1:7">
      <c r="A1543" s="9"/>
      <c r="B1543" s="31"/>
      <c r="C1543" s="10" t="str">
        <f>IFERROR(VLOOKUP($B1543,DataBase!$A:$B,2,0),"")</f>
        <v/>
      </c>
      <c r="D1543" s="139" t="str">
        <f>IFERROR(VLOOKUP($B1543,DataBase!$A:$G,6,0),"")</f>
        <v/>
      </c>
      <c r="E1543" s="11"/>
      <c r="F1543" s="12"/>
      <c r="G1543" s="13">
        <f t="shared" si="25"/>
        <v>0</v>
      </c>
    </row>
    <row r="1544" spans="1:7">
      <c r="A1544" s="9"/>
      <c r="B1544" s="31"/>
      <c r="C1544" s="10" t="str">
        <f>IFERROR(VLOOKUP($B1544,DataBase!$A:$B,2,0),"")</f>
        <v/>
      </c>
      <c r="D1544" s="139" t="str">
        <f>IFERROR(VLOOKUP($B1544,DataBase!$A:$G,6,0),"")</f>
        <v/>
      </c>
      <c r="E1544" s="11"/>
      <c r="F1544" s="12"/>
      <c r="G1544" s="13">
        <f t="shared" si="25"/>
        <v>0</v>
      </c>
    </row>
    <row r="1545" spans="1:7">
      <c r="A1545" s="9"/>
      <c r="B1545" s="31"/>
      <c r="C1545" s="10" t="str">
        <f>IFERROR(VLOOKUP($B1545,DataBase!$A:$B,2,0),"")</f>
        <v/>
      </c>
      <c r="D1545" s="139" t="str">
        <f>IFERROR(VLOOKUP($B1545,DataBase!$A:$G,6,0),"")</f>
        <v/>
      </c>
      <c r="E1545" s="11"/>
      <c r="F1545" s="12"/>
      <c r="G1545" s="13">
        <f t="shared" si="25"/>
        <v>0</v>
      </c>
    </row>
    <row r="1546" spans="1:7">
      <c r="A1546" s="9"/>
      <c r="B1546" s="31"/>
      <c r="C1546" s="10" t="str">
        <f>IFERROR(VLOOKUP($B1546,DataBase!$A:$B,2,0),"")</f>
        <v/>
      </c>
      <c r="D1546" s="139" t="str">
        <f>IFERROR(VLOOKUP($B1546,DataBase!$A:$G,6,0),"")</f>
        <v/>
      </c>
      <c r="E1546" s="11"/>
      <c r="F1546" s="12"/>
      <c r="G1546" s="13">
        <f t="shared" si="25"/>
        <v>0</v>
      </c>
    </row>
    <row r="1547" spans="1:7">
      <c r="A1547" s="9"/>
      <c r="B1547" s="31"/>
      <c r="C1547" s="10" t="str">
        <f>IFERROR(VLOOKUP($B1547,DataBase!$A:$B,2,0),"")</f>
        <v/>
      </c>
      <c r="D1547" s="139" t="str">
        <f>IFERROR(VLOOKUP($B1547,DataBase!$A:$G,6,0),"")</f>
        <v/>
      </c>
      <c r="E1547" s="11"/>
      <c r="F1547" s="12"/>
      <c r="G1547" s="13">
        <f t="shared" si="25"/>
        <v>0</v>
      </c>
    </row>
    <row r="1548" spans="1:7">
      <c r="A1548" s="9"/>
      <c r="B1548" s="31"/>
      <c r="C1548" s="10" t="str">
        <f>IFERROR(VLOOKUP($B1548,DataBase!$A:$B,2,0),"")</f>
        <v/>
      </c>
      <c r="D1548" s="139" t="str">
        <f>IFERROR(VLOOKUP($B1548,DataBase!$A:$G,6,0),"")</f>
        <v/>
      </c>
      <c r="E1548" s="11"/>
      <c r="F1548" s="12"/>
      <c r="G1548" s="13">
        <f t="shared" si="25"/>
        <v>0</v>
      </c>
    </row>
    <row r="1549" spans="1:7">
      <c r="A1549" s="9"/>
      <c r="B1549" s="31"/>
      <c r="C1549" s="10" t="str">
        <f>IFERROR(VLOOKUP($B1549,DataBase!$A:$B,2,0),"")</f>
        <v/>
      </c>
      <c r="D1549" s="139" t="str">
        <f>IFERROR(VLOOKUP($B1549,DataBase!$A:$G,6,0),"")</f>
        <v/>
      </c>
      <c r="E1549" s="11"/>
      <c r="F1549" s="12"/>
      <c r="G1549" s="13">
        <f t="shared" si="25"/>
        <v>0</v>
      </c>
    </row>
    <row r="1550" spans="1:7">
      <c r="A1550" s="9"/>
      <c r="B1550" s="31"/>
      <c r="C1550" s="10" t="str">
        <f>IFERROR(VLOOKUP($B1550,DataBase!$A:$B,2,0),"")</f>
        <v/>
      </c>
      <c r="D1550" s="139" t="str">
        <f>IFERROR(VLOOKUP($B1550,DataBase!$A:$G,6,0),"")</f>
        <v/>
      </c>
      <c r="E1550" s="11"/>
      <c r="F1550" s="12"/>
      <c r="G1550" s="13">
        <f t="shared" si="25"/>
        <v>0</v>
      </c>
    </row>
    <row r="1551" spans="1:7">
      <c r="A1551" s="9"/>
      <c r="B1551" s="31"/>
      <c r="C1551" s="10" t="str">
        <f>IFERROR(VLOOKUP($B1551,DataBase!$A:$B,2,0),"")</f>
        <v/>
      </c>
      <c r="D1551" s="139" t="str">
        <f>IFERROR(VLOOKUP($B1551,DataBase!$A:$G,6,0),"")</f>
        <v/>
      </c>
      <c r="E1551" s="11"/>
      <c r="F1551" s="12"/>
      <c r="G1551" s="13">
        <f t="shared" si="25"/>
        <v>0</v>
      </c>
    </row>
    <row r="1552" spans="1:7">
      <c r="A1552" s="9"/>
      <c r="B1552" s="31"/>
      <c r="C1552" s="10" t="str">
        <f>IFERROR(VLOOKUP($B1552,DataBase!$A:$B,2,0),"")</f>
        <v/>
      </c>
      <c r="D1552" s="139" t="str">
        <f>IFERROR(VLOOKUP($B1552,DataBase!$A:$G,6,0),"")</f>
        <v/>
      </c>
      <c r="E1552" s="11"/>
      <c r="F1552" s="12"/>
      <c r="G1552" s="13">
        <f t="shared" si="25"/>
        <v>0</v>
      </c>
    </row>
    <row r="1553" spans="1:7">
      <c r="A1553" s="9"/>
      <c r="B1553" s="31"/>
      <c r="C1553" s="10" t="str">
        <f>IFERROR(VLOOKUP($B1553,DataBase!$A:$B,2,0),"")</f>
        <v/>
      </c>
      <c r="D1553" s="139" t="str">
        <f>IFERROR(VLOOKUP($B1553,DataBase!$A:$G,6,0),"")</f>
        <v/>
      </c>
      <c r="E1553" s="11"/>
      <c r="F1553" s="12"/>
      <c r="G1553" s="13">
        <f t="shared" si="25"/>
        <v>0</v>
      </c>
    </row>
    <row r="1554" spans="1:7">
      <c r="A1554" s="9"/>
      <c r="B1554" s="31"/>
      <c r="C1554" s="10" t="str">
        <f>IFERROR(VLOOKUP($B1554,DataBase!$A:$B,2,0),"")</f>
        <v/>
      </c>
      <c r="D1554" s="139" t="str">
        <f>IFERROR(VLOOKUP($B1554,DataBase!$A:$G,6,0),"")</f>
        <v/>
      </c>
      <c r="E1554" s="11"/>
      <c r="F1554" s="12"/>
      <c r="G1554" s="13">
        <f t="shared" si="25"/>
        <v>0</v>
      </c>
    </row>
    <row r="1555" spans="1:7">
      <c r="A1555" s="9"/>
      <c r="B1555" s="31"/>
      <c r="C1555" s="10" t="str">
        <f>IFERROR(VLOOKUP($B1555,DataBase!$A:$B,2,0),"")</f>
        <v/>
      </c>
      <c r="D1555" s="139" t="str">
        <f>IFERROR(VLOOKUP($B1555,DataBase!$A:$G,6,0),"")</f>
        <v/>
      </c>
      <c r="E1555" s="11"/>
      <c r="F1555" s="12"/>
      <c r="G1555" s="13">
        <f t="shared" si="25"/>
        <v>0</v>
      </c>
    </row>
    <row r="1556" spans="1:7">
      <c r="A1556" s="9"/>
      <c r="B1556" s="31"/>
      <c r="C1556" s="10" t="str">
        <f>IFERROR(VLOOKUP($B1556,DataBase!$A:$B,2,0),"")</f>
        <v/>
      </c>
      <c r="D1556" s="139" t="str">
        <f>IFERROR(VLOOKUP($B1556,DataBase!$A:$G,6,0),"")</f>
        <v/>
      </c>
      <c r="E1556" s="11"/>
      <c r="F1556" s="12"/>
      <c r="G1556" s="13">
        <f t="shared" si="25"/>
        <v>0</v>
      </c>
    </row>
    <row r="1557" spans="1:7">
      <c r="A1557" s="9"/>
      <c r="B1557" s="31"/>
      <c r="C1557" s="10" t="str">
        <f>IFERROR(VLOOKUP($B1557,DataBase!$A:$B,2,0),"")</f>
        <v/>
      </c>
      <c r="D1557" s="139" t="str">
        <f>IFERROR(VLOOKUP($B1557,DataBase!$A:$G,6,0),"")</f>
        <v/>
      </c>
      <c r="E1557" s="11"/>
      <c r="F1557" s="12"/>
      <c r="G1557" s="13">
        <f t="shared" si="25"/>
        <v>0</v>
      </c>
    </row>
    <row r="1558" spans="1:7">
      <c r="A1558" s="9"/>
      <c r="B1558" s="31"/>
      <c r="C1558" s="10" t="str">
        <f>IFERROR(VLOOKUP($B1558,DataBase!$A:$B,2,0),"")</f>
        <v/>
      </c>
      <c r="D1558" s="139" t="str">
        <f>IFERROR(VLOOKUP($B1558,DataBase!$A:$G,6,0),"")</f>
        <v/>
      </c>
      <c r="E1558" s="11"/>
      <c r="F1558" s="12"/>
      <c r="G1558" s="13">
        <f t="shared" si="25"/>
        <v>0</v>
      </c>
    </row>
    <row r="1559" spans="1:7">
      <c r="A1559" s="9"/>
      <c r="B1559" s="31"/>
      <c r="C1559" s="10" t="str">
        <f>IFERROR(VLOOKUP($B1559,DataBase!$A:$B,2,0),"")</f>
        <v/>
      </c>
      <c r="D1559" s="139" t="str">
        <f>IFERROR(VLOOKUP($B1559,DataBase!$A:$G,6,0),"")</f>
        <v/>
      </c>
      <c r="E1559" s="11"/>
      <c r="F1559" s="12"/>
      <c r="G1559" s="13">
        <f t="shared" si="25"/>
        <v>0</v>
      </c>
    </row>
    <row r="1560" spans="1:7">
      <c r="A1560" s="9"/>
      <c r="B1560" s="31"/>
      <c r="C1560" s="10" t="str">
        <f>IFERROR(VLOOKUP($B1560,DataBase!$A:$B,2,0),"")</f>
        <v/>
      </c>
      <c r="D1560" s="139" t="str">
        <f>IFERROR(VLOOKUP($B1560,DataBase!$A:$G,6,0),"")</f>
        <v/>
      </c>
      <c r="E1560" s="11"/>
      <c r="F1560" s="12"/>
      <c r="G1560" s="13">
        <f t="shared" si="25"/>
        <v>0</v>
      </c>
    </row>
    <row r="1561" spans="1:7">
      <c r="A1561" s="9"/>
      <c r="B1561" s="31"/>
      <c r="C1561" s="10" t="str">
        <f>IFERROR(VLOOKUP($B1561,DataBase!$A:$B,2,0),"")</f>
        <v/>
      </c>
      <c r="D1561" s="139" t="str">
        <f>IFERROR(VLOOKUP($B1561,DataBase!$A:$G,6,0),"")</f>
        <v/>
      </c>
      <c r="E1561" s="11"/>
      <c r="F1561" s="12"/>
      <c r="G1561" s="13">
        <f t="shared" si="25"/>
        <v>0</v>
      </c>
    </row>
    <row r="1562" spans="1:7">
      <c r="A1562" s="9"/>
      <c r="B1562" s="31"/>
      <c r="C1562" s="10" t="str">
        <f>IFERROR(VLOOKUP($B1562,DataBase!$A:$B,2,0),"")</f>
        <v/>
      </c>
      <c r="D1562" s="139" t="str">
        <f>IFERROR(VLOOKUP($B1562,DataBase!$A:$G,6,0),"")</f>
        <v/>
      </c>
      <c r="E1562" s="11"/>
      <c r="F1562" s="12"/>
      <c r="G1562" s="13">
        <f t="shared" si="25"/>
        <v>0</v>
      </c>
    </row>
    <row r="1563" spans="1:7">
      <c r="A1563" s="9"/>
      <c r="B1563" s="31"/>
      <c r="C1563" s="10" t="str">
        <f>IFERROR(VLOOKUP($B1563,DataBase!$A:$B,2,0),"")</f>
        <v/>
      </c>
      <c r="D1563" s="139" t="str">
        <f>IFERROR(VLOOKUP($B1563,DataBase!$A:$G,6,0),"")</f>
        <v/>
      </c>
      <c r="E1563" s="11"/>
      <c r="F1563" s="12"/>
      <c r="G1563" s="13">
        <f t="shared" si="25"/>
        <v>0</v>
      </c>
    </row>
    <row r="1564" spans="1:7">
      <c r="A1564" s="9"/>
      <c r="B1564" s="31"/>
      <c r="C1564" s="10" t="str">
        <f>IFERROR(VLOOKUP($B1564,DataBase!$A:$B,2,0),"")</f>
        <v/>
      </c>
      <c r="D1564" s="139" t="str">
        <f>IFERROR(VLOOKUP($B1564,DataBase!$A:$G,6,0),"")</f>
        <v/>
      </c>
      <c r="E1564" s="11"/>
      <c r="F1564" s="12"/>
      <c r="G1564" s="13">
        <f t="shared" si="25"/>
        <v>0</v>
      </c>
    </row>
    <row r="1565" spans="1:7">
      <c r="A1565" s="9"/>
      <c r="B1565" s="31"/>
      <c r="C1565" s="10" t="str">
        <f>IFERROR(VLOOKUP($B1565,DataBase!$A:$B,2,0),"")</f>
        <v/>
      </c>
      <c r="D1565" s="139" t="str">
        <f>IFERROR(VLOOKUP($B1565,DataBase!$A:$G,6,0),"")</f>
        <v/>
      </c>
      <c r="E1565" s="11"/>
      <c r="F1565" s="12"/>
      <c r="G1565" s="13">
        <f t="shared" si="25"/>
        <v>0</v>
      </c>
    </row>
    <row r="1566" spans="1:7">
      <c r="A1566" s="9"/>
      <c r="B1566" s="31"/>
      <c r="C1566" s="10" t="str">
        <f>IFERROR(VLOOKUP($B1566,DataBase!$A:$B,2,0),"")</f>
        <v/>
      </c>
      <c r="D1566" s="139" t="str">
        <f>IFERROR(VLOOKUP($B1566,DataBase!$A:$G,6,0),"")</f>
        <v/>
      </c>
      <c r="E1566" s="11"/>
      <c r="F1566" s="12"/>
      <c r="G1566" s="13">
        <f t="shared" si="25"/>
        <v>0</v>
      </c>
    </row>
    <row r="1567" spans="1:7">
      <c r="A1567" s="9"/>
      <c r="B1567" s="31"/>
      <c r="C1567" s="10" t="str">
        <f>IFERROR(VLOOKUP($B1567,DataBase!$A:$B,2,0),"")</f>
        <v/>
      </c>
      <c r="D1567" s="139" t="str">
        <f>IFERROR(VLOOKUP($B1567,DataBase!$A:$G,6,0),"")</f>
        <v/>
      </c>
      <c r="E1567" s="11"/>
      <c r="F1567" s="12"/>
      <c r="G1567" s="13">
        <f t="shared" si="25"/>
        <v>0</v>
      </c>
    </row>
    <row r="1568" spans="1:7">
      <c r="A1568" s="9"/>
      <c r="B1568" s="31"/>
      <c r="C1568" s="10" t="str">
        <f>IFERROR(VLOOKUP($B1568,DataBase!$A:$B,2,0),"")</f>
        <v/>
      </c>
      <c r="D1568" s="139" t="str">
        <f>IFERROR(VLOOKUP($B1568,DataBase!$A:$G,6,0),"")</f>
        <v/>
      </c>
      <c r="E1568" s="11"/>
      <c r="F1568" s="12"/>
      <c r="G1568" s="13">
        <f t="shared" si="25"/>
        <v>0</v>
      </c>
    </row>
    <row r="1569" spans="1:7">
      <c r="A1569" s="9"/>
      <c r="B1569" s="31"/>
      <c r="C1569" s="10" t="str">
        <f>IFERROR(VLOOKUP($B1569,DataBase!$A:$B,2,0),"")</f>
        <v/>
      </c>
      <c r="D1569" s="139" t="str">
        <f>IFERROR(VLOOKUP($B1569,DataBase!$A:$G,6,0),"")</f>
        <v/>
      </c>
      <c r="E1569" s="11"/>
      <c r="F1569" s="12"/>
      <c r="G1569" s="13">
        <f t="shared" si="25"/>
        <v>0</v>
      </c>
    </row>
    <row r="1570" spans="1:7">
      <c r="A1570" s="9"/>
      <c r="B1570" s="31"/>
      <c r="C1570" s="10" t="str">
        <f>IFERROR(VLOOKUP($B1570,DataBase!$A:$B,2,0),"")</f>
        <v/>
      </c>
      <c r="D1570" s="139" t="str">
        <f>IFERROR(VLOOKUP($B1570,DataBase!$A:$G,6,0),"")</f>
        <v/>
      </c>
      <c r="E1570" s="11"/>
      <c r="F1570" s="12"/>
      <c r="G1570" s="13">
        <f t="shared" si="25"/>
        <v>0</v>
      </c>
    </row>
    <row r="1571" spans="1:7">
      <c r="A1571" s="9"/>
      <c r="B1571" s="31"/>
      <c r="C1571" s="10" t="str">
        <f>IFERROR(VLOOKUP($B1571,DataBase!$A:$B,2,0),"")</f>
        <v/>
      </c>
      <c r="D1571" s="139" t="str">
        <f>IFERROR(VLOOKUP($B1571,DataBase!$A:$G,6,0),"")</f>
        <v/>
      </c>
      <c r="E1571" s="11"/>
      <c r="F1571" s="12"/>
      <c r="G1571" s="13">
        <f t="shared" si="25"/>
        <v>0</v>
      </c>
    </row>
    <row r="1572" spans="1:7">
      <c r="A1572" s="9"/>
      <c r="B1572" s="31"/>
      <c r="C1572" s="10" t="str">
        <f>IFERROR(VLOOKUP($B1572,DataBase!$A:$B,2,0),"")</f>
        <v/>
      </c>
      <c r="D1572" s="139" t="str">
        <f>IFERROR(VLOOKUP($B1572,DataBase!$A:$G,6,0),"")</f>
        <v/>
      </c>
      <c r="E1572" s="11"/>
      <c r="F1572" s="12"/>
      <c r="G1572" s="13">
        <f t="shared" si="25"/>
        <v>0</v>
      </c>
    </row>
    <row r="1573" spans="1:7">
      <c r="A1573" s="9"/>
      <c r="B1573" s="31"/>
      <c r="C1573" s="10" t="str">
        <f>IFERROR(VLOOKUP($B1573,DataBase!$A:$B,2,0),"")</f>
        <v/>
      </c>
      <c r="D1573" s="139" t="str">
        <f>IFERROR(VLOOKUP($B1573,DataBase!$A:$G,6,0),"")</f>
        <v/>
      </c>
      <c r="E1573" s="11"/>
      <c r="F1573" s="12"/>
      <c r="G1573" s="13">
        <f t="shared" si="25"/>
        <v>0</v>
      </c>
    </row>
    <row r="1574" spans="1:7">
      <c r="A1574" s="9"/>
      <c r="B1574" s="31"/>
      <c r="C1574" s="10" t="str">
        <f>IFERROR(VLOOKUP($B1574,DataBase!$A:$B,2,0),"")</f>
        <v/>
      </c>
      <c r="D1574" s="139" t="str">
        <f>IFERROR(VLOOKUP($B1574,DataBase!$A:$G,6,0),"")</f>
        <v/>
      </c>
      <c r="E1574" s="11"/>
      <c r="F1574" s="12"/>
      <c r="G1574" s="13">
        <f t="shared" si="25"/>
        <v>0</v>
      </c>
    </row>
    <row r="1575" spans="1:7">
      <c r="A1575" s="9"/>
      <c r="B1575" s="31"/>
      <c r="C1575" s="10" t="str">
        <f>IFERROR(VLOOKUP($B1575,DataBase!$A:$B,2,0),"")</f>
        <v/>
      </c>
      <c r="D1575" s="139" t="str">
        <f>IFERROR(VLOOKUP($B1575,DataBase!$A:$G,6,0),"")</f>
        <v/>
      </c>
      <c r="E1575" s="11"/>
      <c r="F1575" s="12"/>
      <c r="G1575" s="13">
        <f t="shared" si="25"/>
        <v>0</v>
      </c>
    </row>
    <row r="1576" spans="1:7">
      <c r="A1576" s="9"/>
      <c r="B1576" s="31"/>
      <c r="C1576" s="10" t="str">
        <f>IFERROR(VLOOKUP($B1576,DataBase!$A:$B,2,0),"")</f>
        <v/>
      </c>
      <c r="D1576" s="139" t="str">
        <f>IFERROR(VLOOKUP($B1576,DataBase!$A:$G,6,0),"")</f>
        <v/>
      </c>
      <c r="E1576" s="11"/>
      <c r="F1576" s="12"/>
      <c r="G1576" s="13">
        <f t="shared" si="25"/>
        <v>0</v>
      </c>
    </row>
    <row r="1577" spans="1:7">
      <c r="A1577" s="9"/>
      <c r="B1577" s="31"/>
      <c r="C1577" s="10" t="str">
        <f>IFERROR(VLOOKUP($B1577,DataBase!$A:$B,2,0),"")</f>
        <v/>
      </c>
      <c r="D1577" s="139" t="str">
        <f>IFERROR(VLOOKUP($B1577,DataBase!$A:$G,6,0),"")</f>
        <v/>
      </c>
      <c r="E1577" s="11"/>
      <c r="F1577" s="12"/>
      <c r="G1577" s="13">
        <f t="shared" si="25"/>
        <v>0</v>
      </c>
    </row>
    <row r="1578" spans="1:7">
      <c r="A1578" s="9"/>
      <c r="B1578" s="31"/>
      <c r="C1578" s="10" t="str">
        <f>IFERROR(VLOOKUP($B1578,DataBase!$A:$B,2,0),"")</f>
        <v/>
      </c>
      <c r="D1578" s="139" t="str">
        <f>IFERROR(VLOOKUP($B1578,DataBase!$A:$G,6,0),"")</f>
        <v/>
      </c>
      <c r="E1578" s="11"/>
      <c r="F1578" s="12"/>
      <c r="G1578" s="13">
        <f t="shared" si="25"/>
        <v>0</v>
      </c>
    </row>
    <row r="1579" spans="1:7">
      <c r="A1579" s="9"/>
      <c r="B1579" s="31"/>
      <c r="C1579" s="10" t="str">
        <f>IFERROR(VLOOKUP($B1579,DataBase!$A:$B,2,0),"")</f>
        <v/>
      </c>
      <c r="D1579" s="139" t="str">
        <f>IFERROR(VLOOKUP($B1579,DataBase!$A:$G,6,0),"")</f>
        <v/>
      </c>
      <c r="E1579" s="11"/>
      <c r="F1579" s="12"/>
      <c r="G1579" s="13">
        <f t="shared" si="25"/>
        <v>0</v>
      </c>
    </row>
    <row r="1580" spans="1:7">
      <c r="A1580" s="9"/>
      <c r="B1580" s="31"/>
      <c r="C1580" s="10" t="str">
        <f>IFERROR(VLOOKUP($B1580,DataBase!$A:$B,2,0),"")</f>
        <v/>
      </c>
      <c r="D1580" s="139" t="str">
        <f>IFERROR(VLOOKUP($B1580,DataBase!$A:$G,6,0),"")</f>
        <v/>
      </c>
      <c r="E1580" s="11"/>
      <c r="F1580" s="12"/>
      <c r="G1580" s="13">
        <f t="shared" si="25"/>
        <v>0</v>
      </c>
    </row>
    <row r="1581" spans="1:7">
      <c r="A1581" s="9"/>
      <c r="B1581" s="31"/>
      <c r="C1581" s="10" t="str">
        <f>IFERROR(VLOOKUP($B1581,DataBase!$A:$B,2,0),"")</f>
        <v/>
      </c>
      <c r="D1581" s="139" t="str">
        <f>IFERROR(VLOOKUP($B1581,DataBase!$A:$G,6,0),"")</f>
        <v/>
      </c>
      <c r="E1581" s="11"/>
      <c r="F1581" s="12"/>
      <c r="G1581" s="13">
        <f t="shared" si="25"/>
        <v>0</v>
      </c>
    </row>
    <row r="1582" spans="1:7">
      <c r="A1582" s="9"/>
      <c r="B1582" s="31"/>
      <c r="C1582" s="10" t="str">
        <f>IFERROR(VLOOKUP($B1582,DataBase!$A:$B,2,0),"")</f>
        <v/>
      </c>
      <c r="D1582" s="139" t="str">
        <f>IFERROR(VLOOKUP($B1582,DataBase!$A:$G,6,0),"")</f>
        <v/>
      </c>
      <c r="E1582" s="11"/>
      <c r="F1582" s="12"/>
      <c r="G1582" s="13">
        <f t="shared" si="25"/>
        <v>0</v>
      </c>
    </row>
    <row r="1583" spans="1:7">
      <c r="A1583" s="9"/>
      <c r="B1583" s="31"/>
      <c r="C1583" s="10" t="str">
        <f>IFERROR(VLOOKUP($B1583,DataBase!$A:$B,2,0),"")</f>
        <v/>
      </c>
      <c r="D1583" s="139" t="str">
        <f>IFERROR(VLOOKUP($B1583,DataBase!$A:$G,6,0),"")</f>
        <v/>
      </c>
      <c r="E1583" s="11"/>
      <c r="F1583" s="12"/>
      <c r="G1583" s="13">
        <f t="shared" si="25"/>
        <v>0</v>
      </c>
    </row>
    <row r="1584" spans="1:7">
      <c r="A1584" s="9"/>
      <c r="B1584" s="31"/>
      <c r="C1584" s="10" t="str">
        <f>IFERROR(VLOOKUP($B1584,DataBase!$A:$B,2,0),"")</f>
        <v/>
      </c>
      <c r="D1584" s="139" t="str">
        <f>IFERROR(VLOOKUP($B1584,DataBase!$A:$G,6,0),"")</f>
        <v/>
      </c>
      <c r="E1584" s="11"/>
      <c r="F1584" s="12"/>
      <c r="G1584" s="13">
        <f t="shared" si="25"/>
        <v>0</v>
      </c>
    </row>
    <row r="1585" spans="1:7">
      <c r="A1585" s="9"/>
      <c r="B1585" s="31"/>
      <c r="C1585" s="10" t="str">
        <f>IFERROR(VLOOKUP($B1585,DataBase!$A:$B,2,0),"")</f>
        <v/>
      </c>
      <c r="D1585" s="139" t="str">
        <f>IFERROR(VLOOKUP($B1585,DataBase!$A:$G,6,0),"")</f>
        <v/>
      </c>
      <c r="E1585" s="11"/>
      <c r="F1585" s="12"/>
      <c r="G1585" s="13">
        <f t="shared" si="25"/>
        <v>0</v>
      </c>
    </row>
    <row r="1586" spans="1:7">
      <c r="A1586" s="9"/>
      <c r="B1586" s="31"/>
      <c r="C1586" s="10" t="str">
        <f>IFERROR(VLOOKUP($B1586,DataBase!$A:$B,2,0),"")</f>
        <v/>
      </c>
      <c r="D1586" s="139" t="str">
        <f>IFERROR(VLOOKUP($B1586,DataBase!$A:$G,6,0),"")</f>
        <v/>
      </c>
      <c r="E1586" s="11"/>
      <c r="F1586" s="12"/>
      <c r="G1586" s="13">
        <f t="shared" si="25"/>
        <v>0</v>
      </c>
    </row>
    <row r="1587" spans="1:7">
      <c r="A1587" s="9"/>
      <c r="B1587" s="31"/>
      <c r="C1587" s="10" t="str">
        <f>IFERROR(VLOOKUP($B1587,DataBase!$A:$B,2,0),"")</f>
        <v/>
      </c>
      <c r="D1587" s="139" t="str">
        <f>IFERROR(VLOOKUP($B1587,DataBase!$A:$G,6,0),"")</f>
        <v/>
      </c>
      <c r="E1587" s="11"/>
      <c r="F1587" s="12"/>
      <c r="G1587" s="13">
        <f t="shared" si="25"/>
        <v>0</v>
      </c>
    </row>
    <row r="1588" spans="1:7">
      <c r="A1588" s="9"/>
      <c r="B1588" s="31"/>
      <c r="C1588" s="10" t="str">
        <f>IFERROR(VLOOKUP($B1588,DataBase!$A:$B,2,0),"")</f>
        <v/>
      </c>
      <c r="D1588" s="139" t="str">
        <f>IFERROR(VLOOKUP($B1588,DataBase!$A:$G,6,0),"")</f>
        <v/>
      </c>
      <c r="E1588" s="11"/>
      <c r="F1588" s="12"/>
      <c r="G1588" s="13">
        <f t="shared" si="25"/>
        <v>0</v>
      </c>
    </row>
    <row r="1589" spans="1:7">
      <c r="A1589" s="9"/>
      <c r="B1589" s="31"/>
      <c r="C1589" s="10" t="str">
        <f>IFERROR(VLOOKUP($B1589,DataBase!$A:$B,2,0),"")</f>
        <v/>
      </c>
      <c r="D1589" s="139" t="str">
        <f>IFERROR(VLOOKUP($B1589,DataBase!$A:$G,6,0),"")</f>
        <v/>
      </c>
      <c r="E1589" s="11"/>
      <c r="F1589" s="12"/>
      <c r="G1589" s="13">
        <f t="shared" si="25"/>
        <v>0</v>
      </c>
    </row>
    <row r="1590" spans="1:7">
      <c r="A1590" s="9"/>
      <c r="B1590" s="31"/>
      <c r="C1590" s="10" t="str">
        <f>IFERROR(VLOOKUP($B1590,DataBase!$A:$B,2,0),"")</f>
        <v/>
      </c>
      <c r="D1590" s="139" t="str">
        <f>IFERROR(VLOOKUP($B1590,DataBase!$A:$G,6,0),"")</f>
        <v/>
      </c>
      <c r="E1590" s="11"/>
      <c r="F1590" s="12"/>
      <c r="G1590" s="13">
        <f t="shared" si="25"/>
        <v>0</v>
      </c>
    </row>
    <row r="1591" spans="1:7">
      <c r="A1591" s="9"/>
      <c r="B1591" s="31"/>
      <c r="C1591" s="10" t="str">
        <f>IFERROR(VLOOKUP($B1591,DataBase!$A:$B,2,0),"")</f>
        <v/>
      </c>
      <c r="D1591" s="139" t="str">
        <f>IFERROR(VLOOKUP($B1591,DataBase!$A:$G,6,0),"")</f>
        <v/>
      </c>
      <c r="E1591" s="11"/>
      <c r="F1591" s="12"/>
      <c r="G1591" s="13">
        <f t="shared" si="25"/>
        <v>0</v>
      </c>
    </row>
    <row r="1592" spans="1:7">
      <c r="A1592" s="9"/>
      <c r="B1592" s="31"/>
      <c r="C1592" s="10" t="str">
        <f>IFERROR(VLOOKUP($B1592,DataBase!$A:$B,2,0),"")</f>
        <v/>
      </c>
      <c r="D1592" s="139" t="str">
        <f>IFERROR(VLOOKUP($B1592,DataBase!$A:$G,6,0),"")</f>
        <v/>
      </c>
      <c r="E1592" s="11"/>
      <c r="F1592" s="12"/>
      <c r="G1592" s="13">
        <f t="shared" si="25"/>
        <v>0</v>
      </c>
    </row>
    <row r="1593" spans="1:7">
      <c r="A1593" s="9"/>
      <c r="B1593" s="31"/>
      <c r="C1593" s="10" t="str">
        <f>IFERROR(VLOOKUP($B1593,DataBase!$A:$B,2,0),"")</f>
        <v/>
      </c>
      <c r="D1593" s="139" t="str">
        <f>IFERROR(VLOOKUP($B1593,DataBase!$A:$G,6,0),"")</f>
        <v/>
      </c>
      <c r="E1593" s="11"/>
      <c r="F1593" s="12"/>
      <c r="G1593" s="13">
        <f t="shared" si="25"/>
        <v>0</v>
      </c>
    </row>
    <row r="1594" spans="1:7">
      <c r="A1594" s="9"/>
      <c r="B1594" s="31"/>
      <c r="C1594" s="10" t="str">
        <f>IFERROR(VLOOKUP($B1594,DataBase!$A:$B,2,0),"")</f>
        <v/>
      </c>
      <c r="D1594" s="139" t="str">
        <f>IFERROR(VLOOKUP($B1594,DataBase!$A:$G,6,0),"")</f>
        <v/>
      </c>
      <c r="E1594" s="11"/>
      <c r="F1594" s="12"/>
      <c r="G1594" s="13">
        <f t="shared" si="25"/>
        <v>0</v>
      </c>
    </row>
    <row r="1595" spans="1:7">
      <c r="A1595" s="9"/>
      <c r="B1595" s="31"/>
      <c r="C1595" s="10" t="str">
        <f>IFERROR(VLOOKUP($B1595,DataBase!$A:$B,2,0),"")</f>
        <v/>
      </c>
      <c r="D1595" s="139" t="str">
        <f>IFERROR(VLOOKUP($B1595,DataBase!$A:$G,6,0),"")</f>
        <v/>
      </c>
      <c r="E1595" s="11"/>
      <c r="F1595" s="12"/>
      <c r="G1595" s="13">
        <f t="shared" si="25"/>
        <v>0</v>
      </c>
    </row>
    <row r="1596" spans="1:7">
      <c r="A1596" s="9"/>
      <c r="B1596" s="31"/>
      <c r="C1596" s="10" t="str">
        <f>IFERROR(VLOOKUP($B1596,DataBase!$A:$B,2,0),"")</f>
        <v/>
      </c>
      <c r="D1596" s="139" t="str">
        <f>IFERROR(VLOOKUP($B1596,DataBase!$A:$G,6,0),"")</f>
        <v/>
      </c>
      <c r="E1596" s="11"/>
      <c r="F1596" s="12"/>
      <c r="G1596" s="13">
        <f t="shared" si="25"/>
        <v>0</v>
      </c>
    </row>
    <row r="1597" spans="1:7">
      <c r="A1597" s="9"/>
      <c r="B1597" s="31"/>
      <c r="C1597" s="10" t="str">
        <f>IFERROR(VLOOKUP($B1597,DataBase!$A:$B,2,0),"")</f>
        <v/>
      </c>
      <c r="D1597" s="139" t="str">
        <f>IFERROR(VLOOKUP($B1597,DataBase!$A:$G,6,0),"")</f>
        <v/>
      </c>
      <c r="E1597" s="11"/>
      <c r="F1597" s="12"/>
      <c r="G1597" s="13">
        <f t="shared" si="25"/>
        <v>0</v>
      </c>
    </row>
    <row r="1598" spans="1:7">
      <c r="A1598" s="9"/>
      <c r="B1598" s="31"/>
      <c r="C1598" s="10" t="str">
        <f>IFERROR(VLOOKUP($B1598,DataBase!$A:$B,2,0),"")</f>
        <v/>
      </c>
      <c r="D1598" s="139" t="str">
        <f>IFERROR(VLOOKUP($B1598,DataBase!$A:$G,6,0),"")</f>
        <v/>
      </c>
      <c r="E1598" s="11"/>
      <c r="F1598" s="12"/>
      <c r="G1598" s="13">
        <f t="shared" si="25"/>
        <v>0</v>
      </c>
    </row>
    <row r="1599" spans="1:7">
      <c r="A1599" s="9"/>
      <c r="B1599" s="31"/>
      <c r="C1599" s="10" t="str">
        <f>IFERROR(VLOOKUP($B1599,DataBase!$A:$B,2,0),"")</f>
        <v/>
      </c>
      <c r="D1599" s="139" t="str">
        <f>IFERROR(VLOOKUP($B1599,DataBase!$A:$G,6,0),"")</f>
        <v/>
      </c>
      <c r="E1599" s="11"/>
      <c r="F1599" s="12"/>
      <c r="G1599" s="13">
        <f t="shared" si="25"/>
        <v>0</v>
      </c>
    </row>
    <row r="1600" spans="1:7">
      <c r="A1600" s="9"/>
      <c r="B1600" s="31"/>
      <c r="C1600" s="10" t="str">
        <f>IFERROR(VLOOKUP($B1600,DataBase!$A:$B,2,0),"")</f>
        <v/>
      </c>
      <c r="D1600" s="139" t="str">
        <f>IFERROR(VLOOKUP($B1600,DataBase!$A:$G,6,0),"")</f>
        <v/>
      </c>
      <c r="E1600" s="11"/>
      <c r="F1600" s="12"/>
      <c r="G1600" s="13">
        <f t="shared" si="25"/>
        <v>0</v>
      </c>
    </row>
    <row r="1601" spans="1:7">
      <c r="A1601" s="9"/>
      <c r="B1601" s="31"/>
      <c r="C1601" s="10" t="str">
        <f>IFERROR(VLOOKUP($B1601,DataBase!$A:$B,2,0),"")</f>
        <v/>
      </c>
      <c r="D1601" s="139" t="str">
        <f>IFERROR(VLOOKUP($B1601,DataBase!$A:$G,6,0),"")</f>
        <v/>
      </c>
      <c r="E1601" s="11"/>
      <c r="F1601" s="12"/>
      <c r="G1601" s="13">
        <f t="shared" si="25"/>
        <v>0</v>
      </c>
    </row>
    <row r="1602" spans="1:7">
      <c r="A1602" s="9"/>
      <c r="B1602" s="31"/>
      <c r="C1602" s="10" t="str">
        <f>IFERROR(VLOOKUP($B1602,DataBase!$A:$B,2,0),"")</f>
        <v/>
      </c>
      <c r="D1602" s="139" t="str">
        <f>IFERROR(VLOOKUP($B1602,DataBase!$A:$G,6,0),"")</f>
        <v/>
      </c>
      <c r="E1602" s="11"/>
      <c r="F1602" s="12"/>
      <c r="G1602" s="13">
        <f t="shared" si="25"/>
        <v>0</v>
      </c>
    </row>
    <row r="1603" spans="1:7">
      <c r="A1603" s="9"/>
      <c r="B1603" s="31"/>
      <c r="C1603" s="10" t="str">
        <f>IFERROR(VLOOKUP($B1603,DataBase!$A:$B,2,0),"")</f>
        <v/>
      </c>
      <c r="D1603" s="139" t="str">
        <f>IFERROR(VLOOKUP($B1603,DataBase!$A:$G,6,0),"")</f>
        <v/>
      </c>
      <c r="E1603" s="11"/>
      <c r="F1603" s="12"/>
      <c r="G1603" s="13">
        <f t="shared" si="25"/>
        <v>0</v>
      </c>
    </row>
    <row r="1604" spans="1:7">
      <c r="A1604" s="9"/>
      <c r="B1604" s="31"/>
      <c r="C1604" s="10" t="str">
        <f>IFERROR(VLOOKUP($B1604,DataBase!$A:$B,2,0),"")</f>
        <v/>
      </c>
      <c r="D1604" s="139" t="str">
        <f>IFERROR(VLOOKUP($B1604,DataBase!$A:$G,6,0),"")</f>
        <v/>
      </c>
      <c r="E1604" s="11"/>
      <c r="F1604" s="12"/>
      <c r="G1604" s="13">
        <f t="shared" ref="G1604:G1667" si="26">E1604*F1604</f>
        <v>0</v>
      </c>
    </row>
    <row r="1605" spans="1:7">
      <c r="A1605" s="9"/>
      <c r="B1605" s="31"/>
      <c r="C1605" s="10" t="str">
        <f>IFERROR(VLOOKUP($B1605,DataBase!$A:$B,2,0),"")</f>
        <v/>
      </c>
      <c r="D1605" s="139" t="str">
        <f>IFERROR(VLOOKUP($B1605,DataBase!$A:$G,6,0),"")</f>
        <v/>
      </c>
      <c r="E1605" s="11"/>
      <c r="F1605" s="12"/>
      <c r="G1605" s="13">
        <f t="shared" si="26"/>
        <v>0</v>
      </c>
    </row>
    <row r="1606" spans="1:7">
      <c r="A1606" s="9"/>
      <c r="B1606" s="31"/>
      <c r="C1606" s="10" t="str">
        <f>IFERROR(VLOOKUP($B1606,DataBase!$A:$B,2,0),"")</f>
        <v/>
      </c>
      <c r="D1606" s="139" t="str">
        <f>IFERROR(VLOOKUP($B1606,DataBase!$A:$G,6,0),"")</f>
        <v/>
      </c>
      <c r="E1606" s="11"/>
      <c r="F1606" s="12"/>
      <c r="G1606" s="13">
        <f t="shared" si="26"/>
        <v>0</v>
      </c>
    </row>
    <row r="1607" spans="1:7">
      <c r="A1607" s="9"/>
      <c r="B1607" s="31"/>
      <c r="C1607" s="10" t="str">
        <f>IFERROR(VLOOKUP($B1607,DataBase!$A:$B,2,0),"")</f>
        <v/>
      </c>
      <c r="D1607" s="139" t="str">
        <f>IFERROR(VLOOKUP($B1607,DataBase!$A:$G,6,0),"")</f>
        <v/>
      </c>
      <c r="E1607" s="11"/>
      <c r="F1607" s="12"/>
      <c r="G1607" s="13">
        <f t="shared" si="26"/>
        <v>0</v>
      </c>
    </row>
    <row r="1608" spans="1:7">
      <c r="A1608" s="9"/>
      <c r="B1608" s="31"/>
      <c r="C1608" s="10" t="str">
        <f>IFERROR(VLOOKUP($B1608,DataBase!$A:$B,2,0),"")</f>
        <v/>
      </c>
      <c r="D1608" s="139" t="str">
        <f>IFERROR(VLOOKUP($B1608,DataBase!$A:$G,6,0),"")</f>
        <v/>
      </c>
      <c r="E1608" s="11"/>
      <c r="F1608" s="12"/>
      <c r="G1608" s="13">
        <f t="shared" si="26"/>
        <v>0</v>
      </c>
    </row>
    <row r="1609" spans="1:7">
      <c r="A1609" s="9"/>
      <c r="B1609" s="31"/>
      <c r="C1609" s="10" t="str">
        <f>IFERROR(VLOOKUP($B1609,DataBase!$A:$B,2,0),"")</f>
        <v/>
      </c>
      <c r="D1609" s="139" t="str">
        <f>IFERROR(VLOOKUP($B1609,DataBase!$A:$G,6,0),"")</f>
        <v/>
      </c>
      <c r="E1609" s="11"/>
      <c r="F1609" s="12"/>
      <c r="G1609" s="13">
        <f t="shared" si="26"/>
        <v>0</v>
      </c>
    </row>
    <row r="1610" spans="1:7">
      <c r="A1610" s="9"/>
      <c r="B1610" s="31"/>
      <c r="C1610" s="10" t="str">
        <f>IFERROR(VLOOKUP($B1610,DataBase!$A:$B,2,0),"")</f>
        <v/>
      </c>
      <c r="D1610" s="139" t="str">
        <f>IFERROR(VLOOKUP($B1610,DataBase!$A:$G,6,0),"")</f>
        <v/>
      </c>
      <c r="E1610" s="11"/>
      <c r="F1610" s="12"/>
      <c r="G1610" s="13">
        <f t="shared" si="26"/>
        <v>0</v>
      </c>
    </row>
    <row r="1611" spans="1:7">
      <c r="A1611" s="9"/>
      <c r="B1611" s="31"/>
      <c r="C1611" s="10" t="str">
        <f>IFERROR(VLOOKUP($B1611,DataBase!$A:$B,2,0),"")</f>
        <v/>
      </c>
      <c r="D1611" s="139" t="str">
        <f>IFERROR(VLOOKUP($B1611,DataBase!$A:$G,6,0),"")</f>
        <v/>
      </c>
      <c r="E1611" s="11"/>
      <c r="F1611" s="12"/>
      <c r="G1611" s="13">
        <f t="shared" si="26"/>
        <v>0</v>
      </c>
    </row>
    <row r="1612" spans="1:7">
      <c r="A1612" s="9"/>
      <c r="B1612" s="31"/>
      <c r="C1612" s="10" t="str">
        <f>IFERROR(VLOOKUP($B1612,DataBase!$A:$B,2,0),"")</f>
        <v/>
      </c>
      <c r="D1612" s="139" t="str">
        <f>IFERROR(VLOOKUP($B1612,DataBase!$A:$G,6,0),"")</f>
        <v/>
      </c>
      <c r="E1612" s="11"/>
      <c r="F1612" s="12"/>
      <c r="G1612" s="13">
        <f t="shared" si="26"/>
        <v>0</v>
      </c>
    </row>
    <row r="1613" spans="1:7">
      <c r="A1613" s="9"/>
      <c r="B1613" s="31"/>
      <c r="C1613" s="10" t="str">
        <f>IFERROR(VLOOKUP($B1613,DataBase!$A:$B,2,0),"")</f>
        <v/>
      </c>
      <c r="D1613" s="139" t="str">
        <f>IFERROR(VLOOKUP($B1613,DataBase!$A:$G,6,0),"")</f>
        <v/>
      </c>
      <c r="E1613" s="11"/>
      <c r="F1613" s="12"/>
      <c r="G1613" s="13">
        <f t="shared" si="26"/>
        <v>0</v>
      </c>
    </row>
    <row r="1614" spans="1:7">
      <c r="A1614" s="9"/>
      <c r="B1614" s="31"/>
      <c r="C1614" s="10" t="str">
        <f>IFERROR(VLOOKUP($B1614,DataBase!$A:$B,2,0),"")</f>
        <v/>
      </c>
      <c r="D1614" s="139" t="str">
        <f>IFERROR(VLOOKUP($B1614,DataBase!$A:$G,6,0),"")</f>
        <v/>
      </c>
      <c r="E1614" s="11"/>
      <c r="F1614" s="12"/>
      <c r="G1614" s="13">
        <f t="shared" si="26"/>
        <v>0</v>
      </c>
    </row>
    <row r="1615" spans="1:7">
      <c r="A1615" s="9"/>
      <c r="B1615" s="31"/>
      <c r="C1615" s="10" t="str">
        <f>IFERROR(VLOOKUP($B1615,DataBase!$A:$B,2,0),"")</f>
        <v/>
      </c>
      <c r="D1615" s="139" t="str">
        <f>IFERROR(VLOOKUP($B1615,DataBase!$A:$G,6,0),"")</f>
        <v/>
      </c>
      <c r="E1615" s="11"/>
      <c r="F1615" s="12"/>
      <c r="G1615" s="13">
        <f t="shared" si="26"/>
        <v>0</v>
      </c>
    </row>
    <row r="1616" spans="1:7">
      <c r="A1616" s="9"/>
      <c r="B1616" s="31"/>
      <c r="C1616" s="10" t="str">
        <f>IFERROR(VLOOKUP($B1616,DataBase!$A:$B,2,0),"")</f>
        <v/>
      </c>
      <c r="D1616" s="139" t="str">
        <f>IFERROR(VLOOKUP($B1616,DataBase!$A:$G,6,0),"")</f>
        <v/>
      </c>
      <c r="E1616" s="11"/>
      <c r="F1616" s="12"/>
      <c r="G1616" s="13">
        <f t="shared" si="26"/>
        <v>0</v>
      </c>
    </row>
    <row r="1617" spans="1:7">
      <c r="A1617" s="9"/>
      <c r="B1617" s="31"/>
      <c r="C1617" s="10" t="str">
        <f>IFERROR(VLOOKUP($B1617,DataBase!$A:$B,2,0),"")</f>
        <v/>
      </c>
      <c r="D1617" s="139" t="str">
        <f>IFERROR(VLOOKUP($B1617,DataBase!$A:$G,6,0),"")</f>
        <v/>
      </c>
      <c r="E1617" s="11"/>
      <c r="F1617" s="12"/>
      <c r="G1617" s="13">
        <f t="shared" si="26"/>
        <v>0</v>
      </c>
    </row>
    <row r="1618" spans="1:7">
      <c r="A1618" s="9"/>
      <c r="B1618" s="31"/>
      <c r="C1618" s="10" t="str">
        <f>IFERROR(VLOOKUP($B1618,DataBase!$A:$B,2,0),"")</f>
        <v/>
      </c>
      <c r="D1618" s="139" t="str">
        <f>IFERROR(VLOOKUP($B1618,DataBase!$A:$G,6,0),"")</f>
        <v/>
      </c>
      <c r="E1618" s="11"/>
      <c r="F1618" s="12"/>
      <c r="G1618" s="13">
        <f t="shared" si="26"/>
        <v>0</v>
      </c>
    </row>
    <row r="1619" spans="1:7">
      <c r="A1619" s="9"/>
      <c r="B1619" s="31"/>
      <c r="C1619" s="10" t="str">
        <f>IFERROR(VLOOKUP($B1619,DataBase!$A:$B,2,0),"")</f>
        <v/>
      </c>
      <c r="D1619" s="139" t="str">
        <f>IFERROR(VLOOKUP($B1619,DataBase!$A:$G,6,0),"")</f>
        <v/>
      </c>
      <c r="E1619" s="11"/>
      <c r="F1619" s="12"/>
      <c r="G1619" s="13">
        <f t="shared" si="26"/>
        <v>0</v>
      </c>
    </row>
    <row r="1620" spans="1:7">
      <c r="A1620" s="9"/>
      <c r="B1620" s="31"/>
      <c r="C1620" s="10" t="str">
        <f>IFERROR(VLOOKUP($B1620,DataBase!$A:$B,2,0),"")</f>
        <v/>
      </c>
      <c r="D1620" s="139" t="str">
        <f>IFERROR(VLOOKUP($B1620,DataBase!$A:$G,6,0),"")</f>
        <v/>
      </c>
      <c r="E1620" s="11"/>
      <c r="F1620" s="12"/>
      <c r="G1620" s="13">
        <f t="shared" si="26"/>
        <v>0</v>
      </c>
    </row>
    <row r="1621" spans="1:7">
      <c r="A1621" s="9"/>
      <c r="B1621" s="31"/>
      <c r="C1621" s="10" t="str">
        <f>IFERROR(VLOOKUP($B1621,DataBase!$A:$B,2,0),"")</f>
        <v/>
      </c>
      <c r="D1621" s="139" t="str">
        <f>IFERROR(VLOOKUP($B1621,DataBase!$A:$G,6,0),"")</f>
        <v/>
      </c>
      <c r="E1621" s="11"/>
      <c r="F1621" s="12"/>
      <c r="G1621" s="13">
        <f t="shared" si="26"/>
        <v>0</v>
      </c>
    </row>
    <row r="1622" spans="1:7">
      <c r="A1622" s="9"/>
      <c r="B1622" s="31"/>
      <c r="C1622" s="10" t="str">
        <f>IFERROR(VLOOKUP($B1622,DataBase!$A:$B,2,0),"")</f>
        <v/>
      </c>
      <c r="D1622" s="139" t="str">
        <f>IFERROR(VLOOKUP($B1622,DataBase!$A:$G,6,0),"")</f>
        <v/>
      </c>
      <c r="E1622" s="11"/>
      <c r="F1622" s="12"/>
      <c r="G1622" s="13">
        <f t="shared" si="26"/>
        <v>0</v>
      </c>
    </row>
    <row r="1623" spans="1:7">
      <c r="A1623" s="9"/>
      <c r="B1623" s="31"/>
      <c r="C1623" s="10" t="str">
        <f>IFERROR(VLOOKUP($B1623,DataBase!$A:$B,2,0),"")</f>
        <v/>
      </c>
      <c r="D1623" s="139" t="str">
        <f>IFERROR(VLOOKUP($B1623,DataBase!$A:$G,6,0),"")</f>
        <v/>
      </c>
      <c r="E1623" s="11"/>
      <c r="F1623" s="12"/>
      <c r="G1623" s="13">
        <f t="shared" si="26"/>
        <v>0</v>
      </c>
    </row>
    <row r="1624" spans="1:7">
      <c r="A1624" s="9"/>
      <c r="B1624" s="31"/>
      <c r="C1624" s="10" t="str">
        <f>IFERROR(VLOOKUP($B1624,DataBase!$A:$B,2,0),"")</f>
        <v/>
      </c>
      <c r="D1624" s="139" t="str">
        <f>IFERROR(VLOOKUP($B1624,DataBase!$A:$G,6,0),"")</f>
        <v/>
      </c>
      <c r="E1624" s="11"/>
      <c r="F1624" s="12"/>
      <c r="G1624" s="13">
        <f t="shared" si="26"/>
        <v>0</v>
      </c>
    </row>
    <row r="1625" spans="1:7">
      <c r="A1625" s="9"/>
      <c r="B1625" s="31"/>
      <c r="C1625" s="10" t="str">
        <f>IFERROR(VLOOKUP($B1625,DataBase!$A:$B,2,0),"")</f>
        <v/>
      </c>
      <c r="D1625" s="139" t="str">
        <f>IFERROR(VLOOKUP($B1625,DataBase!$A:$G,6,0),"")</f>
        <v/>
      </c>
      <c r="E1625" s="11"/>
      <c r="F1625" s="12"/>
      <c r="G1625" s="13">
        <f t="shared" si="26"/>
        <v>0</v>
      </c>
    </row>
    <row r="1626" spans="1:7">
      <c r="A1626" s="9"/>
      <c r="B1626" s="31"/>
      <c r="C1626" s="10" t="str">
        <f>IFERROR(VLOOKUP($B1626,DataBase!$A:$B,2,0),"")</f>
        <v/>
      </c>
      <c r="D1626" s="139" t="str">
        <f>IFERROR(VLOOKUP($B1626,DataBase!$A:$G,6,0),"")</f>
        <v/>
      </c>
      <c r="E1626" s="11"/>
      <c r="F1626" s="12"/>
      <c r="G1626" s="13">
        <f t="shared" si="26"/>
        <v>0</v>
      </c>
    </row>
    <row r="1627" spans="1:7">
      <c r="A1627" s="9"/>
      <c r="B1627" s="31"/>
      <c r="C1627" s="10" t="str">
        <f>IFERROR(VLOOKUP($B1627,DataBase!$A:$B,2,0),"")</f>
        <v/>
      </c>
      <c r="D1627" s="139" t="str">
        <f>IFERROR(VLOOKUP($B1627,DataBase!$A:$G,6,0),"")</f>
        <v/>
      </c>
      <c r="E1627" s="11"/>
      <c r="F1627" s="12"/>
      <c r="G1627" s="13">
        <f t="shared" si="26"/>
        <v>0</v>
      </c>
    </row>
    <row r="1628" spans="1:7">
      <c r="A1628" s="9"/>
      <c r="B1628" s="31"/>
      <c r="C1628" s="10" t="str">
        <f>IFERROR(VLOOKUP($B1628,DataBase!$A:$B,2,0),"")</f>
        <v/>
      </c>
      <c r="D1628" s="139" t="str">
        <f>IFERROR(VLOOKUP($B1628,DataBase!$A:$G,6,0),"")</f>
        <v/>
      </c>
      <c r="E1628" s="11"/>
      <c r="F1628" s="12"/>
      <c r="G1628" s="13">
        <f t="shared" si="26"/>
        <v>0</v>
      </c>
    </row>
    <row r="1629" spans="1:7">
      <c r="A1629" s="9"/>
      <c r="B1629" s="31"/>
      <c r="C1629" s="10" t="str">
        <f>IFERROR(VLOOKUP($B1629,DataBase!$A:$B,2,0),"")</f>
        <v/>
      </c>
      <c r="D1629" s="139" t="str">
        <f>IFERROR(VLOOKUP($B1629,DataBase!$A:$G,6,0),"")</f>
        <v/>
      </c>
      <c r="E1629" s="11"/>
      <c r="F1629" s="12"/>
      <c r="G1629" s="13">
        <f t="shared" si="26"/>
        <v>0</v>
      </c>
    </row>
    <row r="1630" spans="1:7">
      <c r="A1630" s="9"/>
      <c r="B1630" s="31"/>
      <c r="C1630" s="10" t="str">
        <f>IFERROR(VLOOKUP($B1630,DataBase!$A:$B,2,0),"")</f>
        <v/>
      </c>
      <c r="D1630" s="139" t="str">
        <f>IFERROR(VLOOKUP($B1630,DataBase!$A:$G,6,0),"")</f>
        <v/>
      </c>
      <c r="E1630" s="11"/>
      <c r="F1630" s="12"/>
      <c r="G1630" s="13">
        <f t="shared" si="26"/>
        <v>0</v>
      </c>
    </row>
    <row r="1631" spans="1:7">
      <c r="A1631" s="9"/>
      <c r="B1631" s="31"/>
      <c r="C1631" s="10" t="str">
        <f>IFERROR(VLOOKUP($B1631,DataBase!$A:$B,2,0),"")</f>
        <v/>
      </c>
      <c r="D1631" s="139" t="str">
        <f>IFERROR(VLOOKUP($B1631,DataBase!$A:$G,6,0),"")</f>
        <v/>
      </c>
      <c r="E1631" s="11"/>
      <c r="F1631" s="12"/>
      <c r="G1631" s="13">
        <f t="shared" si="26"/>
        <v>0</v>
      </c>
    </row>
    <row r="1632" spans="1:7">
      <c r="A1632" s="9"/>
      <c r="B1632" s="31"/>
      <c r="C1632" s="10" t="str">
        <f>IFERROR(VLOOKUP($B1632,DataBase!$A:$B,2,0),"")</f>
        <v/>
      </c>
      <c r="D1632" s="139" t="str">
        <f>IFERROR(VLOOKUP($B1632,DataBase!$A:$G,6,0),"")</f>
        <v/>
      </c>
      <c r="E1632" s="11"/>
      <c r="F1632" s="12"/>
      <c r="G1632" s="13">
        <f t="shared" si="26"/>
        <v>0</v>
      </c>
    </row>
    <row r="1633" spans="1:7">
      <c r="A1633" s="9"/>
      <c r="B1633" s="31"/>
      <c r="C1633" s="10" t="str">
        <f>IFERROR(VLOOKUP($B1633,DataBase!$A:$B,2,0),"")</f>
        <v/>
      </c>
      <c r="D1633" s="139" t="str">
        <f>IFERROR(VLOOKUP($B1633,DataBase!$A:$G,6,0),"")</f>
        <v/>
      </c>
      <c r="E1633" s="11"/>
      <c r="F1633" s="12"/>
      <c r="G1633" s="13">
        <f t="shared" si="26"/>
        <v>0</v>
      </c>
    </row>
    <row r="1634" spans="1:7">
      <c r="A1634" s="9"/>
      <c r="B1634" s="31"/>
      <c r="C1634" s="10" t="str">
        <f>IFERROR(VLOOKUP($B1634,DataBase!$A:$B,2,0),"")</f>
        <v/>
      </c>
      <c r="D1634" s="139" t="str">
        <f>IFERROR(VLOOKUP($B1634,DataBase!$A:$G,6,0),"")</f>
        <v/>
      </c>
      <c r="E1634" s="11"/>
      <c r="F1634" s="12"/>
      <c r="G1634" s="13">
        <f t="shared" si="26"/>
        <v>0</v>
      </c>
    </row>
    <row r="1635" spans="1:7">
      <c r="A1635" s="9"/>
      <c r="B1635" s="31"/>
      <c r="C1635" s="10" t="str">
        <f>IFERROR(VLOOKUP($B1635,DataBase!$A:$B,2,0),"")</f>
        <v/>
      </c>
      <c r="D1635" s="139" t="str">
        <f>IFERROR(VLOOKUP($B1635,DataBase!$A:$G,6,0),"")</f>
        <v/>
      </c>
      <c r="E1635" s="11"/>
      <c r="F1635" s="12"/>
      <c r="G1635" s="13">
        <f t="shared" si="26"/>
        <v>0</v>
      </c>
    </row>
    <row r="1636" spans="1:7">
      <c r="A1636" s="9"/>
      <c r="B1636" s="31"/>
      <c r="C1636" s="10" t="str">
        <f>IFERROR(VLOOKUP($B1636,DataBase!$A:$B,2,0),"")</f>
        <v/>
      </c>
      <c r="D1636" s="139" t="str">
        <f>IFERROR(VLOOKUP($B1636,DataBase!$A:$G,6,0),"")</f>
        <v/>
      </c>
      <c r="E1636" s="11"/>
      <c r="F1636" s="12"/>
      <c r="G1636" s="13">
        <f t="shared" si="26"/>
        <v>0</v>
      </c>
    </row>
    <row r="1637" spans="1:7">
      <c r="A1637" s="9"/>
      <c r="B1637" s="31"/>
      <c r="C1637" s="10" t="str">
        <f>IFERROR(VLOOKUP($B1637,DataBase!$A:$B,2,0),"")</f>
        <v/>
      </c>
      <c r="D1637" s="139" t="str">
        <f>IFERROR(VLOOKUP($B1637,DataBase!$A:$G,6,0),"")</f>
        <v/>
      </c>
      <c r="E1637" s="11"/>
      <c r="F1637" s="12"/>
      <c r="G1637" s="13">
        <f t="shared" si="26"/>
        <v>0</v>
      </c>
    </row>
    <row r="1638" spans="1:7">
      <c r="A1638" s="9"/>
      <c r="B1638" s="31"/>
      <c r="C1638" s="10" t="str">
        <f>IFERROR(VLOOKUP($B1638,DataBase!$A:$B,2,0),"")</f>
        <v/>
      </c>
      <c r="D1638" s="139" t="str">
        <f>IFERROR(VLOOKUP($B1638,DataBase!$A:$G,6,0),"")</f>
        <v/>
      </c>
      <c r="E1638" s="11"/>
      <c r="F1638" s="12"/>
      <c r="G1638" s="13">
        <f t="shared" si="26"/>
        <v>0</v>
      </c>
    </row>
    <row r="1639" spans="1:7">
      <c r="A1639" s="9"/>
      <c r="B1639" s="31"/>
      <c r="C1639" s="10" t="str">
        <f>IFERROR(VLOOKUP($B1639,DataBase!$A:$B,2,0),"")</f>
        <v/>
      </c>
      <c r="D1639" s="139" t="str">
        <f>IFERROR(VLOOKUP($B1639,DataBase!$A:$G,6,0),"")</f>
        <v/>
      </c>
      <c r="E1639" s="11"/>
      <c r="F1639" s="12"/>
      <c r="G1639" s="13">
        <f t="shared" si="26"/>
        <v>0</v>
      </c>
    </row>
    <row r="1640" spans="1:7">
      <c r="A1640" s="9"/>
      <c r="B1640" s="31"/>
      <c r="C1640" s="10" t="str">
        <f>IFERROR(VLOOKUP($B1640,DataBase!$A:$B,2,0),"")</f>
        <v/>
      </c>
      <c r="D1640" s="139" t="str">
        <f>IFERROR(VLOOKUP($B1640,DataBase!$A:$G,6,0),"")</f>
        <v/>
      </c>
      <c r="E1640" s="11"/>
      <c r="F1640" s="12"/>
      <c r="G1640" s="13">
        <f t="shared" si="26"/>
        <v>0</v>
      </c>
    </row>
    <row r="1641" spans="1:7">
      <c r="A1641" s="9"/>
      <c r="B1641" s="31"/>
      <c r="C1641" s="10" t="str">
        <f>IFERROR(VLOOKUP($B1641,DataBase!$A:$B,2,0),"")</f>
        <v/>
      </c>
      <c r="D1641" s="139" t="str">
        <f>IFERROR(VLOOKUP($B1641,DataBase!$A:$G,6,0),"")</f>
        <v/>
      </c>
      <c r="E1641" s="11"/>
      <c r="F1641" s="12"/>
      <c r="G1641" s="13">
        <f t="shared" si="26"/>
        <v>0</v>
      </c>
    </row>
    <row r="1642" spans="1:7">
      <c r="A1642" s="9"/>
      <c r="B1642" s="31"/>
      <c r="C1642" s="10" t="str">
        <f>IFERROR(VLOOKUP($B1642,DataBase!$A:$B,2,0),"")</f>
        <v/>
      </c>
      <c r="D1642" s="139" t="str">
        <f>IFERROR(VLOOKUP($B1642,DataBase!$A:$G,6,0),"")</f>
        <v/>
      </c>
      <c r="E1642" s="11"/>
      <c r="F1642" s="12"/>
      <c r="G1642" s="13">
        <f t="shared" si="26"/>
        <v>0</v>
      </c>
    </row>
    <row r="1643" spans="1:7">
      <c r="A1643" s="9"/>
      <c r="B1643" s="31"/>
      <c r="C1643" s="10" t="str">
        <f>IFERROR(VLOOKUP($B1643,DataBase!$A:$B,2,0),"")</f>
        <v/>
      </c>
      <c r="D1643" s="139" t="str">
        <f>IFERROR(VLOOKUP($B1643,DataBase!$A:$G,6,0),"")</f>
        <v/>
      </c>
      <c r="E1643" s="11"/>
      <c r="F1643" s="12"/>
      <c r="G1643" s="13">
        <f t="shared" si="26"/>
        <v>0</v>
      </c>
    </row>
    <row r="1644" spans="1:7">
      <c r="A1644" s="9"/>
      <c r="B1644" s="31"/>
      <c r="C1644" s="10" t="str">
        <f>IFERROR(VLOOKUP($B1644,DataBase!$A:$B,2,0),"")</f>
        <v/>
      </c>
      <c r="D1644" s="139" t="str">
        <f>IFERROR(VLOOKUP($B1644,DataBase!$A:$G,6,0),"")</f>
        <v/>
      </c>
      <c r="E1644" s="11"/>
      <c r="F1644" s="12"/>
      <c r="G1644" s="13">
        <f t="shared" si="26"/>
        <v>0</v>
      </c>
    </row>
    <row r="1645" spans="1:7">
      <c r="A1645" s="9"/>
      <c r="B1645" s="31"/>
      <c r="C1645" s="10" t="str">
        <f>IFERROR(VLOOKUP($B1645,DataBase!$A:$B,2,0),"")</f>
        <v/>
      </c>
      <c r="D1645" s="139" t="str">
        <f>IFERROR(VLOOKUP($B1645,DataBase!$A:$G,6,0),"")</f>
        <v/>
      </c>
      <c r="E1645" s="11"/>
      <c r="F1645" s="12"/>
      <c r="G1645" s="13">
        <f t="shared" si="26"/>
        <v>0</v>
      </c>
    </row>
    <row r="1646" spans="1:7">
      <c r="A1646" s="9"/>
      <c r="B1646" s="31"/>
      <c r="C1646" s="10" t="str">
        <f>IFERROR(VLOOKUP($B1646,DataBase!$A:$B,2,0),"")</f>
        <v/>
      </c>
      <c r="D1646" s="139" t="str">
        <f>IFERROR(VLOOKUP($B1646,DataBase!$A:$G,6,0),"")</f>
        <v/>
      </c>
      <c r="E1646" s="11"/>
      <c r="F1646" s="12"/>
      <c r="G1646" s="13">
        <f t="shared" si="26"/>
        <v>0</v>
      </c>
    </row>
    <row r="1647" spans="1:7">
      <c r="A1647" s="9"/>
      <c r="B1647" s="31"/>
      <c r="C1647" s="10" t="str">
        <f>IFERROR(VLOOKUP($B1647,DataBase!$A:$B,2,0),"")</f>
        <v/>
      </c>
      <c r="D1647" s="139" t="str">
        <f>IFERROR(VLOOKUP($B1647,DataBase!$A:$G,6,0),"")</f>
        <v/>
      </c>
      <c r="E1647" s="11"/>
      <c r="F1647" s="12"/>
      <c r="G1647" s="13">
        <f t="shared" si="26"/>
        <v>0</v>
      </c>
    </row>
    <row r="1648" spans="1:7">
      <c r="A1648" s="9"/>
      <c r="B1648" s="31"/>
      <c r="C1648" s="10" t="str">
        <f>IFERROR(VLOOKUP($B1648,DataBase!$A:$B,2,0),"")</f>
        <v/>
      </c>
      <c r="D1648" s="139" t="str">
        <f>IFERROR(VLOOKUP($B1648,DataBase!$A:$G,6,0),"")</f>
        <v/>
      </c>
      <c r="E1648" s="11"/>
      <c r="F1648" s="12"/>
      <c r="G1648" s="13">
        <f t="shared" si="26"/>
        <v>0</v>
      </c>
    </row>
    <row r="1649" spans="1:7">
      <c r="A1649" s="9"/>
      <c r="B1649" s="31"/>
      <c r="C1649" s="10" t="str">
        <f>IFERROR(VLOOKUP($B1649,DataBase!$A:$B,2,0),"")</f>
        <v/>
      </c>
      <c r="D1649" s="139" t="str">
        <f>IFERROR(VLOOKUP($B1649,DataBase!$A:$G,6,0),"")</f>
        <v/>
      </c>
      <c r="E1649" s="11"/>
      <c r="F1649" s="12"/>
      <c r="G1649" s="13">
        <f t="shared" si="26"/>
        <v>0</v>
      </c>
    </row>
    <row r="1650" spans="1:7">
      <c r="A1650" s="9"/>
      <c r="B1650" s="31"/>
      <c r="C1650" s="10" t="str">
        <f>IFERROR(VLOOKUP($B1650,DataBase!$A:$B,2,0),"")</f>
        <v/>
      </c>
      <c r="D1650" s="139" t="str">
        <f>IFERROR(VLOOKUP($B1650,DataBase!$A:$G,6,0),"")</f>
        <v/>
      </c>
      <c r="E1650" s="11"/>
      <c r="F1650" s="12"/>
      <c r="G1650" s="13">
        <f t="shared" si="26"/>
        <v>0</v>
      </c>
    </row>
    <row r="1651" spans="1:7">
      <c r="A1651" s="9"/>
      <c r="B1651" s="31"/>
      <c r="C1651" s="10" t="str">
        <f>IFERROR(VLOOKUP($B1651,DataBase!$A:$B,2,0),"")</f>
        <v/>
      </c>
      <c r="D1651" s="139" t="str">
        <f>IFERROR(VLOOKUP($B1651,DataBase!$A:$G,6,0),"")</f>
        <v/>
      </c>
      <c r="E1651" s="11"/>
      <c r="F1651" s="12"/>
      <c r="G1651" s="13">
        <f t="shared" si="26"/>
        <v>0</v>
      </c>
    </row>
    <row r="1652" spans="1:7">
      <c r="A1652" s="9"/>
      <c r="B1652" s="31"/>
      <c r="C1652" s="10" t="str">
        <f>IFERROR(VLOOKUP($B1652,DataBase!$A:$B,2,0),"")</f>
        <v/>
      </c>
      <c r="D1652" s="139" t="str">
        <f>IFERROR(VLOOKUP($B1652,DataBase!$A:$G,6,0),"")</f>
        <v/>
      </c>
      <c r="E1652" s="11"/>
      <c r="F1652" s="12"/>
      <c r="G1652" s="13">
        <f t="shared" si="26"/>
        <v>0</v>
      </c>
    </row>
    <row r="1653" spans="1:7">
      <c r="A1653" s="9"/>
      <c r="B1653" s="31"/>
      <c r="C1653" s="10" t="str">
        <f>IFERROR(VLOOKUP($B1653,DataBase!$A:$B,2,0),"")</f>
        <v/>
      </c>
      <c r="D1653" s="139" t="str">
        <f>IFERROR(VLOOKUP($B1653,DataBase!$A:$G,6,0),"")</f>
        <v/>
      </c>
      <c r="E1653" s="11"/>
      <c r="F1653" s="12"/>
      <c r="G1653" s="13">
        <f t="shared" si="26"/>
        <v>0</v>
      </c>
    </row>
    <row r="1654" spans="1:7">
      <c r="A1654" s="9"/>
      <c r="B1654" s="31"/>
      <c r="C1654" s="10" t="str">
        <f>IFERROR(VLOOKUP($B1654,DataBase!$A:$B,2,0),"")</f>
        <v/>
      </c>
      <c r="D1654" s="139" t="str">
        <f>IFERROR(VLOOKUP($B1654,DataBase!$A:$G,6,0),"")</f>
        <v/>
      </c>
      <c r="E1654" s="11"/>
      <c r="F1654" s="12"/>
      <c r="G1654" s="13">
        <f t="shared" si="26"/>
        <v>0</v>
      </c>
    </row>
    <row r="1655" spans="1:7">
      <c r="A1655" s="9"/>
      <c r="B1655" s="31"/>
      <c r="C1655" s="10" t="str">
        <f>IFERROR(VLOOKUP($B1655,DataBase!$A:$B,2,0),"")</f>
        <v/>
      </c>
      <c r="D1655" s="139" t="str">
        <f>IFERROR(VLOOKUP($B1655,DataBase!$A:$G,6,0),"")</f>
        <v/>
      </c>
      <c r="E1655" s="11"/>
      <c r="F1655" s="12"/>
      <c r="G1655" s="13">
        <f t="shared" si="26"/>
        <v>0</v>
      </c>
    </row>
    <row r="1656" spans="1:7">
      <c r="A1656" s="9"/>
      <c r="B1656" s="31"/>
      <c r="C1656" s="10" t="str">
        <f>IFERROR(VLOOKUP($B1656,DataBase!$A:$B,2,0),"")</f>
        <v/>
      </c>
      <c r="D1656" s="139" t="str">
        <f>IFERROR(VLOOKUP($B1656,DataBase!$A:$G,6,0),"")</f>
        <v/>
      </c>
      <c r="E1656" s="11"/>
      <c r="F1656" s="12"/>
      <c r="G1656" s="13">
        <f t="shared" si="26"/>
        <v>0</v>
      </c>
    </row>
    <row r="1657" spans="1:7">
      <c r="A1657" s="9"/>
      <c r="B1657" s="31"/>
      <c r="C1657" s="10" t="str">
        <f>IFERROR(VLOOKUP($B1657,DataBase!$A:$B,2,0),"")</f>
        <v/>
      </c>
      <c r="D1657" s="139" t="str">
        <f>IFERROR(VLOOKUP($B1657,DataBase!$A:$G,6,0),"")</f>
        <v/>
      </c>
      <c r="E1657" s="11"/>
      <c r="F1657" s="12"/>
      <c r="G1657" s="13">
        <f t="shared" si="26"/>
        <v>0</v>
      </c>
    </row>
    <row r="1658" spans="1:7">
      <c r="A1658" s="9"/>
      <c r="B1658" s="31"/>
      <c r="C1658" s="10" t="str">
        <f>IFERROR(VLOOKUP($B1658,DataBase!$A:$B,2,0),"")</f>
        <v/>
      </c>
      <c r="D1658" s="139" t="str">
        <f>IFERROR(VLOOKUP($B1658,DataBase!$A:$G,6,0),"")</f>
        <v/>
      </c>
      <c r="E1658" s="11"/>
      <c r="F1658" s="12"/>
      <c r="G1658" s="13">
        <f t="shared" si="26"/>
        <v>0</v>
      </c>
    </row>
    <row r="1659" spans="1:7">
      <c r="A1659" s="9"/>
      <c r="B1659" s="31"/>
      <c r="C1659" s="10" t="str">
        <f>IFERROR(VLOOKUP($B1659,DataBase!$A:$B,2,0),"")</f>
        <v/>
      </c>
      <c r="D1659" s="139" t="str">
        <f>IFERROR(VLOOKUP($B1659,DataBase!$A:$G,6,0),"")</f>
        <v/>
      </c>
      <c r="E1659" s="11"/>
      <c r="F1659" s="12"/>
      <c r="G1659" s="13">
        <f t="shared" si="26"/>
        <v>0</v>
      </c>
    </row>
    <row r="1660" spans="1:7">
      <c r="A1660" s="9"/>
      <c r="B1660" s="31"/>
      <c r="C1660" s="10" t="str">
        <f>IFERROR(VLOOKUP($B1660,DataBase!$A:$B,2,0),"")</f>
        <v/>
      </c>
      <c r="D1660" s="139" t="str">
        <f>IFERROR(VLOOKUP($B1660,DataBase!$A:$G,6,0),"")</f>
        <v/>
      </c>
      <c r="E1660" s="11"/>
      <c r="F1660" s="12"/>
      <c r="G1660" s="13">
        <f t="shared" si="26"/>
        <v>0</v>
      </c>
    </row>
    <row r="1661" spans="1:7">
      <c r="A1661" s="9"/>
      <c r="B1661" s="31"/>
      <c r="C1661" s="10" t="str">
        <f>IFERROR(VLOOKUP($B1661,DataBase!$A:$B,2,0),"")</f>
        <v/>
      </c>
      <c r="D1661" s="139" t="str">
        <f>IFERROR(VLOOKUP($B1661,DataBase!$A:$G,6,0),"")</f>
        <v/>
      </c>
      <c r="E1661" s="11"/>
      <c r="F1661" s="12"/>
      <c r="G1661" s="13">
        <f t="shared" si="26"/>
        <v>0</v>
      </c>
    </row>
    <row r="1662" spans="1:7">
      <c r="A1662" s="9"/>
      <c r="B1662" s="31"/>
      <c r="C1662" s="10" t="str">
        <f>IFERROR(VLOOKUP($B1662,DataBase!$A:$B,2,0),"")</f>
        <v/>
      </c>
      <c r="D1662" s="139" t="str">
        <f>IFERROR(VLOOKUP($B1662,DataBase!$A:$G,6,0),"")</f>
        <v/>
      </c>
      <c r="E1662" s="11"/>
      <c r="F1662" s="12"/>
      <c r="G1662" s="13">
        <f t="shared" si="26"/>
        <v>0</v>
      </c>
    </row>
    <row r="1663" spans="1:7">
      <c r="A1663" s="9"/>
      <c r="B1663" s="31"/>
      <c r="C1663" s="10" t="str">
        <f>IFERROR(VLOOKUP($B1663,DataBase!$A:$B,2,0),"")</f>
        <v/>
      </c>
      <c r="D1663" s="139" t="str">
        <f>IFERROR(VLOOKUP($B1663,DataBase!$A:$G,6,0),"")</f>
        <v/>
      </c>
      <c r="E1663" s="11"/>
      <c r="F1663" s="12"/>
      <c r="G1663" s="13">
        <f t="shared" si="26"/>
        <v>0</v>
      </c>
    </row>
    <row r="1664" spans="1:7">
      <c r="A1664" s="9"/>
      <c r="B1664" s="31"/>
      <c r="C1664" s="10" t="str">
        <f>IFERROR(VLOOKUP($B1664,DataBase!$A:$B,2,0),"")</f>
        <v/>
      </c>
      <c r="D1664" s="139" t="str">
        <f>IFERROR(VLOOKUP($B1664,DataBase!$A:$G,6,0),"")</f>
        <v/>
      </c>
      <c r="E1664" s="11"/>
      <c r="F1664" s="12"/>
      <c r="G1664" s="13">
        <f t="shared" si="26"/>
        <v>0</v>
      </c>
    </row>
    <row r="1665" spans="1:7">
      <c r="A1665" s="9"/>
      <c r="B1665" s="31"/>
      <c r="C1665" s="10" t="str">
        <f>IFERROR(VLOOKUP($B1665,DataBase!$A:$B,2,0),"")</f>
        <v/>
      </c>
      <c r="D1665" s="139" t="str">
        <f>IFERROR(VLOOKUP($B1665,DataBase!$A:$G,6,0),"")</f>
        <v/>
      </c>
      <c r="E1665" s="11"/>
      <c r="F1665" s="12"/>
      <c r="G1665" s="13">
        <f t="shared" si="26"/>
        <v>0</v>
      </c>
    </row>
    <row r="1666" spans="1:7">
      <c r="A1666" s="9"/>
      <c r="B1666" s="31"/>
      <c r="C1666" s="10" t="str">
        <f>IFERROR(VLOOKUP($B1666,DataBase!$A:$B,2,0),"")</f>
        <v/>
      </c>
      <c r="D1666" s="139" t="str">
        <f>IFERROR(VLOOKUP($B1666,DataBase!$A:$G,6,0),"")</f>
        <v/>
      </c>
      <c r="E1666" s="11"/>
      <c r="F1666" s="12"/>
      <c r="G1666" s="13">
        <f t="shared" si="26"/>
        <v>0</v>
      </c>
    </row>
    <row r="1667" spans="1:7">
      <c r="A1667" s="9"/>
      <c r="B1667" s="31"/>
      <c r="C1667" s="10" t="str">
        <f>IFERROR(VLOOKUP($B1667,DataBase!$A:$B,2,0),"")</f>
        <v/>
      </c>
      <c r="D1667" s="139" t="str">
        <f>IFERROR(VLOOKUP($B1667,DataBase!$A:$G,6,0),"")</f>
        <v/>
      </c>
      <c r="E1667" s="11"/>
      <c r="F1667" s="12"/>
      <c r="G1667" s="13">
        <f t="shared" si="26"/>
        <v>0</v>
      </c>
    </row>
    <row r="1668" spans="1:7">
      <c r="A1668" s="9"/>
      <c r="B1668" s="31"/>
      <c r="C1668" s="10" t="str">
        <f>IFERROR(VLOOKUP($B1668,DataBase!$A:$B,2,0),"")</f>
        <v/>
      </c>
      <c r="D1668" s="139" t="str">
        <f>IFERROR(VLOOKUP($B1668,DataBase!$A:$G,6,0),"")</f>
        <v/>
      </c>
      <c r="E1668" s="11"/>
      <c r="F1668" s="12"/>
      <c r="G1668" s="13">
        <f t="shared" ref="G1668:G1731" si="27">E1668*F1668</f>
        <v>0</v>
      </c>
    </row>
    <row r="1669" spans="1:7">
      <c r="A1669" s="9"/>
      <c r="B1669" s="31"/>
      <c r="C1669" s="10" t="str">
        <f>IFERROR(VLOOKUP($B1669,DataBase!$A:$B,2,0),"")</f>
        <v/>
      </c>
      <c r="D1669" s="139" t="str">
        <f>IFERROR(VLOOKUP($B1669,DataBase!$A:$G,6,0),"")</f>
        <v/>
      </c>
      <c r="E1669" s="11"/>
      <c r="F1669" s="12"/>
      <c r="G1669" s="13">
        <f t="shared" si="27"/>
        <v>0</v>
      </c>
    </row>
    <row r="1670" spans="1:7">
      <c r="A1670" s="9"/>
      <c r="B1670" s="31"/>
      <c r="C1670" s="10" t="str">
        <f>IFERROR(VLOOKUP($B1670,DataBase!$A:$B,2,0),"")</f>
        <v/>
      </c>
      <c r="D1670" s="139" t="str">
        <f>IFERROR(VLOOKUP($B1670,DataBase!$A:$G,6,0),"")</f>
        <v/>
      </c>
      <c r="E1670" s="11"/>
      <c r="F1670" s="12"/>
      <c r="G1670" s="13">
        <f t="shared" si="27"/>
        <v>0</v>
      </c>
    </row>
    <row r="1671" spans="1:7">
      <c r="A1671" s="9"/>
      <c r="B1671" s="31"/>
      <c r="C1671" s="10" t="str">
        <f>IFERROR(VLOOKUP($B1671,DataBase!$A:$B,2,0),"")</f>
        <v/>
      </c>
      <c r="D1671" s="139" t="str">
        <f>IFERROR(VLOOKUP($B1671,DataBase!$A:$G,6,0),"")</f>
        <v/>
      </c>
      <c r="E1671" s="11"/>
      <c r="F1671" s="12"/>
      <c r="G1671" s="13">
        <f t="shared" si="27"/>
        <v>0</v>
      </c>
    </row>
    <row r="1672" spans="1:7">
      <c r="A1672" s="9"/>
      <c r="B1672" s="31"/>
      <c r="C1672" s="10" t="str">
        <f>IFERROR(VLOOKUP($B1672,DataBase!$A:$B,2,0),"")</f>
        <v/>
      </c>
      <c r="D1672" s="139" t="str">
        <f>IFERROR(VLOOKUP($B1672,DataBase!$A:$G,6,0),"")</f>
        <v/>
      </c>
      <c r="E1672" s="11"/>
      <c r="F1672" s="12"/>
      <c r="G1672" s="13">
        <f t="shared" si="27"/>
        <v>0</v>
      </c>
    </row>
    <row r="1673" spans="1:7">
      <c r="A1673" s="9"/>
      <c r="B1673" s="31"/>
      <c r="C1673" s="10" t="str">
        <f>IFERROR(VLOOKUP($B1673,DataBase!$A:$B,2,0),"")</f>
        <v/>
      </c>
      <c r="D1673" s="139" t="str">
        <f>IFERROR(VLOOKUP($B1673,DataBase!$A:$G,6,0),"")</f>
        <v/>
      </c>
      <c r="E1673" s="11"/>
      <c r="F1673" s="12"/>
      <c r="G1673" s="13">
        <f t="shared" si="27"/>
        <v>0</v>
      </c>
    </row>
    <row r="1674" spans="1:7">
      <c r="A1674" s="9"/>
      <c r="B1674" s="31"/>
      <c r="C1674" s="10" t="str">
        <f>IFERROR(VLOOKUP($B1674,DataBase!$A:$B,2,0),"")</f>
        <v/>
      </c>
      <c r="D1674" s="139" t="str">
        <f>IFERROR(VLOOKUP($B1674,DataBase!$A:$G,6,0),"")</f>
        <v/>
      </c>
      <c r="E1674" s="11"/>
      <c r="F1674" s="12"/>
      <c r="G1674" s="13">
        <f t="shared" si="27"/>
        <v>0</v>
      </c>
    </row>
    <row r="1675" spans="1:7">
      <c r="A1675" s="9"/>
      <c r="B1675" s="31"/>
      <c r="C1675" s="10" t="str">
        <f>IFERROR(VLOOKUP($B1675,DataBase!$A:$B,2,0),"")</f>
        <v/>
      </c>
      <c r="D1675" s="139" t="str">
        <f>IFERROR(VLOOKUP($B1675,DataBase!$A:$G,6,0),"")</f>
        <v/>
      </c>
      <c r="E1675" s="11"/>
      <c r="F1675" s="12"/>
      <c r="G1675" s="13">
        <f t="shared" si="27"/>
        <v>0</v>
      </c>
    </row>
    <row r="1676" spans="1:7">
      <c r="A1676" s="9"/>
      <c r="B1676" s="31"/>
      <c r="C1676" s="10" t="str">
        <f>IFERROR(VLOOKUP($B1676,DataBase!$A:$B,2,0),"")</f>
        <v/>
      </c>
      <c r="D1676" s="139" t="str">
        <f>IFERROR(VLOOKUP($B1676,DataBase!$A:$G,6,0),"")</f>
        <v/>
      </c>
      <c r="E1676" s="11"/>
      <c r="F1676" s="12"/>
      <c r="G1676" s="13">
        <f t="shared" si="27"/>
        <v>0</v>
      </c>
    </row>
    <row r="1677" spans="1:7">
      <c r="A1677" s="9"/>
      <c r="B1677" s="31"/>
      <c r="C1677" s="10" t="str">
        <f>IFERROR(VLOOKUP($B1677,DataBase!$A:$B,2,0),"")</f>
        <v/>
      </c>
      <c r="D1677" s="139" t="str">
        <f>IFERROR(VLOOKUP($B1677,DataBase!$A:$G,6,0),"")</f>
        <v/>
      </c>
      <c r="E1677" s="11"/>
      <c r="F1677" s="12"/>
      <c r="G1677" s="13">
        <f t="shared" si="27"/>
        <v>0</v>
      </c>
    </row>
    <row r="1678" spans="1:7">
      <c r="A1678" s="9"/>
      <c r="B1678" s="31"/>
      <c r="C1678" s="10" t="str">
        <f>IFERROR(VLOOKUP($B1678,DataBase!$A:$B,2,0),"")</f>
        <v/>
      </c>
      <c r="D1678" s="139" t="str">
        <f>IFERROR(VLOOKUP($B1678,DataBase!$A:$G,6,0),"")</f>
        <v/>
      </c>
      <c r="E1678" s="11"/>
      <c r="F1678" s="12"/>
      <c r="G1678" s="13">
        <f t="shared" si="27"/>
        <v>0</v>
      </c>
    </row>
    <row r="1679" spans="1:7">
      <c r="A1679" s="9"/>
      <c r="B1679" s="31"/>
      <c r="C1679" s="10" t="str">
        <f>IFERROR(VLOOKUP($B1679,DataBase!$A:$B,2,0),"")</f>
        <v/>
      </c>
      <c r="D1679" s="139" t="str">
        <f>IFERROR(VLOOKUP($B1679,DataBase!$A:$G,6,0),"")</f>
        <v/>
      </c>
      <c r="E1679" s="11"/>
      <c r="F1679" s="12"/>
      <c r="G1679" s="13">
        <f t="shared" si="27"/>
        <v>0</v>
      </c>
    </row>
    <row r="1680" spans="1:7">
      <c r="A1680" s="9"/>
      <c r="B1680" s="31"/>
      <c r="C1680" s="10" t="str">
        <f>IFERROR(VLOOKUP($B1680,DataBase!$A:$B,2,0),"")</f>
        <v/>
      </c>
      <c r="D1680" s="139" t="str">
        <f>IFERROR(VLOOKUP($B1680,DataBase!$A:$G,6,0),"")</f>
        <v/>
      </c>
      <c r="E1680" s="11"/>
      <c r="F1680" s="12"/>
      <c r="G1680" s="13">
        <f t="shared" si="27"/>
        <v>0</v>
      </c>
    </row>
    <row r="1681" spans="1:7">
      <c r="A1681" s="9"/>
      <c r="B1681" s="31"/>
      <c r="C1681" s="10" t="str">
        <f>IFERROR(VLOOKUP($B1681,DataBase!$A:$B,2,0),"")</f>
        <v/>
      </c>
      <c r="D1681" s="139" t="str">
        <f>IFERROR(VLOOKUP($B1681,DataBase!$A:$G,6,0),"")</f>
        <v/>
      </c>
      <c r="E1681" s="11"/>
      <c r="F1681" s="12"/>
      <c r="G1681" s="13">
        <f t="shared" si="27"/>
        <v>0</v>
      </c>
    </row>
    <row r="1682" spans="1:7">
      <c r="A1682" s="9"/>
      <c r="B1682" s="31"/>
      <c r="C1682" s="10" t="str">
        <f>IFERROR(VLOOKUP($B1682,DataBase!$A:$B,2,0),"")</f>
        <v/>
      </c>
      <c r="D1682" s="139" t="str">
        <f>IFERROR(VLOOKUP($B1682,DataBase!$A:$G,6,0),"")</f>
        <v/>
      </c>
      <c r="E1682" s="11"/>
      <c r="F1682" s="12"/>
      <c r="G1682" s="13">
        <f t="shared" si="27"/>
        <v>0</v>
      </c>
    </row>
    <row r="1683" spans="1:7">
      <c r="A1683" s="9"/>
      <c r="B1683" s="31"/>
      <c r="C1683" s="10" t="str">
        <f>IFERROR(VLOOKUP($B1683,DataBase!$A:$B,2,0),"")</f>
        <v/>
      </c>
      <c r="D1683" s="139" t="str">
        <f>IFERROR(VLOOKUP($B1683,DataBase!$A:$G,6,0),"")</f>
        <v/>
      </c>
      <c r="E1683" s="11"/>
      <c r="F1683" s="12"/>
      <c r="G1683" s="13">
        <f t="shared" si="27"/>
        <v>0</v>
      </c>
    </row>
    <row r="1684" spans="1:7">
      <c r="A1684" s="9"/>
      <c r="B1684" s="31"/>
      <c r="C1684" s="10" t="str">
        <f>IFERROR(VLOOKUP($B1684,DataBase!$A:$B,2,0),"")</f>
        <v/>
      </c>
      <c r="D1684" s="139" t="str">
        <f>IFERROR(VLOOKUP($B1684,DataBase!$A:$G,6,0),"")</f>
        <v/>
      </c>
      <c r="E1684" s="11"/>
      <c r="F1684" s="12"/>
      <c r="G1684" s="13">
        <f t="shared" si="27"/>
        <v>0</v>
      </c>
    </row>
    <row r="1685" spans="1:7">
      <c r="A1685" s="9"/>
      <c r="B1685" s="31"/>
      <c r="C1685" s="10" t="str">
        <f>IFERROR(VLOOKUP($B1685,DataBase!$A:$B,2,0),"")</f>
        <v/>
      </c>
      <c r="D1685" s="139" t="str">
        <f>IFERROR(VLOOKUP($B1685,DataBase!$A:$G,6,0),"")</f>
        <v/>
      </c>
      <c r="E1685" s="11"/>
      <c r="F1685" s="12"/>
      <c r="G1685" s="13">
        <f t="shared" si="27"/>
        <v>0</v>
      </c>
    </row>
    <row r="1686" spans="1:7">
      <c r="A1686" s="9"/>
      <c r="B1686" s="31"/>
      <c r="C1686" s="10" t="str">
        <f>IFERROR(VLOOKUP($B1686,DataBase!$A:$B,2,0),"")</f>
        <v/>
      </c>
      <c r="D1686" s="139" t="str">
        <f>IFERROR(VLOOKUP($B1686,DataBase!$A:$G,6,0),"")</f>
        <v/>
      </c>
      <c r="E1686" s="11"/>
      <c r="F1686" s="12"/>
      <c r="G1686" s="13">
        <f t="shared" si="27"/>
        <v>0</v>
      </c>
    </row>
    <row r="1687" spans="1:7">
      <c r="A1687" s="9"/>
      <c r="B1687" s="31"/>
      <c r="C1687" s="10" t="str">
        <f>IFERROR(VLOOKUP($B1687,DataBase!$A:$B,2,0),"")</f>
        <v/>
      </c>
      <c r="D1687" s="139" t="str">
        <f>IFERROR(VLOOKUP($B1687,DataBase!$A:$G,6,0),"")</f>
        <v/>
      </c>
      <c r="E1687" s="11"/>
      <c r="F1687" s="12"/>
      <c r="G1687" s="13">
        <f t="shared" si="27"/>
        <v>0</v>
      </c>
    </row>
    <row r="1688" spans="1:7">
      <c r="A1688" s="9"/>
      <c r="B1688" s="31"/>
      <c r="C1688" s="10" t="str">
        <f>IFERROR(VLOOKUP($B1688,DataBase!$A:$B,2,0),"")</f>
        <v/>
      </c>
      <c r="D1688" s="139" t="str">
        <f>IFERROR(VLOOKUP($B1688,DataBase!$A:$G,6,0),"")</f>
        <v/>
      </c>
      <c r="E1688" s="11"/>
      <c r="F1688" s="12"/>
      <c r="G1688" s="13">
        <f t="shared" si="27"/>
        <v>0</v>
      </c>
    </row>
    <row r="1689" spans="1:7">
      <c r="A1689" s="9"/>
      <c r="B1689" s="31"/>
      <c r="C1689" s="10" t="str">
        <f>IFERROR(VLOOKUP($B1689,DataBase!$A:$B,2,0),"")</f>
        <v/>
      </c>
      <c r="D1689" s="139" t="str">
        <f>IFERROR(VLOOKUP($B1689,DataBase!$A:$G,6,0),"")</f>
        <v/>
      </c>
      <c r="E1689" s="11"/>
      <c r="F1689" s="12"/>
      <c r="G1689" s="13">
        <f t="shared" si="27"/>
        <v>0</v>
      </c>
    </row>
    <row r="1690" spans="1:7">
      <c r="A1690" s="9"/>
      <c r="B1690" s="31"/>
      <c r="C1690" s="10" t="str">
        <f>IFERROR(VLOOKUP($B1690,DataBase!$A:$B,2,0),"")</f>
        <v/>
      </c>
      <c r="D1690" s="139" t="str">
        <f>IFERROR(VLOOKUP($B1690,DataBase!$A:$G,6,0),"")</f>
        <v/>
      </c>
      <c r="E1690" s="11"/>
      <c r="F1690" s="12"/>
      <c r="G1690" s="13">
        <f t="shared" si="27"/>
        <v>0</v>
      </c>
    </row>
    <row r="1691" spans="1:7">
      <c r="A1691" s="9"/>
      <c r="B1691" s="31"/>
      <c r="C1691" s="10" t="str">
        <f>IFERROR(VLOOKUP($B1691,DataBase!$A:$B,2,0),"")</f>
        <v/>
      </c>
      <c r="D1691" s="139" t="str">
        <f>IFERROR(VLOOKUP($B1691,DataBase!$A:$G,6,0),"")</f>
        <v/>
      </c>
      <c r="E1691" s="11"/>
      <c r="F1691" s="12"/>
      <c r="G1691" s="13">
        <f t="shared" si="27"/>
        <v>0</v>
      </c>
    </row>
    <row r="1692" spans="1:7">
      <c r="A1692" s="9"/>
      <c r="B1692" s="31"/>
      <c r="C1692" s="10" t="str">
        <f>IFERROR(VLOOKUP($B1692,DataBase!$A:$B,2,0),"")</f>
        <v/>
      </c>
      <c r="D1692" s="139" t="str">
        <f>IFERROR(VLOOKUP($B1692,DataBase!$A:$G,6,0),"")</f>
        <v/>
      </c>
      <c r="E1692" s="11"/>
      <c r="F1692" s="12"/>
      <c r="G1692" s="13">
        <f t="shared" si="27"/>
        <v>0</v>
      </c>
    </row>
    <row r="1693" spans="1:7">
      <c r="A1693" s="9"/>
      <c r="B1693" s="31"/>
      <c r="C1693" s="10" t="str">
        <f>IFERROR(VLOOKUP($B1693,DataBase!$A:$B,2,0),"")</f>
        <v/>
      </c>
      <c r="D1693" s="139" t="str">
        <f>IFERROR(VLOOKUP($B1693,DataBase!$A:$G,6,0),"")</f>
        <v/>
      </c>
      <c r="E1693" s="11"/>
      <c r="F1693" s="12"/>
      <c r="G1693" s="13">
        <f t="shared" si="27"/>
        <v>0</v>
      </c>
    </row>
    <row r="1694" spans="1:7">
      <c r="A1694" s="9"/>
      <c r="B1694" s="31"/>
      <c r="C1694" s="10" t="str">
        <f>IFERROR(VLOOKUP($B1694,DataBase!$A:$B,2,0),"")</f>
        <v/>
      </c>
      <c r="D1694" s="139" t="str">
        <f>IFERROR(VLOOKUP($B1694,DataBase!$A:$G,6,0),"")</f>
        <v/>
      </c>
      <c r="E1694" s="11"/>
      <c r="F1694" s="12"/>
      <c r="G1694" s="13">
        <f t="shared" si="27"/>
        <v>0</v>
      </c>
    </row>
    <row r="1695" spans="1:7">
      <c r="A1695" s="9"/>
      <c r="B1695" s="31"/>
      <c r="C1695" s="10" t="str">
        <f>IFERROR(VLOOKUP($B1695,DataBase!$A:$B,2,0),"")</f>
        <v/>
      </c>
      <c r="D1695" s="139" t="str">
        <f>IFERROR(VLOOKUP($B1695,DataBase!$A:$G,6,0),"")</f>
        <v/>
      </c>
      <c r="E1695" s="11"/>
      <c r="F1695" s="12"/>
      <c r="G1695" s="13">
        <f t="shared" si="27"/>
        <v>0</v>
      </c>
    </row>
    <row r="1696" spans="1:7">
      <c r="A1696" s="9"/>
      <c r="B1696" s="31"/>
      <c r="C1696" s="10" t="str">
        <f>IFERROR(VLOOKUP($B1696,DataBase!$A:$B,2,0),"")</f>
        <v/>
      </c>
      <c r="D1696" s="139" t="str">
        <f>IFERROR(VLOOKUP($B1696,DataBase!$A:$G,6,0),"")</f>
        <v/>
      </c>
      <c r="E1696" s="11"/>
      <c r="F1696" s="12"/>
      <c r="G1696" s="13">
        <f t="shared" si="27"/>
        <v>0</v>
      </c>
    </row>
    <row r="1697" spans="1:7">
      <c r="A1697" s="9"/>
      <c r="B1697" s="31"/>
      <c r="C1697" s="10" t="str">
        <f>IFERROR(VLOOKUP($B1697,DataBase!$A:$B,2,0),"")</f>
        <v/>
      </c>
      <c r="D1697" s="139" t="str">
        <f>IFERROR(VLOOKUP($B1697,DataBase!$A:$G,6,0),"")</f>
        <v/>
      </c>
      <c r="E1697" s="11"/>
      <c r="F1697" s="12"/>
      <c r="G1697" s="13">
        <f t="shared" si="27"/>
        <v>0</v>
      </c>
    </row>
    <row r="1698" spans="1:7">
      <c r="A1698" s="9"/>
      <c r="B1698" s="31"/>
      <c r="C1698" s="10" t="str">
        <f>IFERROR(VLOOKUP($B1698,DataBase!$A:$B,2,0),"")</f>
        <v/>
      </c>
      <c r="D1698" s="139" t="str">
        <f>IFERROR(VLOOKUP($B1698,DataBase!$A:$G,6,0),"")</f>
        <v/>
      </c>
      <c r="E1698" s="11"/>
      <c r="F1698" s="12"/>
      <c r="G1698" s="13">
        <f t="shared" si="27"/>
        <v>0</v>
      </c>
    </row>
    <row r="1699" spans="1:7">
      <c r="A1699" s="9"/>
      <c r="B1699" s="31"/>
      <c r="C1699" s="10" t="str">
        <f>IFERROR(VLOOKUP($B1699,DataBase!$A:$B,2,0),"")</f>
        <v/>
      </c>
      <c r="D1699" s="139" t="str">
        <f>IFERROR(VLOOKUP($B1699,DataBase!$A:$G,6,0),"")</f>
        <v/>
      </c>
      <c r="E1699" s="11"/>
      <c r="F1699" s="12"/>
      <c r="G1699" s="13">
        <f t="shared" si="27"/>
        <v>0</v>
      </c>
    </row>
    <row r="1700" spans="1:7">
      <c r="A1700" s="9"/>
      <c r="B1700" s="31"/>
      <c r="C1700" s="10" t="str">
        <f>IFERROR(VLOOKUP($B1700,DataBase!$A:$B,2,0),"")</f>
        <v/>
      </c>
      <c r="D1700" s="139" t="str">
        <f>IFERROR(VLOOKUP($B1700,DataBase!$A:$G,6,0),"")</f>
        <v/>
      </c>
      <c r="E1700" s="11"/>
      <c r="F1700" s="12"/>
      <c r="G1700" s="13">
        <f t="shared" si="27"/>
        <v>0</v>
      </c>
    </row>
    <row r="1701" spans="1:7">
      <c r="A1701" s="9"/>
      <c r="B1701" s="31"/>
      <c r="C1701" s="10" t="str">
        <f>IFERROR(VLOOKUP($B1701,DataBase!$A:$B,2,0),"")</f>
        <v/>
      </c>
      <c r="D1701" s="139" t="str">
        <f>IFERROR(VLOOKUP($B1701,DataBase!$A:$G,6,0),"")</f>
        <v/>
      </c>
      <c r="E1701" s="11"/>
      <c r="F1701" s="12"/>
      <c r="G1701" s="13">
        <f t="shared" si="27"/>
        <v>0</v>
      </c>
    </row>
    <row r="1702" spans="1:7">
      <c r="A1702" s="9"/>
      <c r="B1702" s="31"/>
      <c r="C1702" s="10" t="str">
        <f>IFERROR(VLOOKUP($B1702,DataBase!$A:$B,2,0),"")</f>
        <v/>
      </c>
      <c r="D1702" s="139" t="str">
        <f>IFERROR(VLOOKUP($B1702,DataBase!$A:$G,6,0),"")</f>
        <v/>
      </c>
      <c r="E1702" s="11"/>
      <c r="F1702" s="12"/>
      <c r="G1702" s="13">
        <f t="shared" si="27"/>
        <v>0</v>
      </c>
    </row>
    <row r="1703" spans="1:7">
      <c r="A1703" s="9"/>
      <c r="B1703" s="31"/>
      <c r="C1703" s="10" t="str">
        <f>IFERROR(VLOOKUP($B1703,DataBase!$A:$B,2,0),"")</f>
        <v/>
      </c>
      <c r="D1703" s="139" t="str">
        <f>IFERROR(VLOOKUP($B1703,DataBase!$A:$G,6,0),"")</f>
        <v/>
      </c>
      <c r="E1703" s="11"/>
      <c r="F1703" s="12"/>
      <c r="G1703" s="13">
        <f t="shared" si="27"/>
        <v>0</v>
      </c>
    </row>
    <row r="1704" spans="1:7">
      <c r="A1704" s="9"/>
      <c r="B1704" s="31"/>
      <c r="C1704" s="10" t="str">
        <f>IFERROR(VLOOKUP($B1704,DataBase!$A:$B,2,0),"")</f>
        <v/>
      </c>
      <c r="D1704" s="139" t="str">
        <f>IFERROR(VLOOKUP($B1704,DataBase!$A:$G,6,0),"")</f>
        <v/>
      </c>
      <c r="E1704" s="11"/>
      <c r="F1704" s="12"/>
      <c r="G1704" s="13">
        <f t="shared" si="27"/>
        <v>0</v>
      </c>
    </row>
    <row r="1705" spans="1:7">
      <c r="A1705" s="9"/>
      <c r="B1705" s="31"/>
      <c r="C1705" s="10" t="str">
        <f>IFERROR(VLOOKUP($B1705,DataBase!$A:$B,2,0),"")</f>
        <v/>
      </c>
      <c r="D1705" s="139" t="str">
        <f>IFERROR(VLOOKUP($B1705,DataBase!$A:$G,6,0),"")</f>
        <v/>
      </c>
      <c r="E1705" s="11"/>
      <c r="F1705" s="12"/>
      <c r="G1705" s="13">
        <f t="shared" si="27"/>
        <v>0</v>
      </c>
    </row>
    <row r="1706" spans="1:7">
      <c r="A1706" s="9"/>
      <c r="B1706" s="31"/>
      <c r="C1706" s="10" t="str">
        <f>IFERROR(VLOOKUP($B1706,DataBase!$A:$B,2,0),"")</f>
        <v/>
      </c>
      <c r="D1706" s="139" t="str">
        <f>IFERROR(VLOOKUP($B1706,DataBase!$A:$G,6,0),"")</f>
        <v/>
      </c>
      <c r="E1706" s="11"/>
      <c r="F1706" s="12"/>
      <c r="G1706" s="13">
        <f t="shared" si="27"/>
        <v>0</v>
      </c>
    </row>
    <row r="1707" spans="1:7">
      <c r="A1707" s="9"/>
      <c r="B1707" s="31"/>
      <c r="C1707" s="10" t="str">
        <f>IFERROR(VLOOKUP($B1707,DataBase!$A:$B,2,0),"")</f>
        <v/>
      </c>
      <c r="D1707" s="139" t="str">
        <f>IFERROR(VLOOKUP($B1707,DataBase!$A:$G,6,0),"")</f>
        <v/>
      </c>
      <c r="E1707" s="11"/>
      <c r="F1707" s="12"/>
      <c r="G1707" s="13">
        <f t="shared" si="27"/>
        <v>0</v>
      </c>
    </row>
    <row r="1708" spans="1:7">
      <c r="A1708" s="9"/>
      <c r="B1708" s="31"/>
      <c r="C1708" s="10" t="str">
        <f>IFERROR(VLOOKUP($B1708,DataBase!$A:$B,2,0),"")</f>
        <v/>
      </c>
      <c r="D1708" s="139" t="str">
        <f>IFERROR(VLOOKUP($B1708,DataBase!$A:$G,6,0),"")</f>
        <v/>
      </c>
      <c r="E1708" s="11"/>
      <c r="F1708" s="12"/>
      <c r="G1708" s="13">
        <f t="shared" si="27"/>
        <v>0</v>
      </c>
    </row>
    <row r="1709" spans="1:7">
      <c r="A1709" s="9"/>
      <c r="B1709" s="31"/>
      <c r="C1709" s="10" t="str">
        <f>IFERROR(VLOOKUP($B1709,DataBase!$A:$B,2,0),"")</f>
        <v/>
      </c>
      <c r="D1709" s="139" t="str">
        <f>IFERROR(VLOOKUP($B1709,DataBase!$A:$G,6,0),"")</f>
        <v/>
      </c>
      <c r="E1709" s="11"/>
      <c r="F1709" s="12"/>
      <c r="G1709" s="13">
        <f t="shared" si="27"/>
        <v>0</v>
      </c>
    </row>
    <row r="1710" spans="1:7">
      <c r="A1710" s="9"/>
      <c r="B1710" s="31"/>
      <c r="C1710" s="10" t="str">
        <f>IFERROR(VLOOKUP($B1710,DataBase!$A:$B,2,0),"")</f>
        <v/>
      </c>
      <c r="D1710" s="139" t="str">
        <f>IFERROR(VLOOKUP($B1710,DataBase!$A:$G,6,0),"")</f>
        <v/>
      </c>
      <c r="E1710" s="11"/>
      <c r="F1710" s="12"/>
      <c r="G1710" s="13">
        <f t="shared" si="27"/>
        <v>0</v>
      </c>
    </row>
    <row r="1711" spans="1:7">
      <c r="A1711" s="9"/>
      <c r="B1711" s="31"/>
      <c r="C1711" s="10" t="str">
        <f>IFERROR(VLOOKUP($B1711,DataBase!$A:$B,2,0),"")</f>
        <v/>
      </c>
      <c r="D1711" s="139" t="str">
        <f>IFERROR(VLOOKUP($B1711,DataBase!$A:$G,6,0),"")</f>
        <v/>
      </c>
      <c r="E1711" s="11"/>
      <c r="F1711" s="12"/>
      <c r="G1711" s="13">
        <f t="shared" si="27"/>
        <v>0</v>
      </c>
    </row>
    <row r="1712" spans="1:7">
      <c r="A1712" s="9"/>
      <c r="B1712" s="31"/>
      <c r="C1712" s="10" t="str">
        <f>IFERROR(VLOOKUP($B1712,DataBase!$A:$B,2,0),"")</f>
        <v/>
      </c>
      <c r="D1712" s="139" t="str">
        <f>IFERROR(VLOOKUP($B1712,DataBase!$A:$G,6,0),"")</f>
        <v/>
      </c>
      <c r="E1712" s="11"/>
      <c r="F1712" s="12"/>
      <c r="G1712" s="13">
        <f t="shared" si="27"/>
        <v>0</v>
      </c>
    </row>
    <row r="1713" spans="1:7">
      <c r="A1713" s="9"/>
      <c r="B1713" s="31"/>
      <c r="C1713" s="10" t="str">
        <f>IFERROR(VLOOKUP($B1713,DataBase!$A:$B,2,0),"")</f>
        <v/>
      </c>
      <c r="D1713" s="139" t="str">
        <f>IFERROR(VLOOKUP($B1713,DataBase!$A:$G,6,0),"")</f>
        <v/>
      </c>
      <c r="E1713" s="11"/>
      <c r="F1713" s="12"/>
      <c r="G1713" s="13">
        <f t="shared" si="27"/>
        <v>0</v>
      </c>
    </row>
    <row r="1714" spans="1:7">
      <c r="A1714" s="9"/>
      <c r="B1714" s="31"/>
      <c r="C1714" s="10" t="str">
        <f>IFERROR(VLOOKUP($B1714,DataBase!$A:$B,2,0),"")</f>
        <v/>
      </c>
      <c r="D1714" s="139" t="str">
        <f>IFERROR(VLOOKUP($B1714,DataBase!$A:$G,6,0),"")</f>
        <v/>
      </c>
      <c r="E1714" s="11"/>
      <c r="F1714" s="12"/>
      <c r="G1714" s="13">
        <f t="shared" si="27"/>
        <v>0</v>
      </c>
    </row>
    <row r="1715" spans="1:7">
      <c r="A1715" s="9"/>
      <c r="B1715" s="31"/>
      <c r="C1715" s="10" t="str">
        <f>IFERROR(VLOOKUP($B1715,DataBase!$A:$B,2,0),"")</f>
        <v/>
      </c>
      <c r="D1715" s="139" t="str">
        <f>IFERROR(VLOOKUP($B1715,DataBase!$A:$G,6,0),"")</f>
        <v/>
      </c>
      <c r="E1715" s="11"/>
      <c r="F1715" s="12"/>
      <c r="G1715" s="13">
        <f t="shared" si="27"/>
        <v>0</v>
      </c>
    </row>
    <row r="1716" spans="1:7">
      <c r="A1716" s="9"/>
      <c r="B1716" s="31"/>
      <c r="C1716" s="10" t="str">
        <f>IFERROR(VLOOKUP($B1716,DataBase!$A:$B,2,0),"")</f>
        <v/>
      </c>
      <c r="D1716" s="139" t="str">
        <f>IFERROR(VLOOKUP($B1716,DataBase!$A:$G,6,0),"")</f>
        <v/>
      </c>
      <c r="E1716" s="11"/>
      <c r="F1716" s="12"/>
      <c r="G1716" s="13">
        <f t="shared" si="27"/>
        <v>0</v>
      </c>
    </row>
    <row r="1717" spans="1:7">
      <c r="A1717" s="9"/>
      <c r="B1717" s="31"/>
      <c r="C1717" s="10" t="str">
        <f>IFERROR(VLOOKUP($B1717,DataBase!$A:$B,2,0),"")</f>
        <v/>
      </c>
      <c r="D1717" s="139" t="str">
        <f>IFERROR(VLOOKUP($B1717,DataBase!$A:$G,6,0),"")</f>
        <v/>
      </c>
      <c r="E1717" s="11"/>
      <c r="F1717" s="12"/>
      <c r="G1717" s="13">
        <f t="shared" si="27"/>
        <v>0</v>
      </c>
    </row>
    <row r="1718" spans="1:7">
      <c r="A1718" s="9"/>
      <c r="B1718" s="31"/>
      <c r="C1718" s="10" t="str">
        <f>IFERROR(VLOOKUP($B1718,DataBase!$A:$B,2,0),"")</f>
        <v/>
      </c>
      <c r="D1718" s="139" t="str">
        <f>IFERROR(VLOOKUP($B1718,DataBase!$A:$G,6,0),"")</f>
        <v/>
      </c>
      <c r="E1718" s="11"/>
      <c r="F1718" s="12"/>
      <c r="G1718" s="13">
        <f t="shared" si="27"/>
        <v>0</v>
      </c>
    </row>
    <row r="1719" spans="1:7">
      <c r="A1719" s="9"/>
      <c r="B1719" s="31"/>
      <c r="C1719" s="10" t="str">
        <f>IFERROR(VLOOKUP($B1719,DataBase!$A:$B,2,0),"")</f>
        <v/>
      </c>
      <c r="D1719" s="139" t="str">
        <f>IFERROR(VLOOKUP($B1719,DataBase!$A:$G,6,0),"")</f>
        <v/>
      </c>
      <c r="E1719" s="11"/>
      <c r="F1719" s="12"/>
      <c r="G1719" s="13">
        <f t="shared" si="27"/>
        <v>0</v>
      </c>
    </row>
    <row r="1720" spans="1:7">
      <c r="A1720" s="9"/>
      <c r="B1720" s="31"/>
      <c r="C1720" s="10" t="str">
        <f>IFERROR(VLOOKUP($B1720,DataBase!$A:$B,2,0),"")</f>
        <v/>
      </c>
      <c r="D1720" s="139" t="str">
        <f>IFERROR(VLOOKUP($B1720,DataBase!$A:$G,6,0),"")</f>
        <v/>
      </c>
      <c r="E1720" s="11"/>
      <c r="F1720" s="12"/>
      <c r="G1720" s="13">
        <f t="shared" si="27"/>
        <v>0</v>
      </c>
    </row>
    <row r="1721" spans="1:7">
      <c r="A1721" s="9"/>
      <c r="B1721" s="31"/>
      <c r="C1721" s="10" t="str">
        <f>IFERROR(VLOOKUP($B1721,DataBase!$A:$B,2,0),"")</f>
        <v/>
      </c>
      <c r="D1721" s="139" t="str">
        <f>IFERROR(VLOOKUP($B1721,DataBase!$A:$G,6,0),"")</f>
        <v/>
      </c>
      <c r="E1721" s="11"/>
      <c r="F1721" s="12"/>
      <c r="G1721" s="13">
        <f t="shared" si="27"/>
        <v>0</v>
      </c>
    </row>
    <row r="1722" spans="1:7">
      <c r="A1722" s="9"/>
      <c r="B1722" s="31"/>
      <c r="C1722" s="10" t="str">
        <f>IFERROR(VLOOKUP($B1722,DataBase!$A:$B,2,0),"")</f>
        <v/>
      </c>
      <c r="D1722" s="139" t="str">
        <f>IFERROR(VLOOKUP($B1722,DataBase!$A:$G,6,0),"")</f>
        <v/>
      </c>
      <c r="E1722" s="11"/>
      <c r="F1722" s="12"/>
      <c r="G1722" s="13">
        <f t="shared" si="27"/>
        <v>0</v>
      </c>
    </row>
    <row r="1723" spans="1:7">
      <c r="A1723" s="9"/>
      <c r="B1723" s="31"/>
      <c r="C1723" s="10" t="str">
        <f>IFERROR(VLOOKUP($B1723,DataBase!$A:$B,2,0),"")</f>
        <v/>
      </c>
      <c r="D1723" s="139" t="str">
        <f>IFERROR(VLOOKUP($B1723,DataBase!$A:$G,6,0),"")</f>
        <v/>
      </c>
      <c r="E1723" s="11"/>
      <c r="F1723" s="12"/>
      <c r="G1723" s="13">
        <f t="shared" si="27"/>
        <v>0</v>
      </c>
    </row>
    <row r="1724" spans="1:7">
      <c r="A1724" s="9"/>
      <c r="B1724" s="31"/>
      <c r="C1724" s="10" t="str">
        <f>IFERROR(VLOOKUP($B1724,DataBase!$A:$B,2,0),"")</f>
        <v/>
      </c>
      <c r="D1724" s="139" t="str">
        <f>IFERROR(VLOOKUP($B1724,DataBase!$A:$G,6,0),"")</f>
        <v/>
      </c>
      <c r="E1724" s="11"/>
      <c r="F1724" s="12"/>
      <c r="G1724" s="13">
        <f t="shared" si="27"/>
        <v>0</v>
      </c>
    </row>
    <row r="1725" spans="1:7">
      <c r="A1725" s="9"/>
      <c r="B1725" s="31"/>
      <c r="C1725" s="10" t="str">
        <f>IFERROR(VLOOKUP($B1725,DataBase!$A:$B,2,0),"")</f>
        <v/>
      </c>
      <c r="D1725" s="139" t="str">
        <f>IFERROR(VLOOKUP($B1725,DataBase!$A:$G,6,0),"")</f>
        <v/>
      </c>
      <c r="E1725" s="11"/>
      <c r="F1725" s="12"/>
      <c r="G1725" s="13">
        <f t="shared" si="27"/>
        <v>0</v>
      </c>
    </row>
    <row r="1726" spans="1:7">
      <c r="A1726" s="9"/>
      <c r="B1726" s="31"/>
      <c r="C1726" s="10" t="str">
        <f>IFERROR(VLOOKUP($B1726,DataBase!$A:$B,2,0),"")</f>
        <v/>
      </c>
      <c r="D1726" s="139" t="str">
        <f>IFERROR(VLOOKUP($B1726,DataBase!$A:$G,6,0),"")</f>
        <v/>
      </c>
      <c r="E1726" s="11"/>
      <c r="F1726" s="12"/>
      <c r="G1726" s="13">
        <f t="shared" si="27"/>
        <v>0</v>
      </c>
    </row>
    <row r="1727" spans="1:7">
      <c r="A1727" s="9"/>
      <c r="B1727" s="31"/>
      <c r="C1727" s="10" t="str">
        <f>IFERROR(VLOOKUP($B1727,DataBase!$A:$B,2,0),"")</f>
        <v/>
      </c>
      <c r="D1727" s="139" t="str">
        <f>IFERROR(VLOOKUP($B1727,DataBase!$A:$G,6,0),"")</f>
        <v/>
      </c>
      <c r="E1727" s="11"/>
      <c r="F1727" s="12"/>
      <c r="G1727" s="13">
        <f t="shared" si="27"/>
        <v>0</v>
      </c>
    </row>
    <row r="1728" spans="1:7">
      <c r="A1728" s="9"/>
      <c r="B1728" s="31"/>
      <c r="C1728" s="10" t="str">
        <f>IFERROR(VLOOKUP($B1728,DataBase!$A:$B,2,0),"")</f>
        <v/>
      </c>
      <c r="D1728" s="139" t="str">
        <f>IFERROR(VLOOKUP($B1728,DataBase!$A:$G,6,0),"")</f>
        <v/>
      </c>
      <c r="E1728" s="11"/>
      <c r="F1728" s="12"/>
      <c r="G1728" s="13">
        <f t="shared" si="27"/>
        <v>0</v>
      </c>
    </row>
    <row r="1729" spans="1:7">
      <c r="A1729" s="9"/>
      <c r="B1729" s="31"/>
      <c r="C1729" s="10" t="str">
        <f>IFERROR(VLOOKUP($B1729,DataBase!$A:$B,2,0),"")</f>
        <v/>
      </c>
      <c r="D1729" s="139" t="str">
        <f>IFERROR(VLOOKUP($B1729,DataBase!$A:$G,6,0),"")</f>
        <v/>
      </c>
      <c r="E1729" s="11"/>
      <c r="F1729" s="12"/>
      <c r="G1729" s="13">
        <f t="shared" si="27"/>
        <v>0</v>
      </c>
    </row>
    <row r="1730" spans="1:7">
      <c r="A1730" s="9"/>
      <c r="B1730" s="31"/>
      <c r="C1730" s="10" t="str">
        <f>IFERROR(VLOOKUP($B1730,DataBase!$A:$B,2,0),"")</f>
        <v/>
      </c>
      <c r="D1730" s="139" t="str">
        <f>IFERROR(VLOOKUP($B1730,DataBase!$A:$G,6,0),"")</f>
        <v/>
      </c>
      <c r="E1730" s="11"/>
      <c r="F1730" s="12"/>
      <c r="G1730" s="13">
        <f t="shared" si="27"/>
        <v>0</v>
      </c>
    </row>
    <row r="1731" spans="1:7">
      <c r="A1731" s="9"/>
      <c r="B1731" s="31"/>
      <c r="C1731" s="10" t="str">
        <f>IFERROR(VLOOKUP($B1731,DataBase!$A:$B,2,0),"")</f>
        <v/>
      </c>
      <c r="D1731" s="139" t="str">
        <f>IFERROR(VLOOKUP($B1731,DataBase!$A:$G,6,0),"")</f>
        <v/>
      </c>
      <c r="E1731" s="11"/>
      <c r="F1731" s="12"/>
      <c r="G1731" s="13">
        <f t="shared" si="27"/>
        <v>0</v>
      </c>
    </row>
    <row r="1732" spans="1:7">
      <c r="A1732" s="9"/>
      <c r="B1732" s="31"/>
      <c r="C1732" s="10" t="str">
        <f>IFERROR(VLOOKUP($B1732,DataBase!$A:$B,2,0),"")</f>
        <v/>
      </c>
      <c r="D1732" s="139" t="str">
        <f>IFERROR(VLOOKUP($B1732,DataBase!$A:$G,6,0),"")</f>
        <v/>
      </c>
      <c r="E1732" s="11"/>
      <c r="F1732" s="12"/>
      <c r="G1732" s="13">
        <f t="shared" ref="G1732:G1795" si="28">E1732*F1732</f>
        <v>0</v>
      </c>
    </row>
    <row r="1733" spans="1:7">
      <c r="A1733" s="9"/>
      <c r="B1733" s="31"/>
      <c r="C1733" s="10" t="str">
        <f>IFERROR(VLOOKUP($B1733,DataBase!$A:$B,2,0),"")</f>
        <v/>
      </c>
      <c r="D1733" s="139" t="str">
        <f>IFERROR(VLOOKUP($B1733,DataBase!$A:$G,6,0),"")</f>
        <v/>
      </c>
      <c r="E1733" s="11"/>
      <c r="F1733" s="12"/>
      <c r="G1733" s="13">
        <f t="shared" si="28"/>
        <v>0</v>
      </c>
    </row>
    <row r="1734" spans="1:7">
      <c r="A1734" s="9"/>
      <c r="B1734" s="31"/>
      <c r="C1734" s="10" t="str">
        <f>IFERROR(VLOOKUP($B1734,DataBase!$A:$B,2,0),"")</f>
        <v/>
      </c>
      <c r="D1734" s="139" t="str">
        <f>IFERROR(VLOOKUP($B1734,DataBase!$A:$G,6,0),"")</f>
        <v/>
      </c>
      <c r="E1734" s="11"/>
      <c r="F1734" s="12"/>
      <c r="G1734" s="13">
        <f t="shared" si="28"/>
        <v>0</v>
      </c>
    </row>
    <row r="1735" spans="1:7">
      <c r="A1735" s="9"/>
      <c r="B1735" s="31"/>
      <c r="C1735" s="10" t="str">
        <f>IFERROR(VLOOKUP($B1735,DataBase!$A:$B,2,0),"")</f>
        <v/>
      </c>
      <c r="D1735" s="139" t="str">
        <f>IFERROR(VLOOKUP($B1735,DataBase!$A:$G,6,0),"")</f>
        <v/>
      </c>
      <c r="E1735" s="11"/>
      <c r="F1735" s="12"/>
      <c r="G1735" s="13">
        <f t="shared" si="28"/>
        <v>0</v>
      </c>
    </row>
    <row r="1736" spans="1:7">
      <c r="A1736" s="9"/>
      <c r="B1736" s="31"/>
      <c r="C1736" s="10" t="str">
        <f>IFERROR(VLOOKUP($B1736,DataBase!$A:$B,2,0),"")</f>
        <v/>
      </c>
      <c r="D1736" s="139" t="str">
        <f>IFERROR(VLOOKUP($B1736,DataBase!$A:$G,6,0),"")</f>
        <v/>
      </c>
      <c r="E1736" s="11"/>
      <c r="F1736" s="12"/>
      <c r="G1736" s="13">
        <f t="shared" si="28"/>
        <v>0</v>
      </c>
    </row>
    <row r="1737" spans="1:7">
      <c r="A1737" s="9"/>
      <c r="B1737" s="31"/>
      <c r="C1737" s="10" t="str">
        <f>IFERROR(VLOOKUP($B1737,DataBase!$A:$B,2,0),"")</f>
        <v/>
      </c>
      <c r="D1737" s="139" t="str">
        <f>IFERROR(VLOOKUP($B1737,DataBase!$A:$G,6,0),"")</f>
        <v/>
      </c>
      <c r="E1737" s="11"/>
      <c r="F1737" s="12"/>
      <c r="G1737" s="13">
        <f t="shared" si="28"/>
        <v>0</v>
      </c>
    </row>
    <row r="1738" spans="1:7">
      <c r="A1738" s="9"/>
      <c r="B1738" s="31"/>
      <c r="C1738" s="10" t="str">
        <f>IFERROR(VLOOKUP($B1738,DataBase!$A:$B,2,0),"")</f>
        <v/>
      </c>
      <c r="D1738" s="139" t="str">
        <f>IFERROR(VLOOKUP($B1738,DataBase!$A:$G,6,0),"")</f>
        <v/>
      </c>
      <c r="E1738" s="11"/>
      <c r="F1738" s="12"/>
      <c r="G1738" s="13">
        <f t="shared" si="28"/>
        <v>0</v>
      </c>
    </row>
    <row r="1739" spans="1:7">
      <c r="A1739" s="9"/>
      <c r="B1739" s="31"/>
      <c r="C1739" s="10" t="str">
        <f>IFERROR(VLOOKUP($B1739,DataBase!$A:$B,2,0),"")</f>
        <v/>
      </c>
      <c r="D1739" s="139" t="str">
        <f>IFERROR(VLOOKUP($B1739,DataBase!$A:$G,6,0),"")</f>
        <v/>
      </c>
      <c r="E1739" s="11"/>
      <c r="F1739" s="12"/>
      <c r="G1739" s="13">
        <f t="shared" si="28"/>
        <v>0</v>
      </c>
    </row>
    <row r="1740" spans="1:7">
      <c r="A1740" s="9"/>
      <c r="B1740" s="31"/>
      <c r="C1740" s="10" t="str">
        <f>IFERROR(VLOOKUP($B1740,DataBase!$A:$B,2,0),"")</f>
        <v/>
      </c>
      <c r="D1740" s="139" t="str">
        <f>IFERROR(VLOOKUP($B1740,DataBase!$A:$G,6,0),"")</f>
        <v/>
      </c>
      <c r="E1740" s="11"/>
      <c r="F1740" s="12"/>
      <c r="G1740" s="13">
        <f t="shared" si="28"/>
        <v>0</v>
      </c>
    </row>
    <row r="1741" spans="1:7">
      <c r="A1741" s="9"/>
      <c r="B1741" s="31"/>
      <c r="C1741" s="10" t="str">
        <f>IFERROR(VLOOKUP($B1741,DataBase!$A:$B,2,0),"")</f>
        <v/>
      </c>
      <c r="D1741" s="139" t="str">
        <f>IFERROR(VLOOKUP($B1741,DataBase!$A:$G,6,0),"")</f>
        <v/>
      </c>
      <c r="E1741" s="11"/>
      <c r="F1741" s="12"/>
      <c r="G1741" s="13">
        <f t="shared" si="28"/>
        <v>0</v>
      </c>
    </row>
    <row r="1742" spans="1:7">
      <c r="A1742" s="9"/>
      <c r="B1742" s="31"/>
      <c r="C1742" s="10" t="str">
        <f>IFERROR(VLOOKUP($B1742,DataBase!$A:$B,2,0),"")</f>
        <v/>
      </c>
      <c r="D1742" s="139" t="str">
        <f>IFERROR(VLOOKUP($B1742,DataBase!$A:$G,6,0),"")</f>
        <v/>
      </c>
      <c r="E1742" s="11"/>
      <c r="F1742" s="12"/>
      <c r="G1742" s="13">
        <f t="shared" si="28"/>
        <v>0</v>
      </c>
    </row>
    <row r="1743" spans="1:7">
      <c r="A1743" s="9"/>
      <c r="B1743" s="31"/>
      <c r="C1743" s="10" t="str">
        <f>IFERROR(VLOOKUP($B1743,DataBase!$A:$B,2,0),"")</f>
        <v/>
      </c>
      <c r="D1743" s="139" t="str">
        <f>IFERROR(VLOOKUP($B1743,DataBase!$A:$G,6,0),"")</f>
        <v/>
      </c>
      <c r="E1743" s="11"/>
      <c r="F1743" s="12"/>
      <c r="G1743" s="13">
        <f t="shared" si="28"/>
        <v>0</v>
      </c>
    </row>
    <row r="1744" spans="1:7">
      <c r="A1744" s="9"/>
      <c r="B1744" s="31"/>
      <c r="C1744" s="10" t="str">
        <f>IFERROR(VLOOKUP($B1744,DataBase!$A:$B,2,0),"")</f>
        <v/>
      </c>
      <c r="D1744" s="139" t="str">
        <f>IFERROR(VLOOKUP($B1744,DataBase!$A:$G,6,0),"")</f>
        <v/>
      </c>
      <c r="E1744" s="11"/>
      <c r="F1744" s="12"/>
      <c r="G1744" s="13">
        <f t="shared" si="28"/>
        <v>0</v>
      </c>
    </row>
    <row r="1745" spans="1:7">
      <c r="A1745" s="9"/>
      <c r="B1745" s="31"/>
      <c r="C1745" s="10" t="str">
        <f>IFERROR(VLOOKUP($B1745,DataBase!$A:$B,2,0),"")</f>
        <v/>
      </c>
      <c r="D1745" s="139" t="str">
        <f>IFERROR(VLOOKUP($B1745,DataBase!$A:$G,6,0),"")</f>
        <v/>
      </c>
      <c r="E1745" s="11"/>
      <c r="F1745" s="12"/>
      <c r="G1745" s="13">
        <f t="shared" si="28"/>
        <v>0</v>
      </c>
    </row>
    <row r="1746" spans="1:7">
      <c r="A1746" s="9"/>
      <c r="B1746" s="31"/>
      <c r="C1746" s="10" t="str">
        <f>IFERROR(VLOOKUP($B1746,DataBase!$A:$B,2,0),"")</f>
        <v/>
      </c>
      <c r="D1746" s="139" t="str">
        <f>IFERROR(VLOOKUP($B1746,DataBase!$A:$G,6,0),"")</f>
        <v/>
      </c>
      <c r="E1746" s="11"/>
      <c r="F1746" s="12"/>
      <c r="G1746" s="13">
        <f t="shared" si="28"/>
        <v>0</v>
      </c>
    </row>
    <row r="1747" spans="1:7">
      <c r="A1747" s="9"/>
      <c r="B1747" s="31"/>
      <c r="C1747" s="10" t="str">
        <f>IFERROR(VLOOKUP($B1747,DataBase!$A:$B,2,0),"")</f>
        <v/>
      </c>
      <c r="D1747" s="139" t="str">
        <f>IFERROR(VLOOKUP($B1747,DataBase!$A:$G,6,0),"")</f>
        <v/>
      </c>
      <c r="E1747" s="11"/>
      <c r="F1747" s="12"/>
      <c r="G1747" s="13">
        <f t="shared" si="28"/>
        <v>0</v>
      </c>
    </row>
    <row r="1748" spans="1:7">
      <c r="A1748" s="9"/>
      <c r="B1748" s="31"/>
      <c r="C1748" s="10" t="str">
        <f>IFERROR(VLOOKUP($B1748,DataBase!$A:$B,2,0),"")</f>
        <v/>
      </c>
      <c r="D1748" s="139" t="str">
        <f>IFERROR(VLOOKUP($B1748,DataBase!$A:$G,6,0),"")</f>
        <v/>
      </c>
      <c r="E1748" s="11"/>
      <c r="F1748" s="12"/>
      <c r="G1748" s="13">
        <f t="shared" si="28"/>
        <v>0</v>
      </c>
    </row>
    <row r="1749" spans="1:7">
      <c r="A1749" s="9"/>
      <c r="B1749" s="31"/>
      <c r="C1749" s="10" t="str">
        <f>IFERROR(VLOOKUP($B1749,DataBase!$A:$B,2,0),"")</f>
        <v/>
      </c>
      <c r="D1749" s="139" t="str">
        <f>IFERROR(VLOOKUP($B1749,DataBase!$A:$G,6,0),"")</f>
        <v/>
      </c>
      <c r="E1749" s="11"/>
      <c r="F1749" s="12"/>
      <c r="G1749" s="13">
        <f t="shared" si="28"/>
        <v>0</v>
      </c>
    </row>
    <row r="1750" spans="1:7">
      <c r="A1750" s="9"/>
      <c r="B1750" s="31"/>
      <c r="C1750" s="10" t="str">
        <f>IFERROR(VLOOKUP($B1750,DataBase!$A:$B,2,0),"")</f>
        <v/>
      </c>
      <c r="D1750" s="139" t="str">
        <f>IFERROR(VLOOKUP($B1750,DataBase!$A:$G,6,0),"")</f>
        <v/>
      </c>
      <c r="E1750" s="11"/>
      <c r="F1750" s="12"/>
      <c r="G1750" s="13">
        <f t="shared" si="28"/>
        <v>0</v>
      </c>
    </row>
    <row r="1751" spans="1:7">
      <c r="A1751" s="9"/>
      <c r="B1751" s="31"/>
      <c r="C1751" s="10" t="str">
        <f>IFERROR(VLOOKUP($B1751,DataBase!$A:$B,2,0),"")</f>
        <v/>
      </c>
      <c r="D1751" s="139" t="str">
        <f>IFERROR(VLOOKUP($B1751,DataBase!$A:$G,6,0),"")</f>
        <v/>
      </c>
      <c r="E1751" s="11"/>
      <c r="F1751" s="12"/>
      <c r="G1751" s="13">
        <f t="shared" si="28"/>
        <v>0</v>
      </c>
    </row>
    <row r="1752" spans="1:7">
      <c r="A1752" s="9"/>
      <c r="B1752" s="31"/>
      <c r="C1752" s="10" t="str">
        <f>IFERROR(VLOOKUP($B1752,DataBase!$A:$B,2,0),"")</f>
        <v/>
      </c>
      <c r="D1752" s="139" t="str">
        <f>IFERROR(VLOOKUP($B1752,DataBase!$A:$G,6,0),"")</f>
        <v/>
      </c>
      <c r="E1752" s="11"/>
      <c r="F1752" s="12"/>
      <c r="G1752" s="13">
        <f t="shared" si="28"/>
        <v>0</v>
      </c>
    </row>
    <row r="1753" spans="1:7">
      <c r="A1753" s="9"/>
      <c r="B1753" s="31"/>
      <c r="C1753" s="10" t="str">
        <f>IFERROR(VLOOKUP($B1753,DataBase!$A:$B,2,0),"")</f>
        <v/>
      </c>
      <c r="D1753" s="139" t="str">
        <f>IFERROR(VLOOKUP($B1753,DataBase!$A:$G,6,0),"")</f>
        <v/>
      </c>
      <c r="E1753" s="11"/>
      <c r="F1753" s="12"/>
      <c r="G1753" s="13">
        <f t="shared" si="28"/>
        <v>0</v>
      </c>
    </row>
    <row r="1754" spans="1:7">
      <c r="A1754" s="9"/>
      <c r="B1754" s="31"/>
      <c r="C1754" s="10" t="str">
        <f>IFERROR(VLOOKUP($B1754,DataBase!$A:$B,2,0),"")</f>
        <v/>
      </c>
      <c r="D1754" s="139" t="str">
        <f>IFERROR(VLOOKUP($B1754,DataBase!$A:$G,6,0),"")</f>
        <v/>
      </c>
      <c r="E1754" s="11"/>
      <c r="F1754" s="12"/>
      <c r="G1754" s="13">
        <f t="shared" si="28"/>
        <v>0</v>
      </c>
    </row>
    <row r="1755" spans="1:7">
      <c r="A1755" s="9"/>
      <c r="B1755" s="31"/>
      <c r="C1755" s="10" t="str">
        <f>IFERROR(VLOOKUP($B1755,DataBase!$A:$B,2,0),"")</f>
        <v/>
      </c>
      <c r="D1755" s="139" t="str">
        <f>IFERROR(VLOOKUP($B1755,DataBase!$A:$G,6,0),"")</f>
        <v/>
      </c>
      <c r="E1755" s="11"/>
      <c r="F1755" s="12"/>
      <c r="G1755" s="13">
        <f t="shared" si="28"/>
        <v>0</v>
      </c>
    </row>
    <row r="1756" spans="1:7">
      <c r="A1756" s="9"/>
      <c r="B1756" s="31"/>
      <c r="C1756" s="10" t="str">
        <f>IFERROR(VLOOKUP($B1756,DataBase!$A:$B,2,0),"")</f>
        <v/>
      </c>
      <c r="D1756" s="139" t="str">
        <f>IFERROR(VLOOKUP($B1756,DataBase!$A:$G,6,0),"")</f>
        <v/>
      </c>
      <c r="E1756" s="11"/>
      <c r="F1756" s="12"/>
      <c r="G1756" s="13">
        <f t="shared" si="28"/>
        <v>0</v>
      </c>
    </row>
    <row r="1757" spans="1:7">
      <c r="A1757" s="9"/>
      <c r="B1757" s="31"/>
      <c r="C1757" s="10" t="str">
        <f>IFERROR(VLOOKUP($B1757,DataBase!$A:$B,2,0),"")</f>
        <v/>
      </c>
      <c r="D1757" s="139" t="str">
        <f>IFERROR(VLOOKUP($B1757,DataBase!$A:$G,6,0),"")</f>
        <v/>
      </c>
      <c r="E1757" s="11"/>
      <c r="F1757" s="12"/>
      <c r="G1757" s="13">
        <f t="shared" si="28"/>
        <v>0</v>
      </c>
    </row>
    <row r="1758" spans="1:7">
      <c r="A1758" s="9"/>
      <c r="B1758" s="31"/>
      <c r="C1758" s="10" t="str">
        <f>IFERROR(VLOOKUP($B1758,DataBase!$A:$B,2,0),"")</f>
        <v/>
      </c>
      <c r="D1758" s="139" t="str">
        <f>IFERROR(VLOOKUP($B1758,DataBase!$A:$G,6,0),"")</f>
        <v/>
      </c>
      <c r="E1758" s="11"/>
      <c r="F1758" s="12"/>
      <c r="G1758" s="13">
        <f t="shared" si="28"/>
        <v>0</v>
      </c>
    </row>
    <row r="1759" spans="1:7">
      <c r="A1759" s="9"/>
      <c r="B1759" s="31"/>
      <c r="C1759" s="10" t="str">
        <f>IFERROR(VLOOKUP($B1759,DataBase!$A:$B,2,0),"")</f>
        <v/>
      </c>
      <c r="D1759" s="139" t="str">
        <f>IFERROR(VLOOKUP($B1759,DataBase!$A:$G,6,0),"")</f>
        <v/>
      </c>
      <c r="E1759" s="11"/>
      <c r="F1759" s="12"/>
      <c r="G1759" s="13">
        <f t="shared" si="28"/>
        <v>0</v>
      </c>
    </row>
    <row r="1760" spans="1:7">
      <c r="A1760" s="9"/>
      <c r="B1760" s="31"/>
      <c r="C1760" s="10" t="str">
        <f>IFERROR(VLOOKUP($B1760,DataBase!$A:$B,2,0),"")</f>
        <v/>
      </c>
      <c r="D1760" s="139" t="str">
        <f>IFERROR(VLOOKUP($B1760,DataBase!$A:$G,6,0),"")</f>
        <v/>
      </c>
      <c r="E1760" s="11"/>
      <c r="F1760" s="12"/>
      <c r="G1760" s="13">
        <f t="shared" si="28"/>
        <v>0</v>
      </c>
    </row>
    <row r="1761" spans="1:7">
      <c r="A1761" s="9"/>
      <c r="B1761" s="31"/>
      <c r="C1761" s="10" t="str">
        <f>IFERROR(VLOOKUP($B1761,DataBase!$A:$B,2,0),"")</f>
        <v/>
      </c>
      <c r="D1761" s="139" t="str">
        <f>IFERROR(VLOOKUP($B1761,DataBase!$A:$G,6,0),"")</f>
        <v/>
      </c>
      <c r="E1761" s="11"/>
      <c r="F1761" s="12"/>
      <c r="G1761" s="13">
        <f t="shared" si="28"/>
        <v>0</v>
      </c>
    </row>
    <row r="1762" spans="1:7">
      <c r="A1762" s="9"/>
      <c r="B1762" s="31"/>
      <c r="C1762" s="10" t="str">
        <f>IFERROR(VLOOKUP($B1762,DataBase!$A:$B,2,0),"")</f>
        <v/>
      </c>
      <c r="D1762" s="139" t="str">
        <f>IFERROR(VLOOKUP($B1762,DataBase!$A:$G,6,0),"")</f>
        <v/>
      </c>
      <c r="E1762" s="11"/>
      <c r="F1762" s="12"/>
      <c r="G1762" s="13">
        <f t="shared" si="28"/>
        <v>0</v>
      </c>
    </row>
    <row r="1763" spans="1:7">
      <c r="A1763" s="9"/>
      <c r="B1763" s="31"/>
      <c r="C1763" s="10" t="str">
        <f>IFERROR(VLOOKUP($B1763,DataBase!$A:$B,2,0),"")</f>
        <v/>
      </c>
      <c r="D1763" s="139" t="str">
        <f>IFERROR(VLOOKUP($B1763,DataBase!$A:$G,6,0),"")</f>
        <v/>
      </c>
      <c r="E1763" s="11"/>
      <c r="F1763" s="12"/>
      <c r="G1763" s="13">
        <f t="shared" si="28"/>
        <v>0</v>
      </c>
    </row>
    <row r="1764" spans="1:7">
      <c r="A1764" s="9"/>
      <c r="B1764" s="31"/>
      <c r="C1764" s="10" t="str">
        <f>IFERROR(VLOOKUP($B1764,DataBase!$A:$B,2,0),"")</f>
        <v/>
      </c>
      <c r="D1764" s="139" t="str">
        <f>IFERROR(VLOOKUP($B1764,DataBase!$A:$G,6,0),"")</f>
        <v/>
      </c>
      <c r="E1764" s="11"/>
      <c r="F1764" s="12"/>
      <c r="G1764" s="13">
        <f t="shared" si="28"/>
        <v>0</v>
      </c>
    </row>
    <row r="1765" spans="1:7">
      <c r="A1765" s="9"/>
      <c r="B1765" s="31"/>
      <c r="C1765" s="10" t="str">
        <f>IFERROR(VLOOKUP($B1765,DataBase!$A:$B,2,0),"")</f>
        <v/>
      </c>
      <c r="D1765" s="139" t="str">
        <f>IFERROR(VLOOKUP($B1765,DataBase!$A:$G,6,0),"")</f>
        <v/>
      </c>
      <c r="E1765" s="11"/>
      <c r="F1765" s="12"/>
      <c r="G1765" s="13">
        <f t="shared" si="28"/>
        <v>0</v>
      </c>
    </row>
    <row r="1766" spans="1:7">
      <c r="A1766" s="9"/>
      <c r="B1766" s="31"/>
      <c r="C1766" s="10" t="str">
        <f>IFERROR(VLOOKUP($B1766,DataBase!$A:$B,2,0),"")</f>
        <v/>
      </c>
      <c r="D1766" s="139" t="str">
        <f>IFERROR(VLOOKUP($B1766,DataBase!$A:$G,6,0),"")</f>
        <v/>
      </c>
      <c r="E1766" s="11"/>
      <c r="F1766" s="12"/>
      <c r="G1766" s="13">
        <f t="shared" si="28"/>
        <v>0</v>
      </c>
    </row>
    <row r="1767" spans="1:7">
      <c r="A1767" s="9"/>
      <c r="B1767" s="31"/>
      <c r="C1767" s="10" t="str">
        <f>IFERROR(VLOOKUP($B1767,DataBase!$A:$B,2,0),"")</f>
        <v/>
      </c>
      <c r="D1767" s="139" t="str">
        <f>IFERROR(VLOOKUP($B1767,DataBase!$A:$G,6,0),"")</f>
        <v/>
      </c>
      <c r="E1767" s="11"/>
      <c r="F1767" s="12"/>
      <c r="G1767" s="13">
        <f t="shared" si="28"/>
        <v>0</v>
      </c>
    </row>
    <row r="1768" spans="1:7">
      <c r="A1768" s="9"/>
      <c r="B1768" s="31"/>
      <c r="C1768" s="10" t="str">
        <f>IFERROR(VLOOKUP($B1768,DataBase!$A:$B,2,0),"")</f>
        <v/>
      </c>
      <c r="D1768" s="139" t="str">
        <f>IFERROR(VLOOKUP($B1768,DataBase!$A:$G,6,0),"")</f>
        <v/>
      </c>
      <c r="E1768" s="11"/>
      <c r="F1768" s="12"/>
      <c r="G1768" s="13">
        <f t="shared" si="28"/>
        <v>0</v>
      </c>
    </row>
    <row r="1769" spans="1:7">
      <c r="A1769" s="9"/>
      <c r="B1769" s="31"/>
      <c r="C1769" s="10" t="str">
        <f>IFERROR(VLOOKUP($B1769,DataBase!$A:$B,2,0),"")</f>
        <v/>
      </c>
      <c r="D1769" s="139" t="str">
        <f>IFERROR(VLOOKUP($B1769,DataBase!$A:$G,6,0),"")</f>
        <v/>
      </c>
      <c r="E1769" s="11"/>
      <c r="F1769" s="12"/>
      <c r="G1769" s="13">
        <f t="shared" si="28"/>
        <v>0</v>
      </c>
    </row>
    <row r="1770" spans="1:7">
      <c r="A1770" s="9"/>
      <c r="B1770" s="31"/>
      <c r="C1770" s="10" t="str">
        <f>IFERROR(VLOOKUP($B1770,DataBase!$A:$B,2,0),"")</f>
        <v/>
      </c>
      <c r="D1770" s="139" t="str">
        <f>IFERROR(VLOOKUP($B1770,DataBase!$A:$G,6,0),"")</f>
        <v/>
      </c>
      <c r="E1770" s="11"/>
      <c r="F1770" s="12"/>
      <c r="G1770" s="13">
        <f t="shared" si="28"/>
        <v>0</v>
      </c>
    </row>
    <row r="1771" spans="1:7">
      <c r="A1771" s="9"/>
      <c r="B1771" s="31"/>
      <c r="C1771" s="10" t="str">
        <f>IFERROR(VLOOKUP($B1771,DataBase!$A:$B,2,0),"")</f>
        <v/>
      </c>
      <c r="D1771" s="139" t="str">
        <f>IFERROR(VLOOKUP($B1771,DataBase!$A:$G,6,0),"")</f>
        <v/>
      </c>
      <c r="E1771" s="11"/>
      <c r="F1771" s="12"/>
      <c r="G1771" s="13">
        <f t="shared" si="28"/>
        <v>0</v>
      </c>
    </row>
    <row r="1772" spans="1:7">
      <c r="A1772" s="9"/>
      <c r="B1772" s="31"/>
      <c r="C1772" s="10" t="str">
        <f>IFERROR(VLOOKUP($B1772,DataBase!$A:$B,2,0),"")</f>
        <v/>
      </c>
      <c r="D1772" s="139" t="str">
        <f>IFERROR(VLOOKUP($B1772,DataBase!$A:$G,6,0),"")</f>
        <v/>
      </c>
      <c r="E1772" s="11"/>
      <c r="F1772" s="12"/>
      <c r="G1772" s="13">
        <f t="shared" si="28"/>
        <v>0</v>
      </c>
    </row>
    <row r="1773" spans="1:7">
      <c r="A1773" s="9"/>
      <c r="B1773" s="31"/>
      <c r="C1773" s="10" t="str">
        <f>IFERROR(VLOOKUP($B1773,DataBase!$A:$B,2,0),"")</f>
        <v/>
      </c>
      <c r="D1773" s="139" t="str">
        <f>IFERROR(VLOOKUP($B1773,DataBase!$A:$G,6,0),"")</f>
        <v/>
      </c>
      <c r="E1773" s="11"/>
      <c r="F1773" s="12"/>
      <c r="G1773" s="13">
        <f t="shared" si="28"/>
        <v>0</v>
      </c>
    </row>
    <row r="1774" spans="1:7">
      <c r="A1774" s="9"/>
      <c r="B1774" s="31"/>
      <c r="C1774" s="10" t="str">
        <f>IFERROR(VLOOKUP($B1774,DataBase!$A:$B,2,0),"")</f>
        <v/>
      </c>
      <c r="D1774" s="139" t="str">
        <f>IFERROR(VLOOKUP($B1774,DataBase!$A:$G,6,0),"")</f>
        <v/>
      </c>
      <c r="E1774" s="11"/>
      <c r="F1774" s="12"/>
      <c r="G1774" s="13">
        <f t="shared" si="28"/>
        <v>0</v>
      </c>
    </row>
    <row r="1775" spans="1:7">
      <c r="A1775" s="9"/>
      <c r="B1775" s="31"/>
      <c r="C1775" s="10" t="str">
        <f>IFERROR(VLOOKUP($B1775,DataBase!$A:$B,2,0),"")</f>
        <v/>
      </c>
      <c r="D1775" s="139" t="str">
        <f>IFERROR(VLOOKUP($B1775,DataBase!$A:$G,6,0),"")</f>
        <v/>
      </c>
      <c r="E1775" s="11"/>
      <c r="F1775" s="12"/>
      <c r="G1775" s="13">
        <f t="shared" si="28"/>
        <v>0</v>
      </c>
    </row>
    <row r="1776" spans="1:7">
      <c r="A1776" s="9"/>
      <c r="B1776" s="31"/>
      <c r="C1776" s="10" t="str">
        <f>IFERROR(VLOOKUP($B1776,DataBase!$A:$B,2,0),"")</f>
        <v/>
      </c>
      <c r="D1776" s="139" t="str">
        <f>IFERROR(VLOOKUP($B1776,DataBase!$A:$G,6,0),"")</f>
        <v/>
      </c>
      <c r="E1776" s="11"/>
      <c r="F1776" s="12"/>
      <c r="G1776" s="13">
        <f t="shared" si="28"/>
        <v>0</v>
      </c>
    </row>
    <row r="1777" spans="1:7">
      <c r="A1777" s="9"/>
      <c r="B1777" s="31"/>
      <c r="C1777" s="10" t="str">
        <f>IFERROR(VLOOKUP($B1777,DataBase!$A:$B,2,0),"")</f>
        <v/>
      </c>
      <c r="D1777" s="139" t="str">
        <f>IFERROR(VLOOKUP($B1777,DataBase!$A:$G,6,0),"")</f>
        <v/>
      </c>
      <c r="E1777" s="11"/>
      <c r="F1777" s="12"/>
      <c r="G1777" s="13">
        <f t="shared" si="28"/>
        <v>0</v>
      </c>
    </row>
    <row r="1778" spans="1:7">
      <c r="A1778" s="9"/>
      <c r="B1778" s="31"/>
      <c r="C1778" s="10" t="str">
        <f>IFERROR(VLOOKUP($B1778,DataBase!$A:$B,2,0),"")</f>
        <v/>
      </c>
      <c r="D1778" s="139" t="str">
        <f>IFERROR(VLOOKUP($B1778,DataBase!$A:$G,6,0),"")</f>
        <v/>
      </c>
      <c r="E1778" s="11"/>
      <c r="F1778" s="12"/>
      <c r="G1778" s="13">
        <f t="shared" si="28"/>
        <v>0</v>
      </c>
    </row>
    <row r="1779" spans="1:7">
      <c r="A1779" s="9"/>
      <c r="B1779" s="31"/>
      <c r="C1779" s="10" t="str">
        <f>IFERROR(VLOOKUP($B1779,DataBase!$A:$B,2,0),"")</f>
        <v/>
      </c>
      <c r="D1779" s="139" t="str">
        <f>IFERROR(VLOOKUP($B1779,DataBase!$A:$G,6,0),"")</f>
        <v/>
      </c>
      <c r="E1779" s="11"/>
      <c r="F1779" s="12"/>
      <c r="G1779" s="13">
        <f t="shared" si="28"/>
        <v>0</v>
      </c>
    </row>
    <row r="1780" spans="1:7">
      <c r="A1780" s="9"/>
      <c r="B1780" s="31"/>
      <c r="C1780" s="10" t="str">
        <f>IFERROR(VLOOKUP($B1780,DataBase!$A:$B,2,0),"")</f>
        <v/>
      </c>
      <c r="D1780" s="139" t="str">
        <f>IFERROR(VLOOKUP($B1780,DataBase!$A:$G,6,0),"")</f>
        <v/>
      </c>
      <c r="E1780" s="11"/>
      <c r="F1780" s="12"/>
      <c r="G1780" s="13">
        <f t="shared" si="28"/>
        <v>0</v>
      </c>
    </row>
    <row r="1781" spans="1:7">
      <c r="A1781" s="9"/>
      <c r="B1781" s="31"/>
      <c r="C1781" s="10" t="str">
        <f>IFERROR(VLOOKUP($B1781,DataBase!$A:$B,2,0),"")</f>
        <v/>
      </c>
      <c r="D1781" s="139" t="str">
        <f>IFERROR(VLOOKUP($B1781,DataBase!$A:$G,6,0),"")</f>
        <v/>
      </c>
      <c r="E1781" s="11"/>
      <c r="F1781" s="12"/>
      <c r="G1781" s="13">
        <f t="shared" si="28"/>
        <v>0</v>
      </c>
    </row>
    <row r="1782" spans="1:7">
      <c r="A1782" s="9"/>
      <c r="B1782" s="31"/>
      <c r="C1782" s="10" t="str">
        <f>IFERROR(VLOOKUP($B1782,DataBase!$A:$B,2,0),"")</f>
        <v/>
      </c>
      <c r="D1782" s="139" t="str">
        <f>IFERROR(VLOOKUP($B1782,DataBase!$A:$G,6,0),"")</f>
        <v/>
      </c>
      <c r="E1782" s="11"/>
      <c r="F1782" s="12"/>
      <c r="G1782" s="13">
        <f t="shared" si="28"/>
        <v>0</v>
      </c>
    </row>
    <row r="1783" spans="1:7">
      <c r="A1783" s="9"/>
      <c r="B1783" s="31"/>
      <c r="C1783" s="10" t="str">
        <f>IFERROR(VLOOKUP($B1783,DataBase!$A:$B,2,0),"")</f>
        <v/>
      </c>
      <c r="D1783" s="139" t="str">
        <f>IFERROR(VLOOKUP($B1783,DataBase!$A:$G,6,0),"")</f>
        <v/>
      </c>
      <c r="E1783" s="11"/>
      <c r="F1783" s="12"/>
      <c r="G1783" s="13">
        <f t="shared" si="28"/>
        <v>0</v>
      </c>
    </row>
    <row r="1784" spans="1:7">
      <c r="A1784" s="9"/>
      <c r="B1784" s="31"/>
      <c r="C1784" s="10" t="str">
        <f>IFERROR(VLOOKUP($B1784,DataBase!$A:$B,2,0),"")</f>
        <v/>
      </c>
      <c r="D1784" s="139" t="str">
        <f>IFERROR(VLOOKUP($B1784,DataBase!$A:$G,6,0),"")</f>
        <v/>
      </c>
      <c r="E1784" s="11"/>
      <c r="F1784" s="12"/>
      <c r="G1784" s="13">
        <f t="shared" si="28"/>
        <v>0</v>
      </c>
    </row>
    <row r="1785" spans="1:7">
      <c r="A1785" s="9"/>
      <c r="B1785" s="31"/>
      <c r="C1785" s="10" t="str">
        <f>IFERROR(VLOOKUP($B1785,DataBase!$A:$B,2,0),"")</f>
        <v/>
      </c>
      <c r="D1785" s="139" t="str">
        <f>IFERROR(VLOOKUP($B1785,DataBase!$A:$G,6,0),"")</f>
        <v/>
      </c>
      <c r="E1785" s="11"/>
      <c r="F1785" s="12"/>
      <c r="G1785" s="13">
        <f t="shared" si="28"/>
        <v>0</v>
      </c>
    </row>
    <row r="1786" spans="1:7">
      <c r="A1786" s="9"/>
      <c r="B1786" s="31"/>
      <c r="C1786" s="10" t="str">
        <f>IFERROR(VLOOKUP($B1786,DataBase!$A:$B,2,0),"")</f>
        <v/>
      </c>
      <c r="D1786" s="139" t="str">
        <f>IFERROR(VLOOKUP($B1786,DataBase!$A:$G,6,0),"")</f>
        <v/>
      </c>
      <c r="E1786" s="11"/>
      <c r="F1786" s="12"/>
      <c r="G1786" s="13">
        <f t="shared" si="28"/>
        <v>0</v>
      </c>
    </row>
    <row r="1787" spans="1:7">
      <c r="A1787" s="9"/>
      <c r="B1787" s="31"/>
      <c r="C1787" s="10" t="str">
        <f>IFERROR(VLOOKUP($B1787,DataBase!$A:$B,2,0),"")</f>
        <v/>
      </c>
      <c r="D1787" s="139" t="str">
        <f>IFERROR(VLOOKUP($B1787,DataBase!$A:$G,6,0),"")</f>
        <v/>
      </c>
      <c r="E1787" s="11"/>
      <c r="F1787" s="12"/>
      <c r="G1787" s="13">
        <f t="shared" si="28"/>
        <v>0</v>
      </c>
    </row>
    <row r="1788" spans="1:7">
      <c r="A1788" s="9"/>
      <c r="B1788" s="31"/>
      <c r="C1788" s="10" t="str">
        <f>IFERROR(VLOOKUP($B1788,DataBase!$A:$B,2,0),"")</f>
        <v/>
      </c>
      <c r="D1788" s="139" t="str">
        <f>IFERROR(VLOOKUP($B1788,DataBase!$A:$G,6,0),"")</f>
        <v/>
      </c>
      <c r="E1788" s="11"/>
      <c r="F1788" s="12"/>
      <c r="G1788" s="13">
        <f t="shared" si="28"/>
        <v>0</v>
      </c>
    </row>
    <row r="1789" spans="1:7">
      <c r="A1789" s="9"/>
      <c r="B1789" s="31"/>
      <c r="C1789" s="10" t="str">
        <f>IFERROR(VLOOKUP($B1789,DataBase!$A:$B,2,0),"")</f>
        <v/>
      </c>
      <c r="D1789" s="139" t="str">
        <f>IFERROR(VLOOKUP($B1789,DataBase!$A:$G,6,0),"")</f>
        <v/>
      </c>
      <c r="E1789" s="11"/>
      <c r="F1789" s="12"/>
      <c r="G1789" s="13">
        <f t="shared" si="28"/>
        <v>0</v>
      </c>
    </row>
    <row r="1790" spans="1:7">
      <c r="A1790" s="9"/>
      <c r="B1790" s="31"/>
      <c r="C1790" s="10" t="str">
        <f>IFERROR(VLOOKUP($B1790,DataBase!$A:$B,2,0),"")</f>
        <v/>
      </c>
      <c r="D1790" s="139" t="str">
        <f>IFERROR(VLOOKUP($B1790,DataBase!$A:$G,6,0),"")</f>
        <v/>
      </c>
      <c r="E1790" s="11"/>
      <c r="F1790" s="12"/>
      <c r="G1790" s="13">
        <f t="shared" si="28"/>
        <v>0</v>
      </c>
    </row>
    <row r="1791" spans="1:7">
      <c r="A1791" s="9"/>
      <c r="B1791" s="31"/>
      <c r="C1791" s="10" t="str">
        <f>IFERROR(VLOOKUP($B1791,DataBase!$A:$B,2,0),"")</f>
        <v/>
      </c>
      <c r="D1791" s="139" t="str">
        <f>IFERROR(VLOOKUP($B1791,DataBase!$A:$G,6,0),"")</f>
        <v/>
      </c>
      <c r="E1791" s="11"/>
      <c r="F1791" s="12"/>
      <c r="G1791" s="13">
        <f t="shared" si="28"/>
        <v>0</v>
      </c>
    </row>
    <row r="1792" spans="1:7">
      <c r="A1792" s="9"/>
      <c r="B1792" s="31"/>
      <c r="C1792" s="10" t="str">
        <f>IFERROR(VLOOKUP($B1792,DataBase!$A:$B,2,0),"")</f>
        <v/>
      </c>
      <c r="D1792" s="139" t="str">
        <f>IFERROR(VLOOKUP($B1792,DataBase!$A:$G,6,0),"")</f>
        <v/>
      </c>
      <c r="E1792" s="11"/>
      <c r="F1792" s="12"/>
      <c r="G1792" s="13">
        <f t="shared" si="28"/>
        <v>0</v>
      </c>
    </row>
    <row r="1793" spans="1:7">
      <c r="A1793" s="9"/>
      <c r="B1793" s="31"/>
      <c r="C1793" s="10" t="str">
        <f>IFERROR(VLOOKUP($B1793,DataBase!$A:$B,2,0),"")</f>
        <v/>
      </c>
      <c r="D1793" s="139" t="str">
        <f>IFERROR(VLOOKUP($B1793,DataBase!$A:$G,6,0),"")</f>
        <v/>
      </c>
      <c r="E1793" s="11"/>
      <c r="F1793" s="12"/>
      <c r="G1793" s="13">
        <f t="shared" si="28"/>
        <v>0</v>
      </c>
    </row>
    <row r="1794" spans="1:7">
      <c r="A1794" s="9"/>
      <c r="B1794" s="31"/>
      <c r="C1794" s="10" t="str">
        <f>IFERROR(VLOOKUP($B1794,DataBase!$A:$B,2,0),"")</f>
        <v/>
      </c>
      <c r="D1794" s="139" t="str">
        <f>IFERROR(VLOOKUP($B1794,DataBase!$A:$G,6,0),"")</f>
        <v/>
      </c>
      <c r="E1794" s="11"/>
      <c r="F1794" s="12"/>
      <c r="G1794" s="13">
        <f t="shared" si="28"/>
        <v>0</v>
      </c>
    </row>
    <row r="1795" spans="1:7">
      <c r="A1795" s="9"/>
      <c r="B1795" s="31"/>
      <c r="C1795" s="10" t="str">
        <f>IFERROR(VLOOKUP($B1795,DataBase!$A:$B,2,0),"")</f>
        <v/>
      </c>
      <c r="D1795" s="139" t="str">
        <f>IFERROR(VLOOKUP($B1795,DataBase!$A:$G,6,0),"")</f>
        <v/>
      </c>
      <c r="E1795" s="11"/>
      <c r="F1795" s="12"/>
      <c r="G1795" s="13">
        <f t="shared" si="28"/>
        <v>0</v>
      </c>
    </row>
    <row r="1796" spans="1:7">
      <c r="A1796" s="9"/>
      <c r="B1796" s="31"/>
      <c r="C1796" s="10" t="str">
        <f>IFERROR(VLOOKUP($B1796,DataBase!$A:$B,2,0),"")</f>
        <v/>
      </c>
      <c r="D1796" s="139" t="str">
        <f>IFERROR(VLOOKUP($B1796,DataBase!$A:$G,6,0),"")</f>
        <v/>
      </c>
      <c r="E1796" s="11"/>
      <c r="F1796" s="12"/>
      <c r="G1796" s="13">
        <f t="shared" ref="G1796:G1859" si="29">E1796*F1796</f>
        <v>0</v>
      </c>
    </row>
    <row r="1797" spans="1:7">
      <c r="A1797" s="9"/>
      <c r="B1797" s="31"/>
      <c r="C1797" s="10" t="str">
        <f>IFERROR(VLOOKUP($B1797,DataBase!$A:$B,2,0),"")</f>
        <v/>
      </c>
      <c r="D1797" s="139" t="str">
        <f>IFERROR(VLOOKUP($B1797,DataBase!$A:$G,6,0),"")</f>
        <v/>
      </c>
      <c r="E1797" s="11"/>
      <c r="F1797" s="12"/>
      <c r="G1797" s="13">
        <f t="shared" si="29"/>
        <v>0</v>
      </c>
    </row>
    <row r="1798" spans="1:7">
      <c r="A1798" s="9"/>
      <c r="B1798" s="31"/>
      <c r="C1798" s="10" t="str">
        <f>IFERROR(VLOOKUP($B1798,DataBase!$A:$B,2,0),"")</f>
        <v/>
      </c>
      <c r="D1798" s="139" t="str">
        <f>IFERROR(VLOOKUP($B1798,DataBase!$A:$G,6,0),"")</f>
        <v/>
      </c>
      <c r="E1798" s="11"/>
      <c r="F1798" s="12"/>
      <c r="G1798" s="13">
        <f t="shared" si="29"/>
        <v>0</v>
      </c>
    </row>
    <row r="1799" spans="1:7">
      <c r="A1799" s="9"/>
      <c r="B1799" s="31"/>
      <c r="C1799" s="10" t="str">
        <f>IFERROR(VLOOKUP($B1799,DataBase!$A:$B,2,0),"")</f>
        <v/>
      </c>
      <c r="D1799" s="139" t="str">
        <f>IFERROR(VLOOKUP($B1799,DataBase!$A:$G,6,0),"")</f>
        <v/>
      </c>
      <c r="E1799" s="11"/>
      <c r="F1799" s="12"/>
      <c r="G1799" s="13">
        <f t="shared" si="29"/>
        <v>0</v>
      </c>
    </row>
    <row r="1800" spans="1:7">
      <c r="A1800" s="9"/>
      <c r="B1800" s="31"/>
      <c r="C1800" s="10" t="str">
        <f>IFERROR(VLOOKUP($B1800,DataBase!$A:$B,2,0),"")</f>
        <v/>
      </c>
      <c r="D1800" s="139" t="str">
        <f>IFERROR(VLOOKUP($B1800,DataBase!$A:$G,6,0),"")</f>
        <v/>
      </c>
      <c r="E1800" s="11"/>
      <c r="F1800" s="12"/>
      <c r="G1800" s="13">
        <f t="shared" si="29"/>
        <v>0</v>
      </c>
    </row>
    <row r="1801" spans="1:7">
      <c r="A1801" s="9"/>
      <c r="B1801" s="31"/>
      <c r="C1801" s="10" t="str">
        <f>IFERROR(VLOOKUP($B1801,DataBase!$A:$B,2,0),"")</f>
        <v/>
      </c>
      <c r="D1801" s="139" t="str">
        <f>IFERROR(VLOOKUP($B1801,DataBase!$A:$G,6,0),"")</f>
        <v/>
      </c>
      <c r="E1801" s="11"/>
      <c r="F1801" s="12"/>
      <c r="G1801" s="13">
        <f t="shared" si="29"/>
        <v>0</v>
      </c>
    </row>
    <row r="1802" spans="1:7">
      <c r="A1802" s="9"/>
      <c r="B1802" s="31"/>
      <c r="C1802" s="10" t="str">
        <f>IFERROR(VLOOKUP($B1802,DataBase!$A:$B,2,0),"")</f>
        <v/>
      </c>
      <c r="D1802" s="139" t="str">
        <f>IFERROR(VLOOKUP($B1802,DataBase!$A:$G,6,0),"")</f>
        <v/>
      </c>
      <c r="E1802" s="11"/>
      <c r="F1802" s="12"/>
      <c r="G1802" s="13">
        <f t="shared" si="29"/>
        <v>0</v>
      </c>
    </row>
    <row r="1803" spans="1:7">
      <c r="A1803" s="9"/>
      <c r="B1803" s="31"/>
      <c r="C1803" s="10" t="str">
        <f>IFERROR(VLOOKUP($B1803,DataBase!$A:$B,2,0),"")</f>
        <v/>
      </c>
      <c r="D1803" s="139" t="str">
        <f>IFERROR(VLOOKUP($B1803,DataBase!$A:$G,6,0),"")</f>
        <v/>
      </c>
      <c r="E1803" s="11"/>
      <c r="F1803" s="12"/>
      <c r="G1803" s="13">
        <f t="shared" si="29"/>
        <v>0</v>
      </c>
    </row>
    <row r="1804" spans="1:7">
      <c r="A1804" s="9"/>
      <c r="B1804" s="31"/>
      <c r="C1804" s="10" t="str">
        <f>IFERROR(VLOOKUP($B1804,DataBase!$A:$B,2,0),"")</f>
        <v/>
      </c>
      <c r="D1804" s="139" t="str">
        <f>IFERROR(VLOOKUP($B1804,DataBase!$A:$G,6,0),"")</f>
        <v/>
      </c>
      <c r="E1804" s="11"/>
      <c r="F1804" s="12"/>
      <c r="G1804" s="13">
        <f t="shared" si="29"/>
        <v>0</v>
      </c>
    </row>
    <row r="1805" spans="1:7">
      <c r="A1805" s="9"/>
      <c r="B1805" s="31"/>
      <c r="C1805" s="10" t="str">
        <f>IFERROR(VLOOKUP($B1805,DataBase!$A:$B,2,0),"")</f>
        <v/>
      </c>
      <c r="D1805" s="139" t="str">
        <f>IFERROR(VLOOKUP($B1805,DataBase!$A:$G,6,0),"")</f>
        <v/>
      </c>
      <c r="E1805" s="11"/>
      <c r="F1805" s="12"/>
      <c r="G1805" s="13">
        <f t="shared" si="29"/>
        <v>0</v>
      </c>
    </row>
    <row r="1806" spans="1:7">
      <c r="A1806" s="9"/>
      <c r="B1806" s="31"/>
      <c r="C1806" s="10" t="str">
        <f>IFERROR(VLOOKUP($B1806,DataBase!$A:$B,2,0),"")</f>
        <v/>
      </c>
      <c r="D1806" s="139" t="str">
        <f>IFERROR(VLOOKUP($B1806,DataBase!$A:$G,6,0),"")</f>
        <v/>
      </c>
      <c r="E1806" s="11"/>
      <c r="F1806" s="12"/>
      <c r="G1806" s="13">
        <f t="shared" si="29"/>
        <v>0</v>
      </c>
    </row>
    <row r="1807" spans="1:7">
      <c r="A1807" s="9"/>
      <c r="B1807" s="31"/>
      <c r="C1807" s="10" t="str">
        <f>IFERROR(VLOOKUP($B1807,DataBase!$A:$B,2,0),"")</f>
        <v/>
      </c>
      <c r="D1807" s="139" t="str">
        <f>IFERROR(VLOOKUP($B1807,DataBase!$A:$G,6,0),"")</f>
        <v/>
      </c>
      <c r="E1807" s="11"/>
      <c r="F1807" s="12"/>
      <c r="G1807" s="13">
        <f t="shared" si="29"/>
        <v>0</v>
      </c>
    </row>
    <row r="1808" spans="1:7">
      <c r="A1808" s="9"/>
      <c r="B1808" s="31"/>
      <c r="C1808" s="10" t="str">
        <f>IFERROR(VLOOKUP($B1808,DataBase!$A:$B,2,0),"")</f>
        <v/>
      </c>
      <c r="D1808" s="139" t="str">
        <f>IFERROR(VLOOKUP($B1808,DataBase!$A:$G,6,0),"")</f>
        <v/>
      </c>
      <c r="E1808" s="11"/>
      <c r="F1808" s="12"/>
      <c r="G1808" s="13">
        <f t="shared" si="29"/>
        <v>0</v>
      </c>
    </row>
    <row r="1809" spans="1:7">
      <c r="A1809" s="9"/>
      <c r="B1809" s="31"/>
      <c r="C1809" s="10" t="str">
        <f>IFERROR(VLOOKUP($B1809,DataBase!$A:$B,2,0),"")</f>
        <v/>
      </c>
      <c r="D1809" s="139" t="str">
        <f>IFERROR(VLOOKUP($B1809,DataBase!$A:$G,6,0),"")</f>
        <v/>
      </c>
      <c r="E1809" s="11"/>
      <c r="F1809" s="12"/>
      <c r="G1809" s="13">
        <f t="shared" si="29"/>
        <v>0</v>
      </c>
    </row>
    <row r="1810" spans="1:7">
      <c r="A1810" s="9"/>
      <c r="B1810" s="31"/>
      <c r="C1810" s="10" t="str">
        <f>IFERROR(VLOOKUP($B1810,DataBase!$A:$B,2,0),"")</f>
        <v/>
      </c>
      <c r="D1810" s="139" t="str">
        <f>IFERROR(VLOOKUP($B1810,DataBase!$A:$G,6,0),"")</f>
        <v/>
      </c>
      <c r="E1810" s="11"/>
      <c r="F1810" s="12"/>
      <c r="G1810" s="13">
        <f t="shared" si="29"/>
        <v>0</v>
      </c>
    </row>
    <row r="1811" spans="1:7">
      <c r="A1811" s="9"/>
      <c r="B1811" s="31"/>
      <c r="C1811" s="10" t="str">
        <f>IFERROR(VLOOKUP($B1811,DataBase!$A:$B,2,0),"")</f>
        <v/>
      </c>
      <c r="D1811" s="139" t="str">
        <f>IFERROR(VLOOKUP($B1811,DataBase!$A:$G,6,0),"")</f>
        <v/>
      </c>
      <c r="E1811" s="11"/>
      <c r="F1811" s="12"/>
      <c r="G1811" s="13">
        <f t="shared" si="29"/>
        <v>0</v>
      </c>
    </row>
    <row r="1812" spans="1:7">
      <c r="A1812" s="9"/>
      <c r="B1812" s="31"/>
      <c r="C1812" s="10" t="str">
        <f>IFERROR(VLOOKUP($B1812,DataBase!$A:$B,2,0),"")</f>
        <v/>
      </c>
      <c r="D1812" s="139" t="str">
        <f>IFERROR(VLOOKUP($B1812,DataBase!$A:$G,6,0),"")</f>
        <v/>
      </c>
      <c r="E1812" s="11"/>
      <c r="F1812" s="12"/>
      <c r="G1812" s="13">
        <f t="shared" si="29"/>
        <v>0</v>
      </c>
    </row>
    <row r="1813" spans="1:7">
      <c r="A1813" s="9"/>
      <c r="B1813" s="31"/>
      <c r="C1813" s="10" t="str">
        <f>IFERROR(VLOOKUP($B1813,DataBase!$A:$B,2,0),"")</f>
        <v/>
      </c>
      <c r="D1813" s="139" t="str">
        <f>IFERROR(VLOOKUP($B1813,DataBase!$A:$G,6,0),"")</f>
        <v/>
      </c>
      <c r="E1813" s="11"/>
      <c r="F1813" s="12"/>
      <c r="G1813" s="13">
        <f t="shared" si="29"/>
        <v>0</v>
      </c>
    </row>
    <row r="1814" spans="1:7">
      <c r="A1814" s="9"/>
      <c r="B1814" s="31"/>
      <c r="C1814" s="10" t="str">
        <f>IFERROR(VLOOKUP($B1814,DataBase!$A:$B,2,0),"")</f>
        <v/>
      </c>
      <c r="D1814" s="139" t="str">
        <f>IFERROR(VLOOKUP($B1814,DataBase!$A:$G,6,0),"")</f>
        <v/>
      </c>
      <c r="E1814" s="11"/>
      <c r="F1814" s="12"/>
      <c r="G1814" s="13">
        <f t="shared" si="29"/>
        <v>0</v>
      </c>
    </row>
    <row r="1815" spans="1:7">
      <c r="A1815" s="9"/>
      <c r="B1815" s="31"/>
      <c r="C1815" s="10" t="str">
        <f>IFERROR(VLOOKUP($B1815,DataBase!$A:$B,2,0),"")</f>
        <v/>
      </c>
      <c r="D1815" s="139" t="str">
        <f>IFERROR(VLOOKUP($B1815,DataBase!$A:$G,6,0),"")</f>
        <v/>
      </c>
      <c r="E1815" s="11"/>
      <c r="F1815" s="12"/>
      <c r="G1815" s="13">
        <f t="shared" si="29"/>
        <v>0</v>
      </c>
    </row>
    <row r="1816" spans="1:7">
      <c r="A1816" s="9"/>
      <c r="B1816" s="31"/>
      <c r="C1816" s="10" t="str">
        <f>IFERROR(VLOOKUP($B1816,DataBase!$A:$B,2,0),"")</f>
        <v/>
      </c>
      <c r="D1816" s="139" t="str">
        <f>IFERROR(VLOOKUP($B1816,DataBase!$A:$G,6,0),"")</f>
        <v/>
      </c>
      <c r="E1816" s="11"/>
      <c r="F1816" s="12"/>
      <c r="G1816" s="13">
        <f t="shared" si="29"/>
        <v>0</v>
      </c>
    </row>
    <row r="1817" spans="1:7">
      <c r="A1817" s="9"/>
      <c r="B1817" s="31"/>
      <c r="C1817" s="10" t="str">
        <f>IFERROR(VLOOKUP($B1817,DataBase!$A:$B,2,0),"")</f>
        <v/>
      </c>
      <c r="D1817" s="139" t="str">
        <f>IFERROR(VLOOKUP($B1817,DataBase!$A:$G,6,0),"")</f>
        <v/>
      </c>
      <c r="E1817" s="11"/>
      <c r="F1817" s="12"/>
      <c r="G1817" s="13">
        <f t="shared" si="29"/>
        <v>0</v>
      </c>
    </row>
    <row r="1818" spans="1:7">
      <c r="A1818" s="9"/>
      <c r="B1818" s="31"/>
      <c r="C1818" s="10" t="str">
        <f>IFERROR(VLOOKUP($B1818,DataBase!$A:$B,2,0),"")</f>
        <v/>
      </c>
      <c r="D1818" s="139" t="str">
        <f>IFERROR(VLOOKUP($B1818,DataBase!$A:$G,6,0),"")</f>
        <v/>
      </c>
      <c r="E1818" s="11"/>
      <c r="F1818" s="12"/>
      <c r="G1818" s="13">
        <f t="shared" si="29"/>
        <v>0</v>
      </c>
    </row>
    <row r="1819" spans="1:7">
      <c r="A1819" s="9"/>
      <c r="B1819" s="31"/>
      <c r="C1819" s="10" t="str">
        <f>IFERROR(VLOOKUP($B1819,DataBase!$A:$B,2,0),"")</f>
        <v/>
      </c>
      <c r="D1819" s="139" t="str">
        <f>IFERROR(VLOOKUP($B1819,DataBase!$A:$G,6,0),"")</f>
        <v/>
      </c>
      <c r="E1819" s="11"/>
      <c r="F1819" s="12"/>
      <c r="G1819" s="13">
        <f t="shared" si="29"/>
        <v>0</v>
      </c>
    </row>
    <row r="1820" spans="1:7">
      <c r="A1820" s="9"/>
      <c r="B1820" s="31"/>
      <c r="C1820" s="10" t="str">
        <f>IFERROR(VLOOKUP($B1820,DataBase!$A:$B,2,0),"")</f>
        <v/>
      </c>
      <c r="D1820" s="139" t="str">
        <f>IFERROR(VLOOKUP($B1820,DataBase!$A:$G,6,0),"")</f>
        <v/>
      </c>
      <c r="E1820" s="11"/>
      <c r="F1820" s="12"/>
      <c r="G1820" s="13">
        <f t="shared" si="29"/>
        <v>0</v>
      </c>
    </row>
    <row r="1821" spans="1:7">
      <c r="A1821" s="9"/>
      <c r="B1821" s="31"/>
      <c r="C1821" s="10" t="str">
        <f>IFERROR(VLOOKUP($B1821,DataBase!$A:$B,2,0),"")</f>
        <v/>
      </c>
      <c r="D1821" s="139" t="str">
        <f>IFERROR(VLOOKUP($B1821,DataBase!$A:$G,6,0),"")</f>
        <v/>
      </c>
      <c r="E1821" s="11"/>
      <c r="F1821" s="12"/>
      <c r="G1821" s="13">
        <f t="shared" si="29"/>
        <v>0</v>
      </c>
    </row>
    <row r="1822" spans="1:7">
      <c r="A1822" s="9"/>
      <c r="B1822" s="31"/>
      <c r="C1822" s="10" t="str">
        <f>IFERROR(VLOOKUP($B1822,DataBase!$A:$B,2,0),"")</f>
        <v/>
      </c>
      <c r="D1822" s="139" t="str">
        <f>IFERROR(VLOOKUP($B1822,DataBase!$A:$G,6,0),"")</f>
        <v/>
      </c>
      <c r="E1822" s="11"/>
      <c r="F1822" s="12"/>
      <c r="G1822" s="13">
        <f t="shared" si="29"/>
        <v>0</v>
      </c>
    </row>
    <row r="1823" spans="1:7">
      <c r="A1823" s="9"/>
      <c r="B1823" s="31"/>
      <c r="C1823" s="10" t="str">
        <f>IFERROR(VLOOKUP($B1823,DataBase!$A:$B,2,0),"")</f>
        <v/>
      </c>
      <c r="D1823" s="139" t="str">
        <f>IFERROR(VLOOKUP($B1823,DataBase!$A:$G,6,0),"")</f>
        <v/>
      </c>
      <c r="E1823" s="11"/>
      <c r="F1823" s="12"/>
      <c r="G1823" s="13">
        <f t="shared" si="29"/>
        <v>0</v>
      </c>
    </row>
    <row r="1824" spans="1:7">
      <c r="A1824" s="9"/>
      <c r="B1824" s="31"/>
      <c r="C1824" s="10" t="str">
        <f>IFERROR(VLOOKUP($B1824,DataBase!$A:$B,2,0),"")</f>
        <v/>
      </c>
      <c r="D1824" s="139" t="str">
        <f>IFERROR(VLOOKUP($B1824,DataBase!$A:$G,6,0),"")</f>
        <v/>
      </c>
      <c r="E1824" s="11"/>
      <c r="F1824" s="12"/>
      <c r="G1824" s="13">
        <f t="shared" si="29"/>
        <v>0</v>
      </c>
    </row>
    <row r="1825" spans="1:7">
      <c r="A1825" s="9"/>
      <c r="B1825" s="31"/>
      <c r="C1825" s="10" t="str">
        <f>IFERROR(VLOOKUP($B1825,DataBase!$A:$B,2,0),"")</f>
        <v/>
      </c>
      <c r="D1825" s="139" t="str">
        <f>IFERROR(VLOOKUP($B1825,DataBase!$A:$G,6,0),"")</f>
        <v/>
      </c>
      <c r="E1825" s="11"/>
      <c r="F1825" s="12"/>
      <c r="G1825" s="13">
        <f t="shared" si="29"/>
        <v>0</v>
      </c>
    </row>
    <row r="1826" spans="1:7">
      <c r="A1826" s="9"/>
      <c r="B1826" s="31"/>
      <c r="C1826" s="10" t="str">
        <f>IFERROR(VLOOKUP($B1826,DataBase!$A:$B,2,0),"")</f>
        <v/>
      </c>
      <c r="D1826" s="139" t="str">
        <f>IFERROR(VLOOKUP($B1826,DataBase!$A:$G,6,0),"")</f>
        <v/>
      </c>
      <c r="E1826" s="11"/>
      <c r="F1826" s="12"/>
      <c r="G1826" s="13">
        <f t="shared" si="29"/>
        <v>0</v>
      </c>
    </row>
    <row r="1827" spans="1:7">
      <c r="A1827" s="9"/>
      <c r="B1827" s="31"/>
      <c r="C1827" s="10" t="str">
        <f>IFERROR(VLOOKUP($B1827,DataBase!$A:$B,2,0),"")</f>
        <v/>
      </c>
      <c r="D1827" s="139" t="str">
        <f>IFERROR(VLOOKUP($B1827,DataBase!$A:$G,6,0),"")</f>
        <v/>
      </c>
      <c r="E1827" s="11"/>
      <c r="F1827" s="12"/>
      <c r="G1827" s="13">
        <f t="shared" si="29"/>
        <v>0</v>
      </c>
    </row>
    <row r="1828" spans="1:7">
      <c r="A1828" s="9"/>
      <c r="B1828" s="31"/>
      <c r="C1828" s="10" t="str">
        <f>IFERROR(VLOOKUP($B1828,DataBase!$A:$B,2,0),"")</f>
        <v/>
      </c>
      <c r="D1828" s="139" t="str">
        <f>IFERROR(VLOOKUP($B1828,DataBase!$A:$G,6,0),"")</f>
        <v/>
      </c>
      <c r="E1828" s="11"/>
      <c r="F1828" s="12"/>
      <c r="G1828" s="13">
        <f t="shared" si="29"/>
        <v>0</v>
      </c>
    </row>
    <row r="1829" spans="1:7">
      <c r="A1829" s="9"/>
      <c r="B1829" s="31"/>
      <c r="C1829" s="10" t="str">
        <f>IFERROR(VLOOKUP($B1829,DataBase!$A:$B,2,0),"")</f>
        <v/>
      </c>
      <c r="D1829" s="139" t="str">
        <f>IFERROR(VLOOKUP($B1829,DataBase!$A:$G,6,0),"")</f>
        <v/>
      </c>
      <c r="E1829" s="11"/>
      <c r="F1829" s="12"/>
      <c r="G1829" s="13">
        <f t="shared" si="29"/>
        <v>0</v>
      </c>
    </row>
    <row r="1830" spans="1:7">
      <c r="A1830" s="9"/>
      <c r="B1830" s="31"/>
      <c r="C1830" s="10" t="str">
        <f>IFERROR(VLOOKUP($B1830,DataBase!$A:$B,2,0),"")</f>
        <v/>
      </c>
      <c r="D1830" s="139" t="str">
        <f>IFERROR(VLOOKUP($B1830,DataBase!$A:$G,6,0),"")</f>
        <v/>
      </c>
      <c r="E1830" s="11"/>
      <c r="F1830" s="12"/>
      <c r="G1830" s="13">
        <f t="shared" si="29"/>
        <v>0</v>
      </c>
    </row>
    <row r="1831" spans="1:7">
      <c r="A1831" s="9"/>
      <c r="B1831" s="31"/>
      <c r="C1831" s="10" t="str">
        <f>IFERROR(VLOOKUP($B1831,DataBase!$A:$B,2,0),"")</f>
        <v/>
      </c>
      <c r="D1831" s="139" t="str">
        <f>IFERROR(VLOOKUP($B1831,DataBase!$A:$G,6,0),"")</f>
        <v/>
      </c>
      <c r="E1831" s="11"/>
      <c r="F1831" s="12"/>
      <c r="G1831" s="13">
        <f t="shared" si="29"/>
        <v>0</v>
      </c>
    </row>
    <row r="1832" spans="1:7">
      <c r="A1832" s="9"/>
      <c r="B1832" s="31"/>
      <c r="C1832" s="10" t="str">
        <f>IFERROR(VLOOKUP($B1832,DataBase!$A:$B,2,0),"")</f>
        <v/>
      </c>
      <c r="D1832" s="139" t="str">
        <f>IFERROR(VLOOKUP($B1832,DataBase!$A:$G,6,0),"")</f>
        <v/>
      </c>
      <c r="E1832" s="11"/>
      <c r="F1832" s="12"/>
      <c r="G1832" s="13">
        <f t="shared" si="29"/>
        <v>0</v>
      </c>
    </row>
    <row r="1833" spans="1:7">
      <c r="A1833" s="9"/>
      <c r="B1833" s="31"/>
      <c r="C1833" s="10" t="str">
        <f>IFERROR(VLOOKUP($B1833,DataBase!$A:$B,2,0),"")</f>
        <v/>
      </c>
      <c r="D1833" s="139" t="str">
        <f>IFERROR(VLOOKUP($B1833,DataBase!$A:$G,6,0),"")</f>
        <v/>
      </c>
      <c r="E1833" s="11"/>
      <c r="F1833" s="12"/>
      <c r="G1833" s="13">
        <f t="shared" si="29"/>
        <v>0</v>
      </c>
    </row>
    <row r="1834" spans="1:7">
      <c r="A1834" s="9"/>
      <c r="B1834" s="31"/>
      <c r="C1834" s="10" t="str">
        <f>IFERROR(VLOOKUP($B1834,DataBase!$A:$B,2,0),"")</f>
        <v/>
      </c>
      <c r="D1834" s="139" t="str">
        <f>IFERROR(VLOOKUP($B1834,DataBase!$A:$G,6,0),"")</f>
        <v/>
      </c>
      <c r="E1834" s="11"/>
      <c r="F1834" s="12"/>
      <c r="G1834" s="13">
        <f t="shared" si="29"/>
        <v>0</v>
      </c>
    </row>
    <row r="1835" spans="1:7">
      <c r="A1835" s="9"/>
      <c r="B1835" s="31"/>
      <c r="C1835" s="10" t="str">
        <f>IFERROR(VLOOKUP($B1835,DataBase!$A:$B,2,0),"")</f>
        <v/>
      </c>
      <c r="D1835" s="139" t="str">
        <f>IFERROR(VLOOKUP($B1835,DataBase!$A:$G,6,0),"")</f>
        <v/>
      </c>
      <c r="E1835" s="11"/>
      <c r="F1835" s="12"/>
      <c r="G1835" s="13">
        <f t="shared" si="29"/>
        <v>0</v>
      </c>
    </row>
    <row r="1836" spans="1:7">
      <c r="A1836" s="9"/>
      <c r="B1836" s="31"/>
      <c r="C1836" s="10" t="str">
        <f>IFERROR(VLOOKUP($B1836,DataBase!$A:$B,2,0),"")</f>
        <v/>
      </c>
      <c r="D1836" s="139" t="str">
        <f>IFERROR(VLOOKUP($B1836,DataBase!$A:$G,6,0),"")</f>
        <v/>
      </c>
      <c r="E1836" s="11"/>
      <c r="F1836" s="12"/>
      <c r="G1836" s="13">
        <f t="shared" si="29"/>
        <v>0</v>
      </c>
    </row>
    <row r="1837" spans="1:7">
      <c r="A1837" s="9"/>
      <c r="B1837" s="31"/>
      <c r="C1837" s="10" t="str">
        <f>IFERROR(VLOOKUP($B1837,DataBase!$A:$B,2,0),"")</f>
        <v/>
      </c>
      <c r="D1837" s="139" t="str">
        <f>IFERROR(VLOOKUP($B1837,DataBase!$A:$G,6,0),"")</f>
        <v/>
      </c>
      <c r="E1837" s="11"/>
      <c r="F1837" s="12"/>
      <c r="G1837" s="13">
        <f t="shared" si="29"/>
        <v>0</v>
      </c>
    </row>
    <row r="1838" spans="1:7">
      <c r="A1838" s="9"/>
      <c r="B1838" s="31"/>
      <c r="C1838" s="10" t="str">
        <f>IFERROR(VLOOKUP($B1838,DataBase!$A:$B,2,0),"")</f>
        <v/>
      </c>
      <c r="D1838" s="139" t="str">
        <f>IFERROR(VLOOKUP($B1838,DataBase!$A:$G,6,0),"")</f>
        <v/>
      </c>
      <c r="E1838" s="11"/>
      <c r="F1838" s="12"/>
      <c r="G1838" s="13">
        <f t="shared" si="29"/>
        <v>0</v>
      </c>
    </row>
    <row r="1839" spans="1:7">
      <c r="A1839" s="9"/>
      <c r="B1839" s="31"/>
      <c r="C1839" s="10" t="str">
        <f>IFERROR(VLOOKUP($B1839,DataBase!$A:$B,2,0),"")</f>
        <v/>
      </c>
      <c r="D1839" s="139" t="str">
        <f>IFERROR(VLOOKUP($B1839,DataBase!$A:$G,6,0),"")</f>
        <v/>
      </c>
      <c r="E1839" s="11"/>
      <c r="F1839" s="12"/>
      <c r="G1839" s="13">
        <f t="shared" si="29"/>
        <v>0</v>
      </c>
    </row>
    <row r="1840" spans="1:7">
      <c r="A1840" s="9"/>
      <c r="B1840" s="31"/>
      <c r="C1840" s="10" t="str">
        <f>IFERROR(VLOOKUP($B1840,DataBase!$A:$B,2,0),"")</f>
        <v/>
      </c>
      <c r="D1840" s="139" t="str">
        <f>IFERROR(VLOOKUP($B1840,DataBase!$A:$G,6,0),"")</f>
        <v/>
      </c>
      <c r="E1840" s="11"/>
      <c r="F1840" s="12"/>
      <c r="G1840" s="13">
        <f t="shared" si="29"/>
        <v>0</v>
      </c>
    </row>
    <row r="1841" spans="1:7">
      <c r="A1841" s="9"/>
      <c r="B1841" s="31"/>
      <c r="C1841" s="10" t="str">
        <f>IFERROR(VLOOKUP($B1841,DataBase!$A:$B,2,0),"")</f>
        <v/>
      </c>
      <c r="D1841" s="139" t="str">
        <f>IFERROR(VLOOKUP($B1841,DataBase!$A:$G,6,0),"")</f>
        <v/>
      </c>
      <c r="E1841" s="11"/>
      <c r="F1841" s="12"/>
      <c r="G1841" s="13">
        <f t="shared" si="29"/>
        <v>0</v>
      </c>
    </row>
    <row r="1842" spans="1:7">
      <c r="A1842" s="9"/>
      <c r="B1842" s="31"/>
      <c r="C1842" s="10" t="str">
        <f>IFERROR(VLOOKUP($B1842,DataBase!$A:$B,2,0),"")</f>
        <v/>
      </c>
      <c r="D1842" s="139" t="str">
        <f>IFERROR(VLOOKUP($B1842,DataBase!$A:$G,6,0),"")</f>
        <v/>
      </c>
      <c r="E1842" s="11"/>
      <c r="F1842" s="12"/>
      <c r="G1842" s="13">
        <f t="shared" si="29"/>
        <v>0</v>
      </c>
    </row>
    <row r="1843" spans="1:7">
      <c r="A1843" s="9"/>
      <c r="B1843" s="31"/>
      <c r="C1843" s="10" t="str">
        <f>IFERROR(VLOOKUP($B1843,DataBase!$A:$B,2,0),"")</f>
        <v/>
      </c>
      <c r="D1843" s="139" t="str">
        <f>IFERROR(VLOOKUP($B1843,DataBase!$A:$G,6,0),"")</f>
        <v/>
      </c>
      <c r="E1843" s="11"/>
      <c r="F1843" s="12"/>
      <c r="G1843" s="13">
        <f t="shared" si="29"/>
        <v>0</v>
      </c>
    </row>
    <row r="1844" spans="1:7">
      <c r="A1844" s="9"/>
      <c r="B1844" s="31"/>
      <c r="C1844" s="10" t="str">
        <f>IFERROR(VLOOKUP($B1844,DataBase!$A:$B,2,0),"")</f>
        <v/>
      </c>
      <c r="D1844" s="139" t="str">
        <f>IFERROR(VLOOKUP($B1844,DataBase!$A:$G,6,0),"")</f>
        <v/>
      </c>
      <c r="E1844" s="11"/>
      <c r="F1844" s="12"/>
      <c r="G1844" s="13">
        <f t="shared" si="29"/>
        <v>0</v>
      </c>
    </row>
    <row r="1845" spans="1:7">
      <c r="A1845" s="9"/>
      <c r="B1845" s="31"/>
      <c r="C1845" s="10" t="str">
        <f>IFERROR(VLOOKUP($B1845,DataBase!$A:$B,2,0),"")</f>
        <v/>
      </c>
      <c r="D1845" s="139" t="str">
        <f>IFERROR(VLOOKUP($B1845,DataBase!$A:$G,6,0),"")</f>
        <v/>
      </c>
      <c r="E1845" s="11"/>
      <c r="F1845" s="12"/>
      <c r="G1845" s="13">
        <f t="shared" si="29"/>
        <v>0</v>
      </c>
    </row>
    <row r="1846" spans="1:7">
      <c r="A1846" s="9"/>
      <c r="B1846" s="31"/>
      <c r="C1846" s="10" t="str">
        <f>IFERROR(VLOOKUP($B1846,DataBase!$A:$B,2,0),"")</f>
        <v/>
      </c>
      <c r="D1846" s="139" t="str">
        <f>IFERROR(VLOOKUP($B1846,DataBase!$A:$G,6,0),"")</f>
        <v/>
      </c>
      <c r="E1846" s="11"/>
      <c r="F1846" s="12"/>
      <c r="G1846" s="13">
        <f t="shared" si="29"/>
        <v>0</v>
      </c>
    </row>
    <row r="1847" spans="1:7">
      <c r="A1847" s="9"/>
      <c r="B1847" s="31"/>
      <c r="C1847" s="10" t="str">
        <f>IFERROR(VLOOKUP($B1847,DataBase!$A:$B,2,0),"")</f>
        <v/>
      </c>
      <c r="D1847" s="139" t="str">
        <f>IFERROR(VLOOKUP($B1847,DataBase!$A:$G,6,0),"")</f>
        <v/>
      </c>
      <c r="E1847" s="11"/>
      <c r="F1847" s="12"/>
      <c r="G1847" s="13">
        <f t="shared" si="29"/>
        <v>0</v>
      </c>
    </row>
    <row r="1848" spans="1:7">
      <c r="A1848" s="9"/>
      <c r="B1848" s="31"/>
      <c r="C1848" s="10" t="str">
        <f>IFERROR(VLOOKUP($B1848,DataBase!$A:$B,2,0),"")</f>
        <v/>
      </c>
      <c r="D1848" s="139" t="str">
        <f>IFERROR(VLOOKUP($B1848,DataBase!$A:$G,6,0),"")</f>
        <v/>
      </c>
      <c r="E1848" s="11"/>
      <c r="F1848" s="12"/>
      <c r="G1848" s="13">
        <f t="shared" si="29"/>
        <v>0</v>
      </c>
    </row>
    <row r="1849" spans="1:7">
      <c r="A1849" s="9"/>
      <c r="B1849" s="31"/>
      <c r="C1849" s="10" t="str">
        <f>IFERROR(VLOOKUP($B1849,DataBase!$A:$B,2,0),"")</f>
        <v/>
      </c>
      <c r="D1849" s="139" t="str">
        <f>IFERROR(VLOOKUP($B1849,DataBase!$A:$G,6,0),"")</f>
        <v/>
      </c>
      <c r="E1849" s="11"/>
      <c r="F1849" s="12"/>
      <c r="G1849" s="13">
        <f t="shared" si="29"/>
        <v>0</v>
      </c>
    </row>
    <row r="1850" spans="1:7">
      <c r="A1850" s="9"/>
      <c r="B1850" s="31"/>
      <c r="C1850" s="10" t="str">
        <f>IFERROR(VLOOKUP($B1850,DataBase!$A:$B,2,0),"")</f>
        <v/>
      </c>
      <c r="D1850" s="139" t="str">
        <f>IFERROR(VLOOKUP($B1850,DataBase!$A:$G,6,0),"")</f>
        <v/>
      </c>
      <c r="E1850" s="11"/>
      <c r="F1850" s="12"/>
      <c r="G1850" s="13">
        <f t="shared" si="29"/>
        <v>0</v>
      </c>
    </row>
    <row r="1851" spans="1:7">
      <c r="A1851" s="9"/>
      <c r="B1851" s="31"/>
      <c r="C1851" s="10" t="str">
        <f>IFERROR(VLOOKUP($B1851,DataBase!$A:$B,2,0),"")</f>
        <v/>
      </c>
      <c r="D1851" s="139" t="str">
        <f>IFERROR(VLOOKUP($B1851,DataBase!$A:$G,6,0),"")</f>
        <v/>
      </c>
      <c r="E1851" s="11"/>
      <c r="F1851" s="12"/>
      <c r="G1851" s="13">
        <f t="shared" si="29"/>
        <v>0</v>
      </c>
    </row>
    <row r="1852" spans="1:7">
      <c r="A1852" s="9"/>
      <c r="B1852" s="31"/>
      <c r="C1852" s="10" t="str">
        <f>IFERROR(VLOOKUP($B1852,DataBase!$A:$B,2,0),"")</f>
        <v/>
      </c>
      <c r="D1852" s="139" t="str">
        <f>IFERROR(VLOOKUP($B1852,DataBase!$A:$G,6,0),"")</f>
        <v/>
      </c>
      <c r="E1852" s="11"/>
      <c r="F1852" s="12"/>
      <c r="G1852" s="13">
        <f t="shared" si="29"/>
        <v>0</v>
      </c>
    </row>
    <row r="1853" spans="1:7">
      <c r="A1853" s="9"/>
      <c r="B1853" s="31"/>
      <c r="C1853" s="10" t="str">
        <f>IFERROR(VLOOKUP($B1853,DataBase!$A:$B,2,0),"")</f>
        <v/>
      </c>
      <c r="D1853" s="139" t="str">
        <f>IFERROR(VLOOKUP($B1853,DataBase!$A:$G,6,0),"")</f>
        <v/>
      </c>
      <c r="E1853" s="11"/>
      <c r="F1853" s="12"/>
      <c r="G1853" s="13">
        <f t="shared" si="29"/>
        <v>0</v>
      </c>
    </row>
    <row r="1854" spans="1:7">
      <c r="A1854" s="9"/>
      <c r="B1854" s="31"/>
      <c r="C1854" s="10" t="str">
        <f>IFERROR(VLOOKUP($B1854,DataBase!$A:$B,2,0),"")</f>
        <v/>
      </c>
      <c r="D1854" s="139" t="str">
        <f>IFERROR(VLOOKUP($B1854,DataBase!$A:$G,6,0),"")</f>
        <v/>
      </c>
      <c r="E1854" s="11"/>
      <c r="F1854" s="12"/>
      <c r="G1854" s="13">
        <f t="shared" si="29"/>
        <v>0</v>
      </c>
    </row>
    <row r="1855" spans="1:7">
      <c r="A1855" s="9"/>
      <c r="B1855" s="31"/>
      <c r="C1855" s="10" t="str">
        <f>IFERROR(VLOOKUP($B1855,DataBase!$A:$B,2,0),"")</f>
        <v/>
      </c>
      <c r="D1855" s="139" t="str">
        <f>IFERROR(VLOOKUP($B1855,DataBase!$A:$G,6,0),"")</f>
        <v/>
      </c>
      <c r="E1855" s="11"/>
      <c r="F1855" s="12"/>
      <c r="G1855" s="13">
        <f t="shared" si="29"/>
        <v>0</v>
      </c>
    </row>
    <row r="1856" spans="1:7">
      <c r="A1856" s="9"/>
      <c r="B1856" s="31"/>
      <c r="C1856" s="10" t="str">
        <f>IFERROR(VLOOKUP($B1856,DataBase!$A:$B,2,0),"")</f>
        <v/>
      </c>
      <c r="D1856" s="139" t="str">
        <f>IFERROR(VLOOKUP($B1856,DataBase!$A:$G,6,0),"")</f>
        <v/>
      </c>
      <c r="E1856" s="11"/>
      <c r="F1856" s="12"/>
      <c r="G1856" s="13">
        <f t="shared" si="29"/>
        <v>0</v>
      </c>
    </row>
    <row r="1857" spans="1:7">
      <c r="A1857" s="9"/>
      <c r="B1857" s="31"/>
      <c r="C1857" s="10" t="str">
        <f>IFERROR(VLOOKUP($B1857,DataBase!$A:$B,2,0),"")</f>
        <v/>
      </c>
      <c r="D1857" s="139" t="str">
        <f>IFERROR(VLOOKUP($B1857,DataBase!$A:$G,6,0),"")</f>
        <v/>
      </c>
      <c r="E1857" s="11"/>
      <c r="F1857" s="12"/>
      <c r="G1857" s="13">
        <f t="shared" si="29"/>
        <v>0</v>
      </c>
    </row>
    <row r="1858" spans="1:7">
      <c r="A1858" s="9"/>
      <c r="B1858" s="31"/>
      <c r="C1858" s="10" t="str">
        <f>IFERROR(VLOOKUP($B1858,DataBase!$A:$B,2,0),"")</f>
        <v/>
      </c>
      <c r="D1858" s="139" t="str">
        <f>IFERROR(VLOOKUP($B1858,DataBase!$A:$G,6,0),"")</f>
        <v/>
      </c>
      <c r="E1858" s="11"/>
      <c r="F1858" s="12"/>
      <c r="G1858" s="13">
        <f t="shared" si="29"/>
        <v>0</v>
      </c>
    </row>
    <row r="1859" spans="1:7">
      <c r="A1859" s="9"/>
      <c r="B1859" s="31"/>
      <c r="C1859" s="10" t="str">
        <f>IFERROR(VLOOKUP($B1859,DataBase!$A:$B,2,0),"")</f>
        <v/>
      </c>
      <c r="D1859" s="139" t="str">
        <f>IFERROR(VLOOKUP($B1859,DataBase!$A:$G,6,0),"")</f>
        <v/>
      </c>
      <c r="E1859" s="11"/>
      <c r="F1859" s="12"/>
      <c r="G1859" s="13">
        <f t="shared" si="29"/>
        <v>0</v>
      </c>
    </row>
    <row r="1860" spans="1:7">
      <c r="A1860" s="9"/>
      <c r="B1860" s="31"/>
      <c r="C1860" s="10" t="str">
        <f>IFERROR(VLOOKUP($B1860,DataBase!$A:$B,2,0),"")</f>
        <v/>
      </c>
      <c r="D1860" s="139" t="str">
        <f>IFERROR(VLOOKUP($B1860,DataBase!$A:$G,6,0),"")</f>
        <v/>
      </c>
      <c r="E1860" s="11"/>
      <c r="F1860" s="12"/>
      <c r="G1860" s="13">
        <f t="shared" ref="G1860:G1923" si="30">E1860*F1860</f>
        <v>0</v>
      </c>
    </row>
    <row r="1861" spans="1:7">
      <c r="A1861" s="9"/>
      <c r="B1861" s="31"/>
      <c r="C1861" s="10" t="str">
        <f>IFERROR(VLOOKUP($B1861,DataBase!$A:$B,2,0),"")</f>
        <v/>
      </c>
      <c r="D1861" s="139" t="str">
        <f>IFERROR(VLOOKUP($B1861,DataBase!$A:$G,6,0),"")</f>
        <v/>
      </c>
      <c r="E1861" s="11"/>
      <c r="F1861" s="12"/>
      <c r="G1861" s="13">
        <f t="shared" si="30"/>
        <v>0</v>
      </c>
    </row>
    <row r="1862" spans="1:7">
      <c r="A1862" s="9"/>
      <c r="B1862" s="31"/>
      <c r="C1862" s="10" t="str">
        <f>IFERROR(VLOOKUP($B1862,DataBase!$A:$B,2,0),"")</f>
        <v/>
      </c>
      <c r="D1862" s="139" t="str">
        <f>IFERROR(VLOOKUP($B1862,DataBase!$A:$G,6,0),"")</f>
        <v/>
      </c>
      <c r="E1862" s="11"/>
      <c r="F1862" s="12"/>
      <c r="G1862" s="13">
        <f t="shared" si="30"/>
        <v>0</v>
      </c>
    </row>
    <row r="1863" spans="1:7">
      <c r="A1863" s="9"/>
      <c r="B1863" s="31"/>
      <c r="C1863" s="10" t="str">
        <f>IFERROR(VLOOKUP($B1863,DataBase!$A:$B,2,0),"")</f>
        <v/>
      </c>
      <c r="D1863" s="139" t="str">
        <f>IFERROR(VLOOKUP($B1863,DataBase!$A:$G,6,0),"")</f>
        <v/>
      </c>
      <c r="E1863" s="11"/>
      <c r="F1863" s="12"/>
      <c r="G1863" s="13">
        <f t="shared" si="30"/>
        <v>0</v>
      </c>
    </row>
    <row r="1864" spans="1:7">
      <c r="A1864" s="9"/>
      <c r="B1864" s="31"/>
      <c r="C1864" s="10" t="str">
        <f>IFERROR(VLOOKUP($B1864,DataBase!$A:$B,2,0),"")</f>
        <v/>
      </c>
      <c r="D1864" s="139" t="str">
        <f>IFERROR(VLOOKUP($B1864,DataBase!$A:$G,6,0),"")</f>
        <v/>
      </c>
      <c r="E1864" s="11"/>
      <c r="F1864" s="12"/>
      <c r="G1864" s="13">
        <f t="shared" si="30"/>
        <v>0</v>
      </c>
    </row>
    <row r="1865" spans="1:7">
      <c r="A1865" s="9"/>
      <c r="B1865" s="31"/>
      <c r="C1865" s="10" t="str">
        <f>IFERROR(VLOOKUP($B1865,DataBase!$A:$B,2,0),"")</f>
        <v/>
      </c>
      <c r="D1865" s="139" t="str">
        <f>IFERROR(VLOOKUP($B1865,DataBase!$A:$G,6,0),"")</f>
        <v/>
      </c>
      <c r="E1865" s="11"/>
      <c r="F1865" s="12"/>
      <c r="G1865" s="13">
        <f t="shared" si="30"/>
        <v>0</v>
      </c>
    </row>
    <row r="1866" spans="1:7">
      <c r="A1866" s="9"/>
      <c r="B1866" s="31"/>
      <c r="C1866" s="10" t="str">
        <f>IFERROR(VLOOKUP($B1866,DataBase!$A:$B,2,0),"")</f>
        <v/>
      </c>
      <c r="D1866" s="139" t="str">
        <f>IFERROR(VLOOKUP($B1866,DataBase!$A:$G,6,0),"")</f>
        <v/>
      </c>
      <c r="E1866" s="11"/>
      <c r="F1866" s="12"/>
      <c r="G1866" s="13">
        <f t="shared" si="30"/>
        <v>0</v>
      </c>
    </row>
    <row r="1867" spans="1:7">
      <c r="A1867" s="9"/>
      <c r="B1867" s="31"/>
      <c r="C1867" s="10" t="str">
        <f>IFERROR(VLOOKUP($B1867,DataBase!$A:$B,2,0),"")</f>
        <v/>
      </c>
      <c r="D1867" s="139" t="str">
        <f>IFERROR(VLOOKUP($B1867,DataBase!$A:$G,6,0),"")</f>
        <v/>
      </c>
      <c r="E1867" s="11"/>
      <c r="F1867" s="12"/>
      <c r="G1867" s="13">
        <f t="shared" si="30"/>
        <v>0</v>
      </c>
    </row>
    <row r="1868" spans="1:7">
      <c r="A1868" s="9"/>
      <c r="B1868" s="31"/>
      <c r="C1868" s="10" t="str">
        <f>IFERROR(VLOOKUP($B1868,DataBase!$A:$B,2,0),"")</f>
        <v/>
      </c>
      <c r="D1868" s="139" t="str">
        <f>IFERROR(VLOOKUP($B1868,DataBase!$A:$G,6,0),"")</f>
        <v/>
      </c>
      <c r="E1868" s="11"/>
      <c r="F1868" s="12"/>
      <c r="G1868" s="13">
        <f t="shared" si="30"/>
        <v>0</v>
      </c>
    </row>
    <row r="1869" spans="1:7">
      <c r="A1869" s="9"/>
      <c r="B1869" s="31"/>
      <c r="C1869" s="10" t="str">
        <f>IFERROR(VLOOKUP($B1869,DataBase!$A:$B,2,0),"")</f>
        <v/>
      </c>
      <c r="D1869" s="139" t="str">
        <f>IFERROR(VLOOKUP($B1869,DataBase!$A:$G,6,0),"")</f>
        <v/>
      </c>
      <c r="E1869" s="11"/>
      <c r="F1869" s="12"/>
      <c r="G1869" s="13">
        <f t="shared" si="30"/>
        <v>0</v>
      </c>
    </row>
    <row r="1870" spans="1:7">
      <c r="A1870" s="9"/>
      <c r="B1870" s="31"/>
      <c r="C1870" s="10" t="str">
        <f>IFERROR(VLOOKUP($B1870,DataBase!$A:$B,2,0),"")</f>
        <v/>
      </c>
      <c r="D1870" s="139" t="str">
        <f>IFERROR(VLOOKUP($B1870,DataBase!$A:$G,6,0),"")</f>
        <v/>
      </c>
      <c r="E1870" s="11"/>
      <c r="F1870" s="12"/>
      <c r="G1870" s="13">
        <f t="shared" si="30"/>
        <v>0</v>
      </c>
    </row>
    <row r="1871" spans="1:7">
      <c r="A1871" s="9"/>
      <c r="B1871" s="31"/>
      <c r="C1871" s="10" t="str">
        <f>IFERROR(VLOOKUP($B1871,DataBase!$A:$B,2,0),"")</f>
        <v/>
      </c>
      <c r="D1871" s="139" t="str">
        <f>IFERROR(VLOOKUP($B1871,DataBase!$A:$G,6,0),"")</f>
        <v/>
      </c>
      <c r="E1871" s="11"/>
      <c r="F1871" s="12"/>
      <c r="G1871" s="13">
        <f t="shared" si="30"/>
        <v>0</v>
      </c>
    </row>
    <row r="1872" spans="1:7">
      <c r="A1872" s="9"/>
      <c r="B1872" s="31"/>
      <c r="C1872" s="10" t="str">
        <f>IFERROR(VLOOKUP($B1872,DataBase!$A:$B,2,0),"")</f>
        <v/>
      </c>
      <c r="D1872" s="139" t="str">
        <f>IFERROR(VLOOKUP($B1872,DataBase!$A:$G,6,0),"")</f>
        <v/>
      </c>
      <c r="E1872" s="11"/>
      <c r="F1872" s="12"/>
      <c r="G1872" s="13">
        <f t="shared" si="30"/>
        <v>0</v>
      </c>
    </row>
    <row r="1873" spans="1:7">
      <c r="A1873" s="9"/>
      <c r="B1873" s="31"/>
      <c r="C1873" s="10" t="str">
        <f>IFERROR(VLOOKUP($B1873,DataBase!$A:$B,2,0),"")</f>
        <v/>
      </c>
      <c r="D1873" s="139" t="str">
        <f>IFERROR(VLOOKUP($B1873,DataBase!$A:$G,6,0),"")</f>
        <v/>
      </c>
      <c r="E1873" s="11"/>
      <c r="F1873" s="12"/>
      <c r="G1873" s="13">
        <f t="shared" si="30"/>
        <v>0</v>
      </c>
    </row>
    <row r="1874" spans="1:7">
      <c r="A1874" s="9"/>
      <c r="B1874" s="31"/>
      <c r="C1874" s="10" t="str">
        <f>IFERROR(VLOOKUP($B1874,DataBase!$A:$B,2,0),"")</f>
        <v/>
      </c>
      <c r="D1874" s="139" t="str">
        <f>IFERROR(VLOOKUP($B1874,DataBase!$A:$G,6,0),"")</f>
        <v/>
      </c>
      <c r="E1874" s="11"/>
      <c r="F1874" s="12"/>
      <c r="G1874" s="13">
        <f t="shared" si="30"/>
        <v>0</v>
      </c>
    </row>
    <row r="1875" spans="1:7">
      <c r="A1875" s="9"/>
      <c r="B1875" s="31"/>
      <c r="C1875" s="10" t="str">
        <f>IFERROR(VLOOKUP($B1875,DataBase!$A:$B,2,0),"")</f>
        <v/>
      </c>
      <c r="D1875" s="139" t="str">
        <f>IFERROR(VLOOKUP($B1875,DataBase!$A:$G,6,0),"")</f>
        <v/>
      </c>
      <c r="E1875" s="11"/>
      <c r="F1875" s="12"/>
      <c r="G1875" s="13">
        <f t="shared" si="30"/>
        <v>0</v>
      </c>
    </row>
    <row r="1876" spans="1:7">
      <c r="A1876" s="9"/>
      <c r="B1876" s="31"/>
      <c r="C1876" s="10" t="str">
        <f>IFERROR(VLOOKUP($B1876,DataBase!$A:$B,2,0),"")</f>
        <v/>
      </c>
      <c r="D1876" s="139" t="str">
        <f>IFERROR(VLOOKUP($B1876,DataBase!$A:$G,6,0),"")</f>
        <v/>
      </c>
      <c r="E1876" s="11"/>
      <c r="F1876" s="12"/>
      <c r="G1876" s="13">
        <f t="shared" si="30"/>
        <v>0</v>
      </c>
    </row>
    <row r="1877" spans="1:7">
      <c r="A1877" s="9"/>
      <c r="B1877" s="31"/>
      <c r="C1877" s="10" t="str">
        <f>IFERROR(VLOOKUP($B1877,DataBase!$A:$B,2,0),"")</f>
        <v/>
      </c>
      <c r="D1877" s="139" t="str">
        <f>IFERROR(VLOOKUP($B1877,DataBase!$A:$G,6,0),"")</f>
        <v/>
      </c>
      <c r="E1877" s="11"/>
      <c r="F1877" s="12"/>
      <c r="G1877" s="13">
        <f t="shared" si="30"/>
        <v>0</v>
      </c>
    </row>
    <row r="1878" spans="1:7">
      <c r="A1878" s="9"/>
      <c r="B1878" s="31"/>
      <c r="C1878" s="10" t="str">
        <f>IFERROR(VLOOKUP($B1878,DataBase!$A:$B,2,0),"")</f>
        <v/>
      </c>
      <c r="D1878" s="139" t="str">
        <f>IFERROR(VLOOKUP($B1878,DataBase!$A:$G,6,0),"")</f>
        <v/>
      </c>
      <c r="E1878" s="11"/>
      <c r="F1878" s="12"/>
      <c r="G1878" s="13">
        <f t="shared" si="30"/>
        <v>0</v>
      </c>
    </row>
    <row r="1879" spans="1:7">
      <c r="A1879" s="9"/>
      <c r="B1879" s="31"/>
      <c r="C1879" s="10" t="str">
        <f>IFERROR(VLOOKUP($B1879,DataBase!$A:$B,2,0),"")</f>
        <v/>
      </c>
      <c r="D1879" s="139" t="str">
        <f>IFERROR(VLOOKUP($B1879,DataBase!$A:$G,6,0),"")</f>
        <v/>
      </c>
      <c r="E1879" s="11"/>
      <c r="F1879" s="12"/>
      <c r="G1879" s="13">
        <f t="shared" si="30"/>
        <v>0</v>
      </c>
    </row>
    <row r="1880" spans="1:7">
      <c r="A1880" s="9"/>
      <c r="B1880" s="31"/>
      <c r="C1880" s="10" t="str">
        <f>IFERROR(VLOOKUP($B1880,DataBase!$A:$B,2,0),"")</f>
        <v/>
      </c>
      <c r="D1880" s="139" t="str">
        <f>IFERROR(VLOOKUP($B1880,DataBase!$A:$G,6,0),"")</f>
        <v/>
      </c>
      <c r="E1880" s="11"/>
      <c r="F1880" s="12"/>
      <c r="G1880" s="13">
        <f t="shared" si="30"/>
        <v>0</v>
      </c>
    </row>
    <row r="1881" spans="1:7">
      <c r="A1881" s="9"/>
      <c r="B1881" s="31"/>
      <c r="C1881" s="10" t="str">
        <f>IFERROR(VLOOKUP($B1881,DataBase!$A:$B,2,0),"")</f>
        <v/>
      </c>
      <c r="D1881" s="139" t="str">
        <f>IFERROR(VLOOKUP($B1881,DataBase!$A:$G,6,0),"")</f>
        <v/>
      </c>
      <c r="E1881" s="11"/>
      <c r="F1881" s="12"/>
      <c r="G1881" s="13">
        <f t="shared" si="30"/>
        <v>0</v>
      </c>
    </row>
    <row r="1882" spans="1:7">
      <c r="A1882" s="9"/>
      <c r="B1882" s="31"/>
      <c r="C1882" s="10" t="str">
        <f>IFERROR(VLOOKUP($B1882,DataBase!$A:$B,2,0),"")</f>
        <v/>
      </c>
      <c r="D1882" s="139" t="str">
        <f>IFERROR(VLOOKUP($B1882,DataBase!$A:$G,6,0),"")</f>
        <v/>
      </c>
      <c r="E1882" s="11"/>
      <c r="F1882" s="12"/>
      <c r="G1882" s="13">
        <f t="shared" si="30"/>
        <v>0</v>
      </c>
    </row>
    <row r="1883" spans="1:7">
      <c r="A1883" s="9"/>
      <c r="B1883" s="31"/>
      <c r="C1883" s="10" t="str">
        <f>IFERROR(VLOOKUP($B1883,DataBase!$A:$B,2,0),"")</f>
        <v/>
      </c>
      <c r="D1883" s="139" t="str">
        <f>IFERROR(VLOOKUP($B1883,DataBase!$A:$G,6,0),"")</f>
        <v/>
      </c>
      <c r="E1883" s="11"/>
      <c r="F1883" s="12"/>
      <c r="G1883" s="13">
        <f t="shared" si="30"/>
        <v>0</v>
      </c>
    </row>
    <row r="1884" spans="1:7">
      <c r="A1884" s="9"/>
      <c r="B1884" s="31"/>
      <c r="C1884" s="10" t="str">
        <f>IFERROR(VLOOKUP($B1884,DataBase!$A:$B,2,0),"")</f>
        <v/>
      </c>
      <c r="D1884" s="139" t="str">
        <f>IFERROR(VLOOKUP($B1884,DataBase!$A:$G,6,0),"")</f>
        <v/>
      </c>
      <c r="E1884" s="11"/>
      <c r="F1884" s="12"/>
      <c r="G1884" s="13">
        <f t="shared" si="30"/>
        <v>0</v>
      </c>
    </row>
    <row r="1885" spans="1:7">
      <c r="A1885" s="9"/>
      <c r="B1885" s="31"/>
      <c r="C1885" s="10" t="str">
        <f>IFERROR(VLOOKUP($B1885,DataBase!$A:$B,2,0),"")</f>
        <v/>
      </c>
      <c r="D1885" s="139" t="str">
        <f>IFERROR(VLOOKUP($B1885,DataBase!$A:$G,6,0),"")</f>
        <v/>
      </c>
      <c r="E1885" s="11"/>
      <c r="F1885" s="12"/>
      <c r="G1885" s="13">
        <f t="shared" si="30"/>
        <v>0</v>
      </c>
    </row>
    <row r="1886" spans="1:7">
      <c r="A1886" s="9"/>
      <c r="B1886" s="31"/>
      <c r="C1886" s="10" t="str">
        <f>IFERROR(VLOOKUP($B1886,DataBase!$A:$B,2,0),"")</f>
        <v/>
      </c>
      <c r="D1886" s="139" t="str">
        <f>IFERROR(VLOOKUP($B1886,DataBase!$A:$G,6,0),"")</f>
        <v/>
      </c>
      <c r="E1886" s="11"/>
      <c r="F1886" s="12"/>
      <c r="G1886" s="13">
        <f t="shared" si="30"/>
        <v>0</v>
      </c>
    </row>
    <row r="1887" spans="1:7">
      <c r="A1887" s="9"/>
      <c r="B1887" s="31"/>
      <c r="C1887" s="10" t="str">
        <f>IFERROR(VLOOKUP($B1887,DataBase!$A:$B,2,0),"")</f>
        <v/>
      </c>
      <c r="D1887" s="139" t="str">
        <f>IFERROR(VLOOKUP($B1887,DataBase!$A:$G,6,0),"")</f>
        <v/>
      </c>
      <c r="E1887" s="11"/>
      <c r="F1887" s="12"/>
      <c r="G1887" s="13">
        <f t="shared" si="30"/>
        <v>0</v>
      </c>
    </row>
    <row r="1888" spans="1:7">
      <c r="A1888" s="9"/>
      <c r="B1888" s="31"/>
      <c r="C1888" s="10" t="str">
        <f>IFERROR(VLOOKUP($B1888,DataBase!$A:$B,2,0),"")</f>
        <v/>
      </c>
      <c r="D1888" s="139" t="str">
        <f>IFERROR(VLOOKUP($B1888,DataBase!$A:$G,6,0),"")</f>
        <v/>
      </c>
      <c r="E1888" s="11"/>
      <c r="F1888" s="12"/>
      <c r="G1888" s="13">
        <f t="shared" si="30"/>
        <v>0</v>
      </c>
    </row>
    <row r="1889" spans="1:7">
      <c r="A1889" s="9"/>
      <c r="B1889" s="31"/>
      <c r="C1889" s="10" t="str">
        <f>IFERROR(VLOOKUP($B1889,DataBase!$A:$B,2,0),"")</f>
        <v/>
      </c>
      <c r="D1889" s="139" t="str">
        <f>IFERROR(VLOOKUP($B1889,DataBase!$A:$G,6,0),"")</f>
        <v/>
      </c>
      <c r="E1889" s="11"/>
      <c r="F1889" s="12"/>
      <c r="G1889" s="13">
        <f t="shared" si="30"/>
        <v>0</v>
      </c>
    </row>
    <row r="1890" spans="1:7">
      <c r="A1890" s="9"/>
      <c r="B1890" s="31"/>
      <c r="C1890" s="10" t="str">
        <f>IFERROR(VLOOKUP($B1890,DataBase!$A:$B,2,0),"")</f>
        <v/>
      </c>
      <c r="D1890" s="139" t="str">
        <f>IFERROR(VLOOKUP($B1890,DataBase!$A:$G,6,0),"")</f>
        <v/>
      </c>
      <c r="E1890" s="11"/>
      <c r="F1890" s="12"/>
      <c r="G1890" s="13">
        <f t="shared" si="30"/>
        <v>0</v>
      </c>
    </row>
    <row r="1891" spans="1:7">
      <c r="A1891" s="9"/>
      <c r="B1891" s="31"/>
      <c r="C1891" s="10" t="str">
        <f>IFERROR(VLOOKUP($B1891,DataBase!$A:$B,2,0),"")</f>
        <v/>
      </c>
      <c r="D1891" s="139" t="str">
        <f>IFERROR(VLOOKUP($B1891,DataBase!$A:$G,6,0),"")</f>
        <v/>
      </c>
      <c r="E1891" s="11"/>
      <c r="F1891" s="12"/>
      <c r="G1891" s="13">
        <f t="shared" si="30"/>
        <v>0</v>
      </c>
    </row>
    <row r="1892" spans="1:7">
      <c r="A1892" s="9"/>
      <c r="B1892" s="31"/>
      <c r="C1892" s="10" t="str">
        <f>IFERROR(VLOOKUP($B1892,DataBase!$A:$B,2,0),"")</f>
        <v/>
      </c>
      <c r="D1892" s="139" t="str">
        <f>IFERROR(VLOOKUP($B1892,DataBase!$A:$G,6,0),"")</f>
        <v/>
      </c>
      <c r="E1892" s="11"/>
      <c r="F1892" s="12"/>
      <c r="G1892" s="13">
        <f t="shared" si="30"/>
        <v>0</v>
      </c>
    </row>
    <row r="1893" spans="1:7">
      <c r="A1893" s="9"/>
      <c r="B1893" s="31"/>
      <c r="C1893" s="10" t="str">
        <f>IFERROR(VLOOKUP($B1893,DataBase!$A:$B,2,0),"")</f>
        <v/>
      </c>
      <c r="D1893" s="139" t="str">
        <f>IFERROR(VLOOKUP($B1893,DataBase!$A:$G,6,0),"")</f>
        <v/>
      </c>
      <c r="E1893" s="11"/>
      <c r="F1893" s="12"/>
      <c r="G1893" s="13">
        <f t="shared" si="30"/>
        <v>0</v>
      </c>
    </row>
    <row r="1894" spans="1:7">
      <c r="A1894" s="9"/>
      <c r="B1894" s="31"/>
      <c r="C1894" s="10" t="str">
        <f>IFERROR(VLOOKUP($B1894,DataBase!$A:$B,2,0),"")</f>
        <v/>
      </c>
      <c r="D1894" s="139" t="str">
        <f>IFERROR(VLOOKUP($B1894,DataBase!$A:$G,6,0),"")</f>
        <v/>
      </c>
      <c r="E1894" s="11"/>
      <c r="F1894" s="12"/>
      <c r="G1894" s="13">
        <f t="shared" si="30"/>
        <v>0</v>
      </c>
    </row>
    <row r="1895" spans="1:7">
      <c r="A1895" s="9"/>
      <c r="B1895" s="31"/>
      <c r="C1895" s="10" t="str">
        <f>IFERROR(VLOOKUP($B1895,DataBase!$A:$B,2,0),"")</f>
        <v/>
      </c>
      <c r="D1895" s="139" t="str">
        <f>IFERROR(VLOOKUP($B1895,DataBase!$A:$G,6,0),"")</f>
        <v/>
      </c>
      <c r="E1895" s="11"/>
      <c r="F1895" s="12"/>
      <c r="G1895" s="13">
        <f t="shared" si="30"/>
        <v>0</v>
      </c>
    </row>
    <row r="1896" spans="1:7">
      <c r="A1896" s="9"/>
      <c r="B1896" s="31"/>
      <c r="C1896" s="10" t="str">
        <f>IFERROR(VLOOKUP($B1896,DataBase!$A:$B,2,0),"")</f>
        <v/>
      </c>
      <c r="D1896" s="139" t="str">
        <f>IFERROR(VLOOKUP($B1896,DataBase!$A:$G,6,0),"")</f>
        <v/>
      </c>
      <c r="E1896" s="11"/>
      <c r="F1896" s="12"/>
      <c r="G1896" s="13">
        <f t="shared" si="30"/>
        <v>0</v>
      </c>
    </row>
    <row r="1897" spans="1:7">
      <c r="A1897" s="9"/>
      <c r="B1897" s="31"/>
      <c r="C1897" s="10" t="str">
        <f>IFERROR(VLOOKUP($B1897,DataBase!$A:$B,2,0),"")</f>
        <v/>
      </c>
      <c r="D1897" s="139" t="str">
        <f>IFERROR(VLOOKUP($B1897,DataBase!$A:$G,6,0),"")</f>
        <v/>
      </c>
      <c r="E1897" s="11"/>
      <c r="F1897" s="12"/>
      <c r="G1897" s="13">
        <f t="shared" si="30"/>
        <v>0</v>
      </c>
    </row>
    <row r="1898" spans="1:7">
      <c r="A1898" s="9"/>
      <c r="B1898" s="31"/>
      <c r="C1898" s="10" t="str">
        <f>IFERROR(VLOOKUP($B1898,DataBase!$A:$B,2,0),"")</f>
        <v/>
      </c>
      <c r="D1898" s="139" t="str">
        <f>IFERROR(VLOOKUP($B1898,DataBase!$A:$G,6,0),"")</f>
        <v/>
      </c>
      <c r="E1898" s="11"/>
      <c r="F1898" s="12"/>
      <c r="G1898" s="13">
        <f t="shared" si="30"/>
        <v>0</v>
      </c>
    </row>
    <row r="1899" spans="1:7">
      <c r="A1899" s="9"/>
      <c r="B1899" s="31"/>
      <c r="C1899" s="10" t="str">
        <f>IFERROR(VLOOKUP($B1899,DataBase!$A:$B,2,0),"")</f>
        <v/>
      </c>
      <c r="D1899" s="139" t="str">
        <f>IFERROR(VLOOKUP($B1899,DataBase!$A:$G,6,0),"")</f>
        <v/>
      </c>
      <c r="E1899" s="11"/>
      <c r="F1899" s="12"/>
      <c r="G1899" s="13">
        <f t="shared" si="30"/>
        <v>0</v>
      </c>
    </row>
    <row r="1900" spans="1:7">
      <c r="A1900" s="9"/>
      <c r="B1900" s="31"/>
      <c r="C1900" s="10" t="str">
        <f>IFERROR(VLOOKUP($B1900,DataBase!$A:$B,2,0),"")</f>
        <v/>
      </c>
      <c r="D1900" s="139" t="str">
        <f>IFERROR(VLOOKUP($B1900,DataBase!$A:$G,6,0),"")</f>
        <v/>
      </c>
      <c r="E1900" s="11"/>
      <c r="F1900" s="12"/>
      <c r="G1900" s="13">
        <f t="shared" si="30"/>
        <v>0</v>
      </c>
    </row>
    <row r="1901" spans="1:7">
      <c r="A1901" s="9"/>
      <c r="B1901" s="31"/>
      <c r="C1901" s="10" t="str">
        <f>IFERROR(VLOOKUP($B1901,DataBase!$A:$B,2,0),"")</f>
        <v/>
      </c>
      <c r="D1901" s="139" t="str">
        <f>IFERROR(VLOOKUP($B1901,DataBase!$A:$G,6,0),"")</f>
        <v/>
      </c>
      <c r="E1901" s="11"/>
      <c r="F1901" s="12"/>
      <c r="G1901" s="13">
        <f t="shared" si="30"/>
        <v>0</v>
      </c>
    </row>
    <row r="1902" spans="1:7">
      <c r="A1902" s="9"/>
      <c r="B1902" s="31"/>
      <c r="C1902" s="10" t="str">
        <f>IFERROR(VLOOKUP($B1902,DataBase!$A:$B,2,0),"")</f>
        <v/>
      </c>
      <c r="D1902" s="139" t="str">
        <f>IFERROR(VLOOKUP($B1902,DataBase!$A:$G,6,0),"")</f>
        <v/>
      </c>
      <c r="E1902" s="11"/>
      <c r="F1902" s="12"/>
      <c r="G1902" s="13">
        <f t="shared" si="30"/>
        <v>0</v>
      </c>
    </row>
    <row r="1903" spans="1:7">
      <c r="A1903" s="9"/>
      <c r="B1903" s="31"/>
      <c r="C1903" s="10" t="str">
        <f>IFERROR(VLOOKUP($B1903,DataBase!$A:$B,2,0),"")</f>
        <v/>
      </c>
      <c r="D1903" s="139" t="str">
        <f>IFERROR(VLOOKUP($B1903,DataBase!$A:$G,6,0),"")</f>
        <v/>
      </c>
      <c r="E1903" s="11"/>
      <c r="F1903" s="12"/>
      <c r="G1903" s="13">
        <f t="shared" si="30"/>
        <v>0</v>
      </c>
    </row>
    <row r="1904" spans="1:7">
      <c r="A1904" s="9"/>
      <c r="B1904" s="31"/>
      <c r="C1904" s="10" t="str">
        <f>IFERROR(VLOOKUP($B1904,DataBase!$A:$B,2,0),"")</f>
        <v/>
      </c>
      <c r="D1904" s="139" t="str">
        <f>IFERROR(VLOOKUP($B1904,DataBase!$A:$G,6,0),"")</f>
        <v/>
      </c>
      <c r="E1904" s="11"/>
      <c r="F1904" s="12"/>
      <c r="G1904" s="13">
        <f t="shared" si="30"/>
        <v>0</v>
      </c>
    </row>
    <row r="1905" spans="1:7">
      <c r="A1905" s="9"/>
      <c r="B1905" s="31"/>
      <c r="C1905" s="10" t="str">
        <f>IFERROR(VLOOKUP($B1905,DataBase!$A:$B,2,0),"")</f>
        <v/>
      </c>
      <c r="D1905" s="139" t="str">
        <f>IFERROR(VLOOKUP($B1905,DataBase!$A:$G,6,0),"")</f>
        <v/>
      </c>
      <c r="E1905" s="11"/>
      <c r="F1905" s="12"/>
      <c r="G1905" s="13">
        <f t="shared" si="30"/>
        <v>0</v>
      </c>
    </row>
    <row r="1906" spans="1:7">
      <c r="A1906" s="9"/>
      <c r="B1906" s="31"/>
      <c r="C1906" s="10" t="str">
        <f>IFERROR(VLOOKUP($B1906,DataBase!$A:$B,2,0),"")</f>
        <v/>
      </c>
      <c r="D1906" s="139" t="str">
        <f>IFERROR(VLOOKUP($B1906,DataBase!$A:$G,6,0),"")</f>
        <v/>
      </c>
      <c r="E1906" s="11"/>
      <c r="F1906" s="12"/>
      <c r="G1906" s="13">
        <f t="shared" si="30"/>
        <v>0</v>
      </c>
    </row>
    <row r="1907" spans="1:7">
      <c r="A1907" s="9"/>
      <c r="B1907" s="31"/>
      <c r="C1907" s="10" t="str">
        <f>IFERROR(VLOOKUP($B1907,DataBase!$A:$B,2,0),"")</f>
        <v/>
      </c>
      <c r="D1907" s="139" t="str">
        <f>IFERROR(VLOOKUP($B1907,DataBase!$A:$G,6,0),"")</f>
        <v/>
      </c>
      <c r="E1907" s="11"/>
      <c r="F1907" s="12"/>
      <c r="G1907" s="13">
        <f t="shared" si="30"/>
        <v>0</v>
      </c>
    </row>
    <row r="1908" spans="1:7">
      <c r="A1908" s="9"/>
      <c r="B1908" s="31"/>
      <c r="C1908" s="10" t="str">
        <f>IFERROR(VLOOKUP($B1908,DataBase!$A:$B,2,0),"")</f>
        <v/>
      </c>
      <c r="D1908" s="139" t="str">
        <f>IFERROR(VLOOKUP($B1908,DataBase!$A:$G,6,0),"")</f>
        <v/>
      </c>
      <c r="E1908" s="11"/>
      <c r="F1908" s="12"/>
      <c r="G1908" s="13">
        <f t="shared" si="30"/>
        <v>0</v>
      </c>
    </row>
    <row r="1909" spans="1:7">
      <c r="A1909" s="9"/>
      <c r="B1909" s="31"/>
      <c r="C1909" s="10" t="str">
        <f>IFERROR(VLOOKUP($B1909,DataBase!$A:$B,2,0),"")</f>
        <v/>
      </c>
      <c r="D1909" s="139" t="str">
        <f>IFERROR(VLOOKUP($B1909,DataBase!$A:$G,6,0),"")</f>
        <v/>
      </c>
      <c r="E1909" s="11"/>
      <c r="F1909" s="12"/>
      <c r="G1909" s="13">
        <f t="shared" si="30"/>
        <v>0</v>
      </c>
    </row>
    <row r="1910" spans="1:7">
      <c r="A1910" s="9"/>
      <c r="B1910" s="31"/>
      <c r="C1910" s="10" t="str">
        <f>IFERROR(VLOOKUP($B1910,DataBase!$A:$B,2,0),"")</f>
        <v/>
      </c>
      <c r="D1910" s="139" t="str">
        <f>IFERROR(VLOOKUP($B1910,DataBase!$A:$G,6,0),"")</f>
        <v/>
      </c>
      <c r="E1910" s="11"/>
      <c r="F1910" s="12"/>
      <c r="G1910" s="13">
        <f t="shared" si="30"/>
        <v>0</v>
      </c>
    </row>
    <row r="1911" spans="1:7">
      <c r="A1911" s="9"/>
      <c r="B1911" s="31"/>
      <c r="C1911" s="10" t="str">
        <f>IFERROR(VLOOKUP($B1911,DataBase!$A:$B,2,0),"")</f>
        <v/>
      </c>
      <c r="D1911" s="139" t="str">
        <f>IFERROR(VLOOKUP($B1911,DataBase!$A:$G,6,0),"")</f>
        <v/>
      </c>
      <c r="E1911" s="11"/>
      <c r="F1911" s="12"/>
      <c r="G1911" s="13">
        <f t="shared" si="30"/>
        <v>0</v>
      </c>
    </row>
    <row r="1912" spans="1:7">
      <c r="A1912" s="9"/>
      <c r="B1912" s="31"/>
      <c r="C1912" s="10" t="str">
        <f>IFERROR(VLOOKUP($B1912,DataBase!$A:$B,2,0),"")</f>
        <v/>
      </c>
      <c r="D1912" s="139" t="str">
        <f>IFERROR(VLOOKUP($B1912,DataBase!$A:$G,6,0),"")</f>
        <v/>
      </c>
      <c r="E1912" s="11"/>
      <c r="F1912" s="12"/>
      <c r="G1912" s="13">
        <f t="shared" si="30"/>
        <v>0</v>
      </c>
    </row>
    <row r="1913" spans="1:7">
      <c r="A1913" s="9"/>
      <c r="B1913" s="31"/>
      <c r="C1913" s="10" t="str">
        <f>IFERROR(VLOOKUP($B1913,DataBase!$A:$B,2,0),"")</f>
        <v/>
      </c>
      <c r="D1913" s="139" t="str">
        <f>IFERROR(VLOOKUP($B1913,DataBase!$A:$G,6,0),"")</f>
        <v/>
      </c>
      <c r="E1913" s="11"/>
      <c r="F1913" s="12"/>
      <c r="G1913" s="13">
        <f t="shared" si="30"/>
        <v>0</v>
      </c>
    </row>
    <row r="1914" spans="1:7">
      <c r="A1914" s="9"/>
      <c r="B1914" s="31"/>
      <c r="C1914" s="10" t="str">
        <f>IFERROR(VLOOKUP($B1914,DataBase!$A:$B,2,0),"")</f>
        <v/>
      </c>
      <c r="D1914" s="139" t="str">
        <f>IFERROR(VLOOKUP($B1914,DataBase!$A:$G,6,0),"")</f>
        <v/>
      </c>
      <c r="E1914" s="11"/>
      <c r="F1914" s="12"/>
      <c r="G1914" s="13">
        <f t="shared" si="30"/>
        <v>0</v>
      </c>
    </row>
    <row r="1915" spans="1:7">
      <c r="A1915" s="9"/>
      <c r="B1915" s="31"/>
      <c r="C1915" s="10" t="str">
        <f>IFERROR(VLOOKUP($B1915,DataBase!$A:$B,2,0),"")</f>
        <v/>
      </c>
      <c r="D1915" s="139" t="str">
        <f>IFERROR(VLOOKUP($B1915,DataBase!$A:$G,6,0),"")</f>
        <v/>
      </c>
      <c r="E1915" s="11"/>
      <c r="F1915" s="12"/>
      <c r="G1915" s="13">
        <f t="shared" si="30"/>
        <v>0</v>
      </c>
    </row>
    <row r="1916" spans="1:7">
      <c r="A1916" s="9"/>
      <c r="B1916" s="31"/>
      <c r="C1916" s="10" t="str">
        <f>IFERROR(VLOOKUP($B1916,DataBase!$A:$B,2,0),"")</f>
        <v/>
      </c>
      <c r="D1916" s="139" t="str">
        <f>IFERROR(VLOOKUP($B1916,DataBase!$A:$G,6,0),"")</f>
        <v/>
      </c>
      <c r="E1916" s="11"/>
      <c r="F1916" s="12"/>
      <c r="G1916" s="13">
        <f t="shared" si="30"/>
        <v>0</v>
      </c>
    </row>
    <row r="1917" spans="1:7">
      <c r="A1917" s="9"/>
      <c r="B1917" s="31"/>
      <c r="C1917" s="10" t="str">
        <f>IFERROR(VLOOKUP($B1917,DataBase!$A:$B,2,0),"")</f>
        <v/>
      </c>
      <c r="D1917" s="139" t="str">
        <f>IFERROR(VLOOKUP($B1917,DataBase!$A:$G,6,0),"")</f>
        <v/>
      </c>
      <c r="E1917" s="11"/>
      <c r="F1917" s="12"/>
      <c r="G1917" s="13">
        <f t="shared" si="30"/>
        <v>0</v>
      </c>
    </row>
    <row r="1918" spans="1:7">
      <c r="A1918" s="9"/>
      <c r="B1918" s="31"/>
      <c r="C1918" s="10" t="str">
        <f>IFERROR(VLOOKUP($B1918,DataBase!$A:$B,2,0),"")</f>
        <v/>
      </c>
      <c r="D1918" s="139" t="str">
        <f>IFERROR(VLOOKUP($B1918,DataBase!$A:$G,6,0),"")</f>
        <v/>
      </c>
      <c r="E1918" s="11"/>
      <c r="F1918" s="12"/>
      <c r="G1918" s="13">
        <f t="shared" si="30"/>
        <v>0</v>
      </c>
    </row>
    <row r="1919" spans="1:7">
      <c r="A1919" s="9"/>
      <c r="B1919" s="31"/>
      <c r="C1919" s="10" t="str">
        <f>IFERROR(VLOOKUP($B1919,DataBase!$A:$B,2,0),"")</f>
        <v/>
      </c>
      <c r="D1919" s="139" t="str">
        <f>IFERROR(VLOOKUP($B1919,DataBase!$A:$G,6,0),"")</f>
        <v/>
      </c>
      <c r="E1919" s="11"/>
      <c r="F1919" s="12"/>
      <c r="G1919" s="13">
        <f t="shared" si="30"/>
        <v>0</v>
      </c>
    </row>
    <row r="1920" spans="1:7">
      <c r="A1920" s="9"/>
      <c r="B1920" s="31"/>
      <c r="C1920" s="10" t="str">
        <f>IFERROR(VLOOKUP($B1920,DataBase!$A:$B,2,0),"")</f>
        <v/>
      </c>
      <c r="D1920" s="139" t="str">
        <f>IFERROR(VLOOKUP($B1920,DataBase!$A:$G,6,0),"")</f>
        <v/>
      </c>
      <c r="E1920" s="11"/>
      <c r="F1920" s="12"/>
      <c r="G1920" s="13">
        <f t="shared" si="30"/>
        <v>0</v>
      </c>
    </row>
    <row r="1921" spans="1:7">
      <c r="A1921" s="9"/>
      <c r="B1921" s="31"/>
      <c r="C1921" s="10" t="str">
        <f>IFERROR(VLOOKUP($B1921,DataBase!$A:$B,2,0),"")</f>
        <v/>
      </c>
      <c r="D1921" s="139" t="str">
        <f>IFERROR(VLOOKUP($B1921,DataBase!$A:$G,6,0),"")</f>
        <v/>
      </c>
      <c r="E1921" s="11"/>
      <c r="F1921" s="12"/>
      <c r="G1921" s="13">
        <f t="shared" si="30"/>
        <v>0</v>
      </c>
    </row>
    <row r="1922" spans="1:7">
      <c r="A1922" s="9"/>
      <c r="B1922" s="31"/>
      <c r="C1922" s="10" t="str">
        <f>IFERROR(VLOOKUP($B1922,DataBase!$A:$B,2,0),"")</f>
        <v/>
      </c>
      <c r="D1922" s="139" t="str">
        <f>IFERROR(VLOOKUP($B1922,DataBase!$A:$G,6,0),"")</f>
        <v/>
      </c>
      <c r="E1922" s="11"/>
      <c r="F1922" s="12"/>
      <c r="G1922" s="13">
        <f t="shared" si="30"/>
        <v>0</v>
      </c>
    </row>
    <row r="1923" spans="1:7">
      <c r="A1923" s="9"/>
      <c r="B1923" s="31"/>
      <c r="C1923" s="10" t="str">
        <f>IFERROR(VLOOKUP($B1923,DataBase!$A:$B,2,0),"")</f>
        <v/>
      </c>
      <c r="D1923" s="139" t="str">
        <f>IFERROR(VLOOKUP($B1923,DataBase!$A:$G,6,0),"")</f>
        <v/>
      </c>
      <c r="E1923" s="11"/>
      <c r="F1923" s="12"/>
      <c r="G1923" s="13">
        <f t="shared" si="30"/>
        <v>0</v>
      </c>
    </row>
    <row r="1924" spans="1:7">
      <c r="A1924" s="9"/>
      <c r="B1924" s="31"/>
      <c r="C1924" s="10" t="str">
        <f>IFERROR(VLOOKUP($B1924,DataBase!$A:$B,2,0),"")</f>
        <v/>
      </c>
      <c r="D1924" s="139" t="str">
        <f>IFERROR(VLOOKUP($B1924,DataBase!$A:$G,6,0),"")</f>
        <v/>
      </c>
      <c r="E1924" s="11"/>
      <c r="F1924" s="12"/>
      <c r="G1924" s="13">
        <f t="shared" ref="G1924:G1987" si="31">E1924*F1924</f>
        <v>0</v>
      </c>
    </row>
    <row r="1925" spans="1:7">
      <c r="A1925" s="9"/>
      <c r="B1925" s="31"/>
      <c r="C1925" s="10" t="str">
        <f>IFERROR(VLOOKUP($B1925,DataBase!$A:$B,2,0),"")</f>
        <v/>
      </c>
      <c r="D1925" s="139" t="str">
        <f>IFERROR(VLOOKUP($B1925,DataBase!$A:$G,6,0),"")</f>
        <v/>
      </c>
      <c r="E1925" s="11"/>
      <c r="F1925" s="12"/>
      <c r="G1925" s="13">
        <f t="shared" si="31"/>
        <v>0</v>
      </c>
    </row>
    <row r="1926" spans="1:7">
      <c r="A1926" s="9"/>
      <c r="B1926" s="31"/>
      <c r="C1926" s="10" t="str">
        <f>IFERROR(VLOOKUP($B1926,DataBase!$A:$B,2,0),"")</f>
        <v/>
      </c>
      <c r="D1926" s="139" t="str">
        <f>IFERROR(VLOOKUP($B1926,DataBase!$A:$G,6,0),"")</f>
        <v/>
      </c>
      <c r="E1926" s="11"/>
      <c r="F1926" s="12"/>
      <c r="G1926" s="13">
        <f t="shared" si="31"/>
        <v>0</v>
      </c>
    </row>
    <row r="1927" spans="1:7">
      <c r="A1927" s="9"/>
      <c r="B1927" s="31"/>
      <c r="C1927" s="10" t="str">
        <f>IFERROR(VLOOKUP($B1927,DataBase!$A:$B,2,0),"")</f>
        <v/>
      </c>
      <c r="D1927" s="139" t="str">
        <f>IFERROR(VLOOKUP($B1927,DataBase!$A:$G,6,0),"")</f>
        <v/>
      </c>
      <c r="E1927" s="11"/>
      <c r="F1927" s="12"/>
      <c r="G1927" s="13">
        <f t="shared" si="31"/>
        <v>0</v>
      </c>
    </row>
    <row r="1928" spans="1:7">
      <c r="A1928" s="9"/>
      <c r="B1928" s="31"/>
      <c r="C1928" s="10" t="str">
        <f>IFERROR(VLOOKUP($B1928,DataBase!$A:$B,2,0),"")</f>
        <v/>
      </c>
      <c r="D1928" s="139" t="str">
        <f>IFERROR(VLOOKUP($B1928,DataBase!$A:$G,6,0),"")</f>
        <v/>
      </c>
      <c r="E1928" s="11"/>
      <c r="F1928" s="12"/>
      <c r="G1928" s="13">
        <f t="shared" si="31"/>
        <v>0</v>
      </c>
    </row>
    <row r="1929" spans="1:7">
      <c r="A1929" s="9"/>
      <c r="B1929" s="31"/>
      <c r="C1929" s="10" t="str">
        <f>IFERROR(VLOOKUP($B1929,DataBase!$A:$B,2,0),"")</f>
        <v/>
      </c>
      <c r="D1929" s="139" t="str">
        <f>IFERROR(VLOOKUP($B1929,DataBase!$A:$G,6,0),"")</f>
        <v/>
      </c>
      <c r="E1929" s="11"/>
      <c r="F1929" s="12"/>
      <c r="G1929" s="13">
        <f t="shared" si="31"/>
        <v>0</v>
      </c>
    </row>
    <row r="1930" spans="1:7">
      <c r="A1930" s="9"/>
      <c r="B1930" s="31"/>
      <c r="C1930" s="10" t="str">
        <f>IFERROR(VLOOKUP($B1930,DataBase!$A:$B,2,0),"")</f>
        <v/>
      </c>
      <c r="D1930" s="139" t="str">
        <f>IFERROR(VLOOKUP($B1930,DataBase!$A:$G,6,0),"")</f>
        <v/>
      </c>
      <c r="E1930" s="11"/>
      <c r="F1930" s="12"/>
      <c r="G1930" s="13">
        <f t="shared" si="31"/>
        <v>0</v>
      </c>
    </row>
    <row r="1931" spans="1:7">
      <c r="A1931" s="9"/>
      <c r="B1931" s="31"/>
      <c r="C1931" s="10" t="str">
        <f>IFERROR(VLOOKUP($B1931,DataBase!$A:$B,2,0),"")</f>
        <v/>
      </c>
      <c r="D1931" s="139" t="str">
        <f>IFERROR(VLOOKUP($B1931,DataBase!$A:$G,6,0),"")</f>
        <v/>
      </c>
      <c r="E1931" s="11"/>
      <c r="F1931" s="12"/>
      <c r="G1931" s="13">
        <f t="shared" si="31"/>
        <v>0</v>
      </c>
    </row>
    <row r="1932" spans="1:7">
      <c r="A1932" s="9"/>
      <c r="B1932" s="31"/>
      <c r="C1932" s="10" t="str">
        <f>IFERROR(VLOOKUP($B1932,DataBase!$A:$B,2,0),"")</f>
        <v/>
      </c>
      <c r="D1932" s="139" t="str">
        <f>IFERROR(VLOOKUP($B1932,DataBase!$A:$G,6,0),"")</f>
        <v/>
      </c>
      <c r="E1932" s="11"/>
      <c r="F1932" s="12"/>
      <c r="G1932" s="13">
        <f t="shared" si="31"/>
        <v>0</v>
      </c>
    </row>
    <row r="1933" spans="1:7">
      <c r="A1933" s="9"/>
      <c r="B1933" s="31"/>
      <c r="C1933" s="10" t="str">
        <f>IFERROR(VLOOKUP($B1933,DataBase!$A:$B,2,0),"")</f>
        <v/>
      </c>
      <c r="D1933" s="139" t="str">
        <f>IFERROR(VLOOKUP($B1933,DataBase!$A:$G,6,0),"")</f>
        <v/>
      </c>
      <c r="E1933" s="11"/>
      <c r="F1933" s="12"/>
      <c r="G1933" s="13">
        <f t="shared" si="31"/>
        <v>0</v>
      </c>
    </row>
    <row r="1934" spans="1:7">
      <c r="A1934" s="9"/>
      <c r="B1934" s="31"/>
      <c r="C1934" s="10" t="str">
        <f>IFERROR(VLOOKUP($B1934,DataBase!$A:$B,2,0),"")</f>
        <v/>
      </c>
      <c r="D1934" s="139" t="str">
        <f>IFERROR(VLOOKUP($B1934,DataBase!$A:$G,6,0),"")</f>
        <v/>
      </c>
      <c r="E1934" s="11"/>
      <c r="F1934" s="12"/>
      <c r="G1934" s="13">
        <f t="shared" si="31"/>
        <v>0</v>
      </c>
    </row>
    <row r="1935" spans="1:7">
      <c r="A1935" s="9"/>
      <c r="B1935" s="31"/>
      <c r="C1935" s="10" t="str">
        <f>IFERROR(VLOOKUP($B1935,DataBase!$A:$B,2,0),"")</f>
        <v/>
      </c>
      <c r="D1935" s="139" t="str">
        <f>IFERROR(VLOOKUP($B1935,DataBase!$A:$G,6,0),"")</f>
        <v/>
      </c>
      <c r="E1935" s="11"/>
      <c r="F1935" s="12"/>
      <c r="G1935" s="13">
        <f t="shared" si="31"/>
        <v>0</v>
      </c>
    </row>
    <row r="1936" spans="1:7">
      <c r="A1936" s="9"/>
      <c r="B1936" s="31"/>
      <c r="C1936" s="10" t="str">
        <f>IFERROR(VLOOKUP($B1936,DataBase!$A:$B,2,0),"")</f>
        <v/>
      </c>
      <c r="D1936" s="139" t="str">
        <f>IFERROR(VLOOKUP($B1936,DataBase!$A:$G,6,0),"")</f>
        <v/>
      </c>
      <c r="E1936" s="11"/>
      <c r="F1936" s="12"/>
      <c r="G1936" s="13">
        <f t="shared" si="31"/>
        <v>0</v>
      </c>
    </row>
    <row r="1937" spans="1:7">
      <c r="A1937" s="9"/>
      <c r="B1937" s="31"/>
      <c r="C1937" s="10" t="str">
        <f>IFERROR(VLOOKUP($B1937,DataBase!$A:$B,2,0),"")</f>
        <v/>
      </c>
      <c r="D1937" s="139" t="str">
        <f>IFERROR(VLOOKUP($B1937,DataBase!$A:$G,6,0),"")</f>
        <v/>
      </c>
      <c r="E1937" s="11"/>
      <c r="F1937" s="12"/>
      <c r="G1937" s="13">
        <f t="shared" si="31"/>
        <v>0</v>
      </c>
    </row>
    <row r="1938" spans="1:7">
      <c r="A1938" s="9"/>
      <c r="B1938" s="31"/>
      <c r="C1938" s="10" t="str">
        <f>IFERROR(VLOOKUP($B1938,DataBase!$A:$B,2,0),"")</f>
        <v/>
      </c>
      <c r="D1938" s="139" t="str">
        <f>IFERROR(VLOOKUP($B1938,DataBase!$A:$G,6,0),"")</f>
        <v/>
      </c>
      <c r="E1938" s="11"/>
      <c r="F1938" s="12"/>
      <c r="G1938" s="13">
        <f t="shared" si="31"/>
        <v>0</v>
      </c>
    </row>
    <row r="1939" spans="1:7">
      <c r="A1939" s="9"/>
      <c r="B1939" s="31"/>
      <c r="C1939" s="10" t="str">
        <f>IFERROR(VLOOKUP($B1939,DataBase!$A:$B,2,0),"")</f>
        <v/>
      </c>
      <c r="D1939" s="139" t="str">
        <f>IFERROR(VLOOKUP($B1939,DataBase!$A:$G,6,0),"")</f>
        <v/>
      </c>
      <c r="E1939" s="11"/>
      <c r="F1939" s="12"/>
      <c r="G1939" s="13">
        <f t="shared" si="31"/>
        <v>0</v>
      </c>
    </row>
    <row r="1940" spans="1:7">
      <c r="A1940" s="9"/>
      <c r="B1940" s="31"/>
      <c r="C1940" s="10" t="str">
        <f>IFERROR(VLOOKUP($B1940,DataBase!$A:$B,2,0),"")</f>
        <v/>
      </c>
      <c r="D1940" s="139" t="str">
        <f>IFERROR(VLOOKUP($B1940,DataBase!$A:$G,6,0),"")</f>
        <v/>
      </c>
      <c r="E1940" s="11"/>
      <c r="F1940" s="12"/>
      <c r="G1940" s="13">
        <f t="shared" si="31"/>
        <v>0</v>
      </c>
    </row>
    <row r="1941" spans="1:7">
      <c r="A1941" s="9"/>
      <c r="B1941" s="31"/>
      <c r="C1941" s="10" t="str">
        <f>IFERROR(VLOOKUP($B1941,DataBase!$A:$B,2,0),"")</f>
        <v/>
      </c>
      <c r="D1941" s="139" t="str">
        <f>IFERROR(VLOOKUP($B1941,DataBase!$A:$G,6,0),"")</f>
        <v/>
      </c>
      <c r="E1941" s="11"/>
      <c r="F1941" s="12"/>
      <c r="G1941" s="13">
        <f t="shared" si="31"/>
        <v>0</v>
      </c>
    </row>
    <row r="1942" spans="1:7">
      <c r="A1942" s="9"/>
      <c r="B1942" s="31"/>
      <c r="C1942" s="10" t="str">
        <f>IFERROR(VLOOKUP($B1942,DataBase!$A:$B,2,0),"")</f>
        <v/>
      </c>
      <c r="D1942" s="139" t="str">
        <f>IFERROR(VLOOKUP($B1942,DataBase!$A:$G,6,0),"")</f>
        <v/>
      </c>
      <c r="E1942" s="11"/>
      <c r="F1942" s="12"/>
      <c r="G1942" s="13">
        <f t="shared" si="31"/>
        <v>0</v>
      </c>
    </row>
    <row r="1943" spans="1:7">
      <c r="A1943" s="9"/>
      <c r="B1943" s="31"/>
      <c r="C1943" s="10" t="str">
        <f>IFERROR(VLOOKUP($B1943,DataBase!$A:$B,2,0),"")</f>
        <v/>
      </c>
      <c r="D1943" s="139" t="str">
        <f>IFERROR(VLOOKUP($B1943,DataBase!$A:$G,6,0),"")</f>
        <v/>
      </c>
      <c r="E1943" s="11"/>
      <c r="F1943" s="12"/>
      <c r="G1943" s="13">
        <f t="shared" si="31"/>
        <v>0</v>
      </c>
    </row>
    <row r="1944" spans="1:7">
      <c r="A1944" s="9"/>
      <c r="B1944" s="31"/>
      <c r="C1944" s="10" t="str">
        <f>IFERROR(VLOOKUP($B1944,DataBase!$A:$B,2,0),"")</f>
        <v/>
      </c>
      <c r="D1944" s="139" t="str">
        <f>IFERROR(VLOOKUP($B1944,DataBase!$A:$G,6,0),"")</f>
        <v/>
      </c>
      <c r="E1944" s="11"/>
      <c r="F1944" s="12"/>
      <c r="G1944" s="13">
        <f t="shared" si="31"/>
        <v>0</v>
      </c>
    </row>
    <row r="1945" spans="1:7">
      <c r="A1945" s="9"/>
      <c r="B1945" s="31"/>
      <c r="C1945" s="10" t="str">
        <f>IFERROR(VLOOKUP($B1945,DataBase!$A:$B,2,0),"")</f>
        <v/>
      </c>
      <c r="D1945" s="139" t="str">
        <f>IFERROR(VLOOKUP($B1945,DataBase!$A:$G,6,0),"")</f>
        <v/>
      </c>
      <c r="E1945" s="11"/>
      <c r="F1945" s="12"/>
      <c r="G1945" s="13">
        <f t="shared" si="31"/>
        <v>0</v>
      </c>
    </row>
    <row r="1946" spans="1:7">
      <c r="A1946" s="9"/>
      <c r="B1946" s="31"/>
      <c r="C1946" s="10" t="str">
        <f>IFERROR(VLOOKUP($B1946,DataBase!$A:$B,2,0),"")</f>
        <v/>
      </c>
      <c r="D1946" s="139" t="str">
        <f>IFERROR(VLOOKUP($B1946,DataBase!$A:$G,6,0),"")</f>
        <v/>
      </c>
      <c r="E1946" s="11"/>
      <c r="F1946" s="12"/>
      <c r="G1946" s="13">
        <f t="shared" si="31"/>
        <v>0</v>
      </c>
    </row>
    <row r="1947" spans="1:7">
      <c r="A1947" s="9"/>
      <c r="B1947" s="31"/>
      <c r="C1947" s="10" t="str">
        <f>IFERROR(VLOOKUP($B1947,DataBase!$A:$B,2,0),"")</f>
        <v/>
      </c>
      <c r="D1947" s="139" t="str">
        <f>IFERROR(VLOOKUP($B1947,DataBase!$A:$G,6,0),"")</f>
        <v/>
      </c>
      <c r="E1947" s="11"/>
      <c r="F1947" s="12"/>
      <c r="G1947" s="13">
        <f t="shared" si="31"/>
        <v>0</v>
      </c>
    </row>
    <row r="1948" spans="1:7">
      <c r="A1948" s="9"/>
      <c r="B1948" s="31"/>
      <c r="C1948" s="10" t="str">
        <f>IFERROR(VLOOKUP($B1948,DataBase!$A:$B,2,0),"")</f>
        <v/>
      </c>
      <c r="D1948" s="139" t="str">
        <f>IFERROR(VLOOKUP($B1948,DataBase!$A:$G,6,0),"")</f>
        <v/>
      </c>
      <c r="E1948" s="11"/>
      <c r="F1948" s="12"/>
      <c r="G1948" s="13">
        <f t="shared" si="31"/>
        <v>0</v>
      </c>
    </row>
    <row r="1949" spans="1:7">
      <c r="A1949" s="9"/>
      <c r="B1949" s="31"/>
      <c r="C1949" s="10" t="str">
        <f>IFERROR(VLOOKUP($B1949,DataBase!$A:$B,2,0),"")</f>
        <v/>
      </c>
      <c r="D1949" s="139" t="str">
        <f>IFERROR(VLOOKUP($B1949,DataBase!$A:$G,6,0),"")</f>
        <v/>
      </c>
      <c r="E1949" s="11"/>
      <c r="F1949" s="12"/>
      <c r="G1949" s="13">
        <f t="shared" si="31"/>
        <v>0</v>
      </c>
    </row>
    <row r="1950" spans="1:7">
      <c r="A1950" s="9"/>
      <c r="B1950" s="31"/>
      <c r="C1950" s="10" t="str">
        <f>IFERROR(VLOOKUP($B1950,DataBase!$A:$B,2,0),"")</f>
        <v/>
      </c>
      <c r="D1950" s="139" t="str">
        <f>IFERROR(VLOOKUP($B1950,DataBase!$A:$G,6,0),"")</f>
        <v/>
      </c>
      <c r="E1950" s="11"/>
      <c r="F1950" s="12"/>
      <c r="G1950" s="13">
        <f t="shared" si="31"/>
        <v>0</v>
      </c>
    </row>
    <row r="1951" spans="1:7">
      <c r="A1951" s="9"/>
      <c r="B1951" s="31"/>
      <c r="C1951" s="10" t="str">
        <f>IFERROR(VLOOKUP($B1951,DataBase!$A:$B,2,0),"")</f>
        <v/>
      </c>
      <c r="D1951" s="139" t="str">
        <f>IFERROR(VLOOKUP($B1951,DataBase!$A:$G,6,0),"")</f>
        <v/>
      </c>
      <c r="E1951" s="11"/>
      <c r="F1951" s="12"/>
      <c r="G1951" s="13">
        <f t="shared" si="31"/>
        <v>0</v>
      </c>
    </row>
    <row r="1952" spans="1:7">
      <c r="A1952" s="9"/>
      <c r="B1952" s="31"/>
      <c r="C1952" s="10" t="str">
        <f>IFERROR(VLOOKUP($B1952,DataBase!$A:$B,2,0),"")</f>
        <v/>
      </c>
      <c r="D1952" s="139" t="str">
        <f>IFERROR(VLOOKUP($B1952,DataBase!$A:$G,6,0),"")</f>
        <v/>
      </c>
      <c r="E1952" s="11"/>
      <c r="F1952" s="12"/>
      <c r="G1952" s="13">
        <f t="shared" si="31"/>
        <v>0</v>
      </c>
    </row>
    <row r="1953" spans="1:7">
      <c r="A1953" s="9"/>
      <c r="B1953" s="31"/>
      <c r="C1953" s="10" t="str">
        <f>IFERROR(VLOOKUP($B1953,DataBase!$A:$B,2,0),"")</f>
        <v/>
      </c>
      <c r="D1953" s="139" t="str">
        <f>IFERROR(VLOOKUP($B1953,DataBase!$A:$G,6,0),"")</f>
        <v/>
      </c>
      <c r="E1953" s="11"/>
      <c r="F1953" s="12"/>
      <c r="G1953" s="13">
        <f t="shared" si="31"/>
        <v>0</v>
      </c>
    </row>
    <row r="1954" spans="1:7">
      <c r="A1954" s="9"/>
      <c r="B1954" s="31"/>
      <c r="C1954" s="10" t="str">
        <f>IFERROR(VLOOKUP($B1954,DataBase!$A:$B,2,0),"")</f>
        <v/>
      </c>
      <c r="D1954" s="139" t="str">
        <f>IFERROR(VLOOKUP($B1954,DataBase!$A:$G,6,0),"")</f>
        <v/>
      </c>
      <c r="E1954" s="11"/>
      <c r="F1954" s="12"/>
      <c r="G1954" s="13">
        <f t="shared" si="31"/>
        <v>0</v>
      </c>
    </row>
    <row r="1955" spans="1:7">
      <c r="A1955" s="9"/>
      <c r="B1955" s="31"/>
      <c r="C1955" s="10" t="str">
        <f>IFERROR(VLOOKUP($B1955,DataBase!$A:$B,2,0),"")</f>
        <v/>
      </c>
      <c r="D1955" s="139" t="str">
        <f>IFERROR(VLOOKUP($B1955,DataBase!$A:$G,6,0),"")</f>
        <v/>
      </c>
      <c r="E1955" s="11"/>
      <c r="F1955" s="12"/>
      <c r="G1955" s="13">
        <f t="shared" si="31"/>
        <v>0</v>
      </c>
    </row>
    <row r="1956" spans="1:7">
      <c r="A1956" s="9"/>
      <c r="B1956" s="31"/>
      <c r="C1956" s="10" t="str">
        <f>IFERROR(VLOOKUP($B1956,DataBase!$A:$B,2,0),"")</f>
        <v/>
      </c>
      <c r="D1956" s="139" t="str">
        <f>IFERROR(VLOOKUP($B1956,DataBase!$A:$G,6,0),"")</f>
        <v/>
      </c>
      <c r="E1956" s="11"/>
      <c r="F1956" s="12"/>
      <c r="G1956" s="13">
        <f t="shared" si="31"/>
        <v>0</v>
      </c>
    </row>
    <row r="1957" spans="1:7">
      <c r="A1957" s="9"/>
      <c r="B1957" s="31"/>
      <c r="C1957" s="10" t="str">
        <f>IFERROR(VLOOKUP($B1957,DataBase!$A:$B,2,0),"")</f>
        <v/>
      </c>
      <c r="D1957" s="139" t="str">
        <f>IFERROR(VLOOKUP($B1957,DataBase!$A:$G,6,0),"")</f>
        <v/>
      </c>
      <c r="E1957" s="11"/>
      <c r="F1957" s="12"/>
      <c r="G1957" s="13">
        <f t="shared" si="31"/>
        <v>0</v>
      </c>
    </row>
    <row r="1958" spans="1:7">
      <c r="A1958" s="9"/>
      <c r="B1958" s="31"/>
      <c r="C1958" s="10" t="str">
        <f>IFERROR(VLOOKUP($B1958,DataBase!$A:$B,2,0),"")</f>
        <v/>
      </c>
      <c r="D1958" s="139" t="str">
        <f>IFERROR(VLOOKUP($B1958,DataBase!$A:$G,6,0),"")</f>
        <v/>
      </c>
      <c r="E1958" s="11"/>
      <c r="F1958" s="12"/>
      <c r="G1958" s="13">
        <f t="shared" si="31"/>
        <v>0</v>
      </c>
    </row>
    <row r="1959" spans="1:7">
      <c r="A1959" s="9"/>
      <c r="B1959" s="31"/>
      <c r="C1959" s="10" t="str">
        <f>IFERROR(VLOOKUP($B1959,DataBase!$A:$B,2,0),"")</f>
        <v/>
      </c>
      <c r="D1959" s="139" t="str">
        <f>IFERROR(VLOOKUP($B1959,DataBase!$A:$G,6,0),"")</f>
        <v/>
      </c>
      <c r="E1959" s="11"/>
      <c r="F1959" s="12"/>
      <c r="G1959" s="13">
        <f t="shared" si="31"/>
        <v>0</v>
      </c>
    </row>
    <row r="1960" spans="1:7">
      <c r="A1960" s="9"/>
      <c r="B1960" s="31"/>
      <c r="C1960" s="10" t="str">
        <f>IFERROR(VLOOKUP($B1960,DataBase!$A:$B,2,0),"")</f>
        <v/>
      </c>
      <c r="D1960" s="139" t="str">
        <f>IFERROR(VLOOKUP($B1960,DataBase!$A:$G,6,0),"")</f>
        <v/>
      </c>
      <c r="E1960" s="11"/>
      <c r="F1960" s="12"/>
      <c r="G1960" s="13">
        <f t="shared" si="31"/>
        <v>0</v>
      </c>
    </row>
    <row r="1961" spans="1:7">
      <c r="A1961" s="9"/>
      <c r="B1961" s="31"/>
      <c r="C1961" s="10" t="str">
        <f>IFERROR(VLOOKUP($B1961,DataBase!$A:$B,2,0),"")</f>
        <v/>
      </c>
      <c r="D1961" s="139" t="str">
        <f>IFERROR(VLOOKUP($B1961,DataBase!$A:$G,6,0),"")</f>
        <v/>
      </c>
      <c r="E1961" s="11"/>
      <c r="F1961" s="12"/>
      <c r="G1961" s="13">
        <f t="shared" si="31"/>
        <v>0</v>
      </c>
    </row>
    <row r="1962" spans="1:7">
      <c r="A1962" s="9"/>
      <c r="B1962" s="31"/>
      <c r="C1962" s="10" t="str">
        <f>IFERROR(VLOOKUP($B1962,DataBase!$A:$B,2,0),"")</f>
        <v/>
      </c>
      <c r="D1962" s="139" t="str">
        <f>IFERROR(VLOOKUP($B1962,DataBase!$A:$G,6,0),"")</f>
        <v/>
      </c>
      <c r="E1962" s="11"/>
      <c r="F1962" s="12"/>
      <c r="G1962" s="13">
        <f t="shared" si="31"/>
        <v>0</v>
      </c>
    </row>
    <row r="1963" spans="1:7">
      <c r="A1963" s="9"/>
      <c r="B1963" s="31"/>
      <c r="C1963" s="10" t="str">
        <f>IFERROR(VLOOKUP($B1963,DataBase!$A:$B,2,0),"")</f>
        <v/>
      </c>
      <c r="D1963" s="139" t="str">
        <f>IFERROR(VLOOKUP($B1963,DataBase!$A:$G,6,0),"")</f>
        <v/>
      </c>
      <c r="E1963" s="11"/>
      <c r="F1963" s="12"/>
      <c r="G1963" s="13">
        <f t="shared" si="31"/>
        <v>0</v>
      </c>
    </row>
    <row r="1964" spans="1:7">
      <c r="A1964" s="9"/>
      <c r="B1964" s="31"/>
      <c r="C1964" s="10" t="str">
        <f>IFERROR(VLOOKUP($B1964,DataBase!$A:$B,2,0),"")</f>
        <v/>
      </c>
      <c r="D1964" s="139" t="str">
        <f>IFERROR(VLOOKUP($B1964,DataBase!$A:$G,6,0),"")</f>
        <v/>
      </c>
      <c r="E1964" s="11"/>
      <c r="F1964" s="12"/>
      <c r="G1964" s="13">
        <f t="shared" si="31"/>
        <v>0</v>
      </c>
    </row>
    <row r="1965" spans="1:7">
      <c r="A1965" s="9"/>
      <c r="B1965" s="31"/>
      <c r="C1965" s="10" t="str">
        <f>IFERROR(VLOOKUP($B1965,DataBase!$A:$B,2,0),"")</f>
        <v/>
      </c>
      <c r="D1965" s="139" t="str">
        <f>IFERROR(VLOOKUP($B1965,DataBase!$A:$G,6,0),"")</f>
        <v/>
      </c>
      <c r="E1965" s="11"/>
      <c r="F1965" s="12"/>
      <c r="G1965" s="13">
        <f t="shared" si="31"/>
        <v>0</v>
      </c>
    </row>
    <row r="1966" spans="1:7">
      <c r="A1966" s="9"/>
      <c r="B1966" s="31"/>
      <c r="C1966" s="10" t="str">
        <f>IFERROR(VLOOKUP($B1966,DataBase!$A:$B,2,0),"")</f>
        <v/>
      </c>
      <c r="D1966" s="139" t="str">
        <f>IFERROR(VLOOKUP($B1966,DataBase!$A:$G,6,0),"")</f>
        <v/>
      </c>
      <c r="E1966" s="11"/>
      <c r="F1966" s="12"/>
      <c r="G1966" s="13">
        <f t="shared" si="31"/>
        <v>0</v>
      </c>
    </row>
    <row r="1967" spans="1:7">
      <c r="A1967" s="9"/>
      <c r="B1967" s="31"/>
      <c r="C1967" s="10" t="str">
        <f>IFERROR(VLOOKUP($B1967,DataBase!$A:$B,2,0),"")</f>
        <v/>
      </c>
      <c r="D1967" s="139" t="str">
        <f>IFERROR(VLOOKUP($B1967,DataBase!$A:$G,6,0),"")</f>
        <v/>
      </c>
      <c r="E1967" s="11"/>
      <c r="F1967" s="12"/>
      <c r="G1967" s="13">
        <f t="shared" si="31"/>
        <v>0</v>
      </c>
    </row>
    <row r="1968" spans="1:7">
      <c r="A1968" s="9"/>
      <c r="B1968" s="31"/>
      <c r="C1968" s="10" t="str">
        <f>IFERROR(VLOOKUP($B1968,DataBase!$A:$B,2,0),"")</f>
        <v/>
      </c>
      <c r="D1968" s="139" t="str">
        <f>IFERROR(VLOOKUP($B1968,DataBase!$A:$G,6,0),"")</f>
        <v/>
      </c>
      <c r="E1968" s="11"/>
      <c r="F1968" s="12"/>
      <c r="G1968" s="13">
        <f t="shared" si="31"/>
        <v>0</v>
      </c>
    </row>
    <row r="1969" spans="1:7">
      <c r="A1969" s="9"/>
      <c r="B1969" s="31"/>
      <c r="C1969" s="10" t="str">
        <f>IFERROR(VLOOKUP($B1969,DataBase!$A:$B,2,0),"")</f>
        <v/>
      </c>
      <c r="D1969" s="139" t="str">
        <f>IFERROR(VLOOKUP($B1969,DataBase!$A:$G,6,0),"")</f>
        <v/>
      </c>
      <c r="E1969" s="11"/>
      <c r="F1969" s="12"/>
      <c r="G1969" s="13">
        <f t="shared" si="31"/>
        <v>0</v>
      </c>
    </row>
    <row r="1970" spans="1:7">
      <c r="A1970" s="9"/>
      <c r="B1970" s="31"/>
      <c r="C1970" s="10" t="str">
        <f>IFERROR(VLOOKUP($B1970,DataBase!$A:$B,2,0),"")</f>
        <v/>
      </c>
      <c r="D1970" s="139" t="str">
        <f>IFERROR(VLOOKUP($B1970,DataBase!$A:$G,6,0),"")</f>
        <v/>
      </c>
      <c r="E1970" s="11"/>
      <c r="F1970" s="12"/>
      <c r="G1970" s="13">
        <f t="shared" si="31"/>
        <v>0</v>
      </c>
    </row>
    <row r="1971" spans="1:7">
      <c r="A1971" s="9"/>
      <c r="B1971" s="31"/>
      <c r="C1971" s="10" t="str">
        <f>IFERROR(VLOOKUP($B1971,DataBase!$A:$B,2,0),"")</f>
        <v/>
      </c>
      <c r="D1971" s="139" t="str">
        <f>IFERROR(VLOOKUP($B1971,DataBase!$A:$G,6,0),"")</f>
        <v/>
      </c>
      <c r="E1971" s="11"/>
      <c r="F1971" s="12"/>
      <c r="G1971" s="13">
        <f t="shared" si="31"/>
        <v>0</v>
      </c>
    </row>
    <row r="1972" spans="1:7">
      <c r="A1972" s="9"/>
      <c r="B1972" s="31"/>
      <c r="C1972" s="10" t="str">
        <f>IFERROR(VLOOKUP($B1972,DataBase!$A:$B,2,0),"")</f>
        <v/>
      </c>
      <c r="D1972" s="139" t="str">
        <f>IFERROR(VLOOKUP($B1972,DataBase!$A:$G,6,0),"")</f>
        <v/>
      </c>
      <c r="E1972" s="11"/>
      <c r="F1972" s="12"/>
      <c r="G1972" s="13">
        <f t="shared" si="31"/>
        <v>0</v>
      </c>
    </row>
    <row r="1973" spans="1:7">
      <c r="A1973" s="9"/>
      <c r="B1973" s="31"/>
      <c r="C1973" s="10" t="str">
        <f>IFERROR(VLOOKUP($B1973,DataBase!$A:$B,2,0),"")</f>
        <v/>
      </c>
      <c r="D1973" s="139" t="str">
        <f>IFERROR(VLOOKUP($B1973,DataBase!$A:$G,6,0),"")</f>
        <v/>
      </c>
      <c r="E1973" s="11"/>
      <c r="F1973" s="12"/>
      <c r="G1973" s="13">
        <f t="shared" si="31"/>
        <v>0</v>
      </c>
    </row>
    <row r="1974" spans="1:7">
      <c r="A1974" s="9"/>
      <c r="B1974" s="31"/>
      <c r="C1974" s="10" t="str">
        <f>IFERROR(VLOOKUP($B1974,DataBase!$A:$B,2,0),"")</f>
        <v/>
      </c>
      <c r="D1974" s="139" t="str">
        <f>IFERROR(VLOOKUP($B1974,DataBase!$A:$G,6,0),"")</f>
        <v/>
      </c>
      <c r="E1974" s="11"/>
      <c r="F1974" s="12"/>
      <c r="G1974" s="13">
        <f t="shared" si="31"/>
        <v>0</v>
      </c>
    </row>
    <row r="1975" spans="1:7">
      <c r="A1975" s="9"/>
      <c r="B1975" s="31"/>
      <c r="C1975" s="10" t="str">
        <f>IFERROR(VLOOKUP($B1975,DataBase!$A:$B,2,0),"")</f>
        <v/>
      </c>
      <c r="D1975" s="139" t="str">
        <f>IFERROR(VLOOKUP($B1975,DataBase!$A:$G,6,0),"")</f>
        <v/>
      </c>
      <c r="E1975" s="11"/>
      <c r="F1975" s="12"/>
      <c r="G1975" s="13">
        <f t="shared" si="31"/>
        <v>0</v>
      </c>
    </row>
    <row r="1976" spans="1:7">
      <c r="A1976" s="9"/>
      <c r="B1976" s="31"/>
      <c r="C1976" s="10" t="str">
        <f>IFERROR(VLOOKUP($B1976,DataBase!$A:$B,2,0),"")</f>
        <v/>
      </c>
      <c r="D1976" s="139" t="str">
        <f>IFERROR(VLOOKUP($B1976,DataBase!$A:$G,6,0),"")</f>
        <v/>
      </c>
      <c r="E1976" s="11"/>
      <c r="F1976" s="12"/>
      <c r="G1976" s="13">
        <f t="shared" si="31"/>
        <v>0</v>
      </c>
    </row>
    <row r="1977" spans="1:7">
      <c r="A1977" s="9"/>
      <c r="B1977" s="31"/>
      <c r="C1977" s="10" t="str">
        <f>IFERROR(VLOOKUP($B1977,DataBase!$A:$B,2,0),"")</f>
        <v/>
      </c>
      <c r="D1977" s="139" t="str">
        <f>IFERROR(VLOOKUP($B1977,DataBase!$A:$G,6,0),"")</f>
        <v/>
      </c>
      <c r="E1977" s="11"/>
      <c r="F1977" s="12"/>
      <c r="G1977" s="13">
        <f t="shared" si="31"/>
        <v>0</v>
      </c>
    </row>
    <row r="1978" spans="1:7">
      <c r="A1978" s="9"/>
      <c r="B1978" s="31"/>
      <c r="C1978" s="10" t="str">
        <f>IFERROR(VLOOKUP($B1978,DataBase!$A:$B,2,0),"")</f>
        <v/>
      </c>
      <c r="D1978" s="139" t="str">
        <f>IFERROR(VLOOKUP($B1978,DataBase!$A:$G,6,0),"")</f>
        <v/>
      </c>
      <c r="E1978" s="11"/>
      <c r="F1978" s="12"/>
      <c r="G1978" s="13">
        <f t="shared" si="31"/>
        <v>0</v>
      </c>
    </row>
    <row r="1979" spans="1:7">
      <c r="A1979" s="9"/>
      <c r="B1979" s="31"/>
      <c r="C1979" s="10" t="str">
        <f>IFERROR(VLOOKUP($B1979,DataBase!$A:$B,2,0),"")</f>
        <v/>
      </c>
      <c r="D1979" s="139" t="str">
        <f>IFERROR(VLOOKUP($B1979,DataBase!$A:$G,6,0),"")</f>
        <v/>
      </c>
      <c r="E1979" s="11"/>
      <c r="F1979" s="12"/>
      <c r="G1979" s="13">
        <f t="shared" si="31"/>
        <v>0</v>
      </c>
    </row>
    <row r="1980" spans="1:7">
      <c r="A1980" s="9"/>
      <c r="B1980" s="31"/>
      <c r="C1980" s="10" t="str">
        <f>IFERROR(VLOOKUP($B1980,DataBase!$A:$B,2,0),"")</f>
        <v/>
      </c>
      <c r="D1980" s="139" t="str">
        <f>IFERROR(VLOOKUP($B1980,DataBase!$A:$G,6,0),"")</f>
        <v/>
      </c>
      <c r="E1980" s="11"/>
      <c r="F1980" s="12"/>
      <c r="G1980" s="13">
        <f t="shared" si="31"/>
        <v>0</v>
      </c>
    </row>
    <row r="1981" spans="1:7">
      <c r="A1981" s="9"/>
      <c r="B1981" s="31"/>
      <c r="C1981" s="10" t="str">
        <f>IFERROR(VLOOKUP($B1981,DataBase!$A:$B,2,0),"")</f>
        <v/>
      </c>
      <c r="D1981" s="139" t="str">
        <f>IFERROR(VLOOKUP($B1981,DataBase!$A:$G,6,0),"")</f>
        <v/>
      </c>
      <c r="E1981" s="11"/>
      <c r="F1981" s="12"/>
      <c r="G1981" s="13">
        <f t="shared" si="31"/>
        <v>0</v>
      </c>
    </row>
    <row r="1982" spans="1:7">
      <c r="A1982" s="9"/>
      <c r="B1982" s="31"/>
      <c r="C1982" s="10" t="str">
        <f>IFERROR(VLOOKUP($B1982,DataBase!$A:$B,2,0),"")</f>
        <v/>
      </c>
      <c r="D1982" s="139" t="str">
        <f>IFERROR(VLOOKUP($B1982,DataBase!$A:$G,6,0),"")</f>
        <v/>
      </c>
      <c r="E1982" s="11"/>
      <c r="F1982" s="12"/>
      <c r="G1982" s="13">
        <f t="shared" si="31"/>
        <v>0</v>
      </c>
    </row>
    <row r="1983" spans="1:7">
      <c r="A1983" s="9"/>
      <c r="B1983" s="31"/>
      <c r="C1983" s="10" t="str">
        <f>IFERROR(VLOOKUP($B1983,DataBase!$A:$B,2,0),"")</f>
        <v/>
      </c>
      <c r="D1983" s="139" t="str">
        <f>IFERROR(VLOOKUP($B1983,DataBase!$A:$G,6,0),"")</f>
        <v/>
      </c>
      <c r="E1983" s="11"/>
      <c r="F1983" s="12"/>
      <c r="G1983" s="13">
        <f t="shared" si="31"/>
        <v>0</v>
      </c>
    </row>
    <row r="1984" spans="1:7">
      <c r="A1984" s="9"/>
      <c r="B1984" s="31"/>
      <c r="C1984" s="10" t="str">
        <f>IFERROR(VLOOKUP($B1984,DataBase!$A:$B,2,0),"")</f>
        <v/>
      </c>
      <c r="D1984" s="139" t="str">
        <f>IFERROR(VLOOKUP($B1984,DataBase!$A:$G,6,0),"")</f>
        <v/>
      </c>
      <c r="E1984" s="11"/>
      <c r="F1984" s="12"/>
      <c r="G1984" s="13">
        <f t="shared" si="31"/>
        <v>0</v>
      </c>
    </row>
    <row r="1985" spans="1:7">
      <c r="A1985" s="9"/>
      <c r="B1985" s="31"/>
      <c r="C1985" s="10" t="str">
        <f>IFERROR(VLOOKUP($B1985,DataBase!$A:$B,2,0),"")</f>
        <v/>
      </c>
      <c r="D1985" s="139" t="str">
        <f>IFERROR(VLOOKUP($B1985,DataBase!$A:$G,6,0),"")</f>
        <v/>
      </c>
      <c r="E1985" s="11"/>
      <c r="F1985" s="12"/>
      <c r="G1985" s="13">
        <f t="shared" si="31"/>
        <v>0</v>
      </c>
    </row>
    <row r="1986" spans="1:7">
      <c r="A1986" s="9"/>
      <c r="B1986" s="31"/>
      <c r="C1986" s="10" t="str">
        <f>IFERROR(VLOOKUP($B1986,DataBase!$A:$B,2,0),"")</f>
        <v/>
      </c>
      <c r="D1986" s="139" t="str">
        <f>IFERROR(VLOOKUP($B1986,DataBase!$A:$G,6,0),"")</f>
        <v/>
      </c>
      <c r="E1986" s="11"/>
      <c r="F1986" s="12"/>
      <c r="G1986" s="13">
        <f t="shared" si="31"/>
        <v>0</v>
      </c>
    </row>
    <row r="1987" spans="1:7">
      <c r="A1987" s="9"/>
      <c r="B1987" s="31"/>
      <c r="C1987" s="10" t="str">
        <f>IFERROR(VLOOKUP($B1987,DataBase!$A:$B,2,0),"")</f>
        <v/>
      </c>
      <c r="D1987" s="139" t="str">
        <f>IFERROR(VLOOKUP($B1987,DataBase!$A:$G,6,0),"")</f>
        <v/>
      </c>
      <c r="E1987" s="11"/>
      <c r="F1987" s="12"/>
      <c r="G1987" s="13">
        <f t="shared" si="31"/>
        <v>0</v>
      </c>
    </row>
    <row r="1988" spans="1:7">
      <c r="A1988" s="9"/>
      <c r="B1988" s="31"/>
      <c r="C1988" s="10" t="str">
        <f>IFERROR(VLOOKUP($B1988,DataBase!$A:$B,2,0),"")</f>
        <v/>
      </c>
      <c r="D1988" s="139" t="str">
        <f>IFERROR(VLOOKUP($B1988,DataBase!$A:$G,6,0),"")</f>
        <v/>
      </c>
      <c r="E1988" s="11"/>
      <c r="F1988" s="12"/>
      <c r="G1988" s="13">
        <f t="shared" ref="G1988:G2051" si="32">E1988*F1988</f>
        <v>0</v>
      </c>
    </row>
    <row r="1989" spans="1:7">
      <c r="A1989" s="9"/>
      <c r="B1989" s="31"/>
      <c r="C1989" s="10" t="str">
        <f>IFERROR(VLOOKUP($B1989,DataBase!$A:$B,2,0),"")</f>
        <v/>
      </c>
      <c r="D1989" s="139" t="str">
        <f>IFERROR(VLOOKUP($B1989,DataBase!$A:$G,6,0),"")</f>
        <v/>
      </c>
      <c r="E1989" s="11"/>
      <c r="F1989" s="12"/>
      <c r="G1989" s="13">
        <f t="shared" si="32"/>
        <v>0</v>
      </c>
    </row>
    <row r="1990" spans="1:7">
      <c r="A1990" s="9"/>
      <c r="B1990" s="31"/>
      <c r="C1990" s="10" t="str">
        <f>IFERROR(VLOOKUP($B1990,DataBase!$A:$B,2,0),"")</f>
        <v/>
      </c>
      <c r="D1990" s="139" t="str">
        <f>IFERROR(VLOOKUP($B1990,DataBase!$A:$G,6,0),"")</f>
        <v/>
      </c>
      <c r="E1990" s="11"/>
      <c r="F1990" s="12"/>
      <c r="G1990" s="13">
        <f t="shared" si="32"/>
        <v>0</v>
      </c>
    </row>
    <row r="1991" spans="1:7">
      <c r="A1991" s="9"/>
      <c r="B1991" s="31"/>
      <c r="C1991" s="10" t="str">
        <f>IFERROR(VLOOKUP($B1991,DataBase!$A:$B,2,0),"")</f>
        <v/>
      </c>
      <c r="D1991" s="139" t="str">
        <f>IFERROR(VLOOKUP($B1991,DataBase!$A:$G,6,0),"")</f>
        <v/>
      </c>
      <c r="E1991" s="11"/>
      <c r="F1991" s="12"/>
      <c r="G1991" s="13">
        <f t="shared" si="32"/>
        <v>0</v>
      </c>
    </row>
    <row r="1992" spans="1:7">
      <c r="A1992" s="9"/>
      <c r="B1992" s="31"/>
      <c r="C1992" s="10" t="str">
        <f>IFERROR(VLOOKUP($B1992,DataBase!$A:$B,2,0),"")</f>
        <v/>
      </c>
      <c r="D1992" s="139" t="str">
        <f>IFERROR(VLOOKUP($B1992,DataBase!$A:$G,6,0),"")</f>
        <v/>
      </c>
      <c r="E1992" s="11"/>
      <c r="F1992" s="12"/>
      <c r="G1992" s="13">
        <f t="shared" si="32"/>
        <v>0</v>
      </c>
    </row>
    <row r="1993" spans="1:7">
      <c r="A1993" s="9"/>
      <c r="B1993" s="31"/>
      <c r="C1993" s="10" t="str">
        <f>IFERROR(VLOOKUP($B1993,DataBase!$A:$B,2,0),"")</f>
        <v/>
      </c>
      <c r="D1993" s="139" t="str">
        <f>IFERROR(VLOOKUP($B1993,DataBase!$A:$G,6,0),"")</f>
        <v/>
      </c>
      <c r="E1993" s="11"/>
      <c r="F1993" s="12"/>
      <c r="G1993" s="13">
        <f t="shared" si="32"/>
        <v>0</v>
      </c>
    </row>
    <row r="1994" spans="1:7">
      <c r="A1994" s="9"/>
      <c r="B1994" s="31"/>
      <c r="C1994" s="10" t="str">
        <f>IFERROR(VLOOKUP($B1994,DataBase!$A:$B,2,0),"")</f>
        <v/>
      </c>
      <c r="D1994" s="139" t="str">
        <f>IFERROR(VLOOKUP($B1994,DataBase!$A:$G,6,0),"")</f>
        <v/>
      </c>
      <c r="E1994" s="11"/>
      <c r="F1994" s="12"/>
      <c r="G1994" s="13">
        <f t="shared" si="32"/>
        <v>0</v>
      </c>
    </row>
    <row r="1995" spans="1:7">
      <c r="A1995" s="9"/>
      <c r="B1995" s="31"/>
      <c r="C1995" s="10" t="str">
        <f>IFERROR(VLOOKUP($B1995,DataBase!$A:$B,2,0),"")</f>
        <v/>
      </c>
      <c r="D1995" s="139" t="str">
        <f>IFERROR(VLOOKUP($B1995,DataBase!$A:$G,6,0),"")</f>
        <v/>
      </c>
      <c r="E1995" s="11"/>
      <c r="F1995" s="12"/>
      <c r="G1995" s="13">
        <f t="shared" si="32"/>
        <v>0</v>
      </c>
    </row>
    <row r="1996" spans="1:7">
      <c r="A1996" s="9"/>
      <c r="B1996" s="31"/>
      <c r="C1996" s="10" t="str">
        <f>IFERROR(VLOOKUP($B1996,DataBase!$A:$B,2,0),"")</f>
        <v/>
      </c>
      <c r="D1996" s="139" t="str">
        <f>IFERROR(VLOOKUP($B1996,DataBase!$A:$G,6,0),"")</f>
        <v/>
      </c>
      <c r="E1996" s="11"/>
      <c r="F1996" s="12"/>
      <c r="G1996" s="13">
        <f t="shared" si="32"/>
        <v>0</v>
      </c>
    </row>
    <row r="1997" spans="1:7">
      <c r="A1997" s="9"/>
      <c r="B1997" s="31"/>
      <c r="C1997" s="10" t="str">
        <f>IFERROR(VLOOKUP($B1997,DataBase!$A:$B,2,0),"")</f>
        <v/>
      </c>
      <c r="D1997" s="139" t="str">
        <f>IFERROR(VLOOKUP($B1997,DataBase!$A:$G,6,0),"")</f>
        <v/>
      </c>
      <c r="E1997" s="11"/>
      <c r="F1997" s="12"/>
      <c r="G1997" s="13">
        <f t="shared" si="32"/>
        <v>0</v>
      </c>
    </row>
    <row r="1998" spans="1:7">
      <c r="A1998" s="9"/>
      <c r="B1998" s="31"/>
      <c r="C1998" s="10" t="str">
        <f>IFERROR(VLOOKUP($B1998,DataBase!$A:$B,2,0),"")</f>
        <v/>
      </c>
      <c r="D1998" s="139" t="str">
        <f>IFERROR(VLOOKUP($B1998,DataBase!$A:$G,6,0),"")</f>
        <v/>
      </c>
      <c r="E1998" s="11"/>
      <c r="F1998" s="12"/>
      <c r="G1998" s="13">
        <f t="shared" si="32"/>
        <v>0</v>
      </c>
    </row>
    <row r="1999" spans="1:7">
      <c r="A1999" s="9"/>
      <c r="B1999" s="31"/>
      <c r="C1999" s="10" t="str">
        <f>IFERROR(VLOOKUP($B1999,DataBase!$A:$B,2,0),"")</f>
        <v/>
      </c>
      <c r="D1999" s="139" t="str">
        <f>IFERROR(VLOOKUP($B1999,DataBase!$A:$G,6,0),"")</f>
        <v/>
      </c>
      <c r="E1999" s="11"/>
      <c r="F1999" s="12"/>
      <c r="G1999" s="13">
        <f t="shared" si="32"/>
        <v>0</v>
      </c>
    </row>
    <row r="2000" spans="1:7">
      <c r="A2000" s="9"/>
      <c r="B2000" s="31"/>
      <c r="C2000" s="10" t="str">
        <f>IFERROR(VLOOKUP($B2000,DataBase!$A:$B,2,0),"")</f>
        <v/>
      </c>
      <c r="D2000" s="139" t="str">
        <f>IFERROR(VLOOKUP($B2000,DataBase!$A:$G,6,0),"")</f>
        <v/>
      </c>
      <c r="E2000" s="11"/>
      <c r="F2000" s="12"/>
      <c r="G2000" s="13">
        <f t="shared" si="32"/>
        <v>0</v>
      </c>
    </row>
    <row r="2001" spans="1:7">
      <c r="A2001" s="9"/>
      <c r="B2001" s="31"/>
      <c r="C2001" s="10" t="str">
        <f>IFERROR(VLOOKUP($B2001,DataBase!$A:$B,2,0),"")</f>
        <v/>
      </c>
      <c r="D2001" s="139" t="str">
        <f>IFERROR(VLOOKUP($B2001,DataBase!$A:$G,6,0),"")</f>
        <v/>
      </c>
      <c r="E2001" s="11"/>
      <c r="F2001" s="12"/>
      <c r="G2001" s="13">
        <f t="shared" si="32"/>
        <v>0</v>
      </c>
    </row>
    <row r="2002" spans="1:7">
      <c r="A2002" s="9"/>
      <c r="B2002" s="31"/>
      <c r="C2002" s="10" t="str">
        <f>IFERROR(VLOOKUP($B2002,DataBase!$A:$B,2,0),"")</f>
        <v/>
      </c>
      <c r="D2002" s="139" t="str">
        <f>IFERROR(VLOOKUP($B2002,DataBase!$A:$G,6,0),"")</f>
        <v/>
      </c>
      <c r="E2002" s="11"/>
      <c r="F2002" s="12"/>
      <c r="G2002" s="13">
        <f t="shared" si="32"/>
        <v>0</v>
      </c>
    </row>
    <row r="2003" spans="1:7">
      <c r="A2003" s="9"/>
      <c r="B2003" s="31"/>
      <c r="C2003" s="10" t="str">
        <f>IFERROR(VLOOKUP($B2003,DataBase!$A:$B,2,0),"")</f>
        <v/>
      </c>
      <c r="D2003" s="139" t="str">
        <f>IFERROR(VLOOKUP($B2003,DataBase!$A:$G,6,0),"")</f>
        <v/>
      </c>
      <c r="E2003" s="11"/>
      <c r="F2003" s="12"/>
      <c r="G2003" s="13">
        <f t="shared" si="32"/>
        <v>0</v>
      </c>
    </row>
    <row r="2004" spans="1:7">
      <c r="A2004" s="9"/>
      <c r="B2004" s="31"/>
      <c r="C2004" s="10" t="str">
        <f>IFERROR(VLOOKUP($B2004,DataBase!$A:$B,2,0),"")</f>
        <v/>
      </c>
      <c r="D2004" s="139" t="str">
        <f>IFERROR(VLOOKUP($B2004,DataBase!$A:$G,6,0),"")</f>
        <v/>
      </c>
      <c r="E2004" s="11"/>
      <c r="F2004" s="12"/>
      <c r="G2004" s="13">
        <f t="shared" si="32"/>
        <v>0</v>
      </c>
    </row>
    <row r="2005" spans="1:7">
      <c r="A2005" s="9"/>
      <c r="B2005" s="31"/>
      <c r="C2005" s="10" t="str">
        <f>IFERROR(VLOOKUP($B2005,DataBase!$A:$B,2,0),"")</f>
        <v/>
      </c>
      <c r="D2005" s="139" t="str">
        <f>IFERROR(VLOOKUP($B2005,DataBase!$A:$G,6,0),"")</f>
        <v/>
      </c>
      <c r="E2005" s="11"/>
      <c r="F2005" s="12"/>
      <c r="G2005" s="13">
        <f t="shared" si="32"/>
        <v>0</v>
      </c>
    </row>
    <row r="2006" spans="1:7">
      <c r="A2006" s="9"/>
      <c r="B2006" s="31"/>
      <c r="C2006" s="10" t="str">
        <f>IFERROR(VLOOKUP($B2006,DataBase!$A:$B,2,0),"")</f>
        <v/>
      </c>
      <c r="D2006" s="139" t="str">
        <f>IFERROR(VLOOKUP($B2006,DataBase!$A:$G,6,0),"")</f>
        <v/>
      </c>
      <c r="E2006" s="11"/>
      <c r="F2006" s="12"/>
      <c r="G2006" s="13">
        <f t="shared" si="32"/>
        <v>0</v>
      </c>
    </row>
    <row r="2007" spans="1:7">
      <c r="A2007" s="9"/>
      <c r="B2007" s="31"/>
      <c r="C2007" s="10" t="str">
        <f>IFERROR(VLOOKUP($B2007,DataBase!$A:$B,2,0),"")</f>
        <v/>
      </c>
      <c r="D2007" s="139" t="str">
        <f>IFERROR(VLOOKUP($B2007,DataBase!$A:$G,6,0),"")</f>
        <v/>
      </c>
      <c r="E2007" s="11"/>
      <c r="F2007" s="12"/>
      <c r="G2007" s="13">
        <f t="shared" si="32"/>
        <v>0</v>
      </c>
    </row>
    <row r="2008" spans="1:7">
      <c r="A2008" s="9"/>
      <c r="B2008" s="31"/>
      <c r="C2008" s="10" t="str">
        <f>IFERROR(VLOOKUP($B2008,DataBase!$A:$B,2,0),"")</f>
        <v/>
      </c>
      <c r="D2008" s="139" t="str">
        <f>IFERROR(VLOOKUP($B2008,DataBase!$A:$G,6,0),"")</f>
        <v/>
      </c>
      <c r="E2008" s="11"/>
      <c r="F2008" s="12"/>
      <c r="G2008" s="13">
        <f t="shared" si="32"/>
        <v>0</v>
      </c>
    </row>
    <row r="2009" spans="1:7">
      <c r="A2009" s="9"/>
      <c r="B2009" s="31"/>
      <c r="C2009" s="10" t="str">
        <f>IFERROR(VLOOKUP($B2009,DataBase!$A:$B,2,0),"")</f>
        <v/>
      </c>
      <c r="D2009" s="139" t="str">
        <f>IFERROR(VLOOKUP($B2009,DataBase!$A:$G,6,0),"")</f>
        <v/>
      </c>
      <c r="E2009" s="11"/>
      <c r="F2009" s="12"/>
      <c r="G2009" s="13">
        <f t="shared" si="32"/>
        <v>0</v>
      </c>
    </row>
    <row r="2010" spans="1:7">
      <c r="A2010" s="9"/>
      <c r="B2010" s="31"/>
      <c r="C2010" s="10" t="str">
        <f>IFERROR(VLOOKUP($B2010,DataBase!$A:$B,2,0),"")</f>
        <v/>
      </c>
      <c r="D2010" s="139" t="str">
        <f>IFERROR(VLOOKUP($B2010,DataBase!$A:$G,6,0),"")</f>
        <v/>
      </c>
      <c r="E2010" s="11"/>
      <c r="F2010" s="12"/>
      <c r="G2010" s="13">
        <f t="shared" si="32"/>
        <v>0</v>
      </c>
    </row>
    <row r="2011" spans="1:7">
      <c r="A2011" s="9"/>
      <c r="B2011" s="31"/>
      <c r="C2011" s="10" t="str">
        <f>IFERROR(VLOOKUP($B2011,DataBase!$A:$B,2,0),"")</f>
        <v/>
      </c>
      <c r="D2011" s="139" t="str">
        <f>IFERROR(VLOOKUP($B2011,DataBase!$A:$G,6,0),"")</f>
        <v/>
      </c>
      <c r="E2011" s="11"/>
      <c r="F2011" s="12"/>
      <c r="G2011" s="13">
        <f t="shared" si="32"/>
        <v>0</v>
      </c>
    </row>
    <row r="2012" spans="1:7">
      <c r="A2012" s="9"/>
      <c r="B2012" s="31"/>
      <c r="C2012" s="10" t="str">
        <f>IFERROR(VLOOKUP($B2012,DataBase!$A:$B,2,0),"")</f>
        <v/>
      </c>
      <c r="D2012" s="139" t="str">
        <f>IFERROR(VLOOKUP($B2012,DataBase!$A:$G,6,0),"")</f>
        <v/>
      </c>
      <c r="E2012" s="11"/>
      <c r="F2012" s="12"/>
      <c r="G2012" s="13">
        <f t="shared" si="32"/>
        <v>0</v>
      </c>
    </row>
    <row r="2013" spans="1:7">
      <c r="A2013" s="9"/>
      <c r="B2013" s="31"/>
      <c r="C2013" s="10" t="str">
        <f>IFERROR(VLOOKUP($B2013,DataBase!$A:$B,2,0),"")</f>
        <v/>
      </c>
      <c r="D2013" s="139" t="str">
        <f>IFERROR(VLOOKUP($B2013,DataBase!$A:$G,6,0),"")</f>
        <v/>
      </c>
      <c r="E2013" s="11"/>
      <c r="F2013" s="12"/>
      <c r="G2013" s="13">
        <f t="shared" si="32"/>
        <v>0</v>
      </c>
    </row>
    <row r="2014" spans="1:7">
      <c r="A2014" s="9"/>
      <c r="B2014" s="31"/>
      <c r="C2014" s="10" t="str">
        <f>IFERROR(VLOOKUP($B2014,DataBase!$A:$B,2,0),"")</f>
        <v/>
      </c>
      <c r="D2014" s="139" t="str">
        <f>IFERROR(VLOOKUP($B2014,DataBase!$A:$G,6,0),"")</f>
        <v/>
      </c>
      <c r="E2014" s="11"/>
      <c r="F2014" s="12"/>
      <c r="G2014" s="13">
        <f t="shared" si="32"/>
        <v>0</v>
      </c>
    </row>
    <row r="2015" spans="1:7">
      <c r="A2015" s="9"/>
      <c r="B2015" s="31"/>
      <c r="C2015" s="10" t="str">
        <f>IFERROR(VLOOKUP($B2015,DataBase!$A:$B,2,0),"")</f>
        <v/>
      </c>
      <c r="D2015" s="139" t="str">
        <f>IFERROR(VLOOKUP($B2015,DataBase!$A:$G,6,0),"")</f>
        <v/>
      </c>
      <c r="E2015" s="11"/>
      <c r="F2015" s="12"/>
      <c r="G2015" s="13">
        <f t="shared" si="32"/>
        <v>0</v>
      </c>
    </row>
    <row r="2016" spans="1:7">
      <c r="A2016" s="9"/>
      <c r="B2016" s="31"/>
      <c r="C2016" s="10" t="str">
        <f>IFERROR(VLOOKUP($B2016,DataBase!$A:$B,2,0),"")</f>
        <v/>
      </c>
      <c r="D2016" s="139" t="str">
        <f>IFERROR(VLOOKUP($B2016,DataBase!$A:$G,6,0),"")</f>
        <v/>
      </c>
      <c r="E2016" s="11"/>
      <c r="F2016" s="12"/>
      <c r="G2016" s="13">
        <f t="shared" si="32"/>
        <v>0</v>
      </c>
    </row>
    <row r="2017" spans="1:7">
      <c r="A2017" s="9"/>
      <c r="B2017" s="31"/>
      <c r="C2017" s="10" t="str">
        <f>IFERROR(VLOOKUP($B2017,DataBase!$A:$B,2,0),"")</f>
        <v/>
      </c>
      <c r="D2017" s="139" t="str">
        <f>IFERROR(VLOOKUP($B2017,DataBase!$A:$G,6,0),"")</f>
        <v/>
      </c>
      <c r="E2017" s="11"/>
      <c r="F2017" s="12"/>
      <c r="G2017" s="13">
        <f t="shared" si="32"/>
        <v>0</v>
      </c>
    </row>
    <row r="2018" spans="1:7">
      <c r="A2018" s="9"/>
      <c r="B2018" s="31"/>
      <c r="C2018" s="10" t="str">
        <f>IFERROR(VLOOKUP($B2018,DataBase!$A:$B,2,0),"")</f>
        <v/>
      </c>
      <c r="D2018" s="139" t="str">
        <f>IFERROR(VLOOKUP($B2018,DataBase!$A:$G,6,0),"")</f>
        <v/>
      </c>
      <c r="E2018" s="11"/>
      <c r="F2018" s="12"/>
      <c r="G2018" s="13">
        <f t="shared" si="32"/>
        <v>0</v>
      </c>
    </row>
    <row r="2019" spans="1:7">
      <c r="A2019" s="9"/>
      <c r="B2019" s="31"/>
      <c r="C2019" s="10" t="str">
        <f>IFERROR(VLOOKUP($B2019,DataBase!$A:$B,2,0),"")</f>
        <v/>
      </c>
      <c r="D2019" s="139" t="str">
        <f>IFERROR(VLOOKUP($B2019,DataBase!$A:$G,6,0),"")</f>
        <v/>
      </c>
      <c r="E2019" s="11"/>
      <c r="F2019" s="12"/>
      <c r="G2019" s="13">
        <f t="shared" si="32"/>
        <v>0</v>
      </c>
    </row>
    <row r="2020" spans="1:7">
      <c r="A2020" s="9"/>
      <c r="B2020" s="31"/>
      <c r="C2020" s="10" t="str">
        <f>IFERROR(VLOOKUP($B2020,DataBase!$A:$B,2,0),"")</f>
        <v/>
      </c>
      <c r="D2020" s="139" t="str">
        <f>IFERROR(VLOOKUP($B2020,DataBase!$A:$G,6,0),"")</f>
        <v/>
      </c>
      <c r="E2020" s="11"/>
      <c r="F2020" s="12"/>
      <c r="G2020" s="13">
        <f t="shared" si="32"/>
        <v>0</v>
      </c>
    </row>
    <row r="2021" spans="1:7">
      <c r="A2021" s="9"/>
      <c r="B2021" s="31"/>
      <c r="C2021" s="10" t="str">
        <f>IFERROR(VLOOKUP($B2021,DataBase!$A:$B,2,0),"")</f>
        <v/>
      </c>
      <c r="D2021" s="139" t="str">
        <f>IFERROR(VLOOKUP($B2021,DataBase!$A:$G,6,0),"")</f>
        <v/>
      </c>
      <c r="E2021" s="11"/>
      <c r="F2021" s="12"/>
      <c r="G2021" s="13">
        <f t="shared" si="32"/>
        <v>0</v>
      </c>
    </row>
    <row r="2022" spans="1:7">
      <c r="A2022" s="9"/>
      <c r="B2022" s="31"/>
      <c r="C2022" s="10" t="str">
        <f>IFERROR(VLOOKUP($B2022,DataBase!$A:$B,2,0),"")</f>
        <v/>
      </c>
      <c r="D2022" s="139" t="str">
        <f>IFERROR(VLOOKUP($B2022,DataBase!$A:$G,6,0),"")</f>
        <v/>
      </c>
      <c r="E2022" s="11"/>
      <c r="F2022" s="12"/>
      <c r="G2022" s="13">
        <f t="shared" si="32"/>
        <v>0</v>
      </c>
    </row>
    <row r="2023" spans="1:7">
      <c r="A2023" s="9"/>
      <c r="B2023" s="31"/>
      <c r="C2023" s="10" t="str">
        <f>IFERROR(VLOOKUP($B2023,DataBase!$A:$B,2,0),"")</f>
        <v/>
      </c>
      <c r="D2023" s="139" t="str">
        <f>IFERROR(VLOOKUP($B2023,DataBase!$A:$G,6,0),"")</f>
        <v/>
      </c>
      <c r="E2023" s="11"/>
      <c r="F2023" s="12"/>
      <c r="G2023" s="13">
        <f t="shared" si="32"/>
        <v>0</v>
      </c>
    </row>
    <row r="2024" spans="1:7">
      <c r="A2024" s="9"/>
      <c r="B2024" s="31"/>
      <c r="C2024" s="10" t="str">
        <f>IFERROR(VLOOKUP($B2024,DataBase!$A:$B,2,0),"")</f>
        <v/>
      </c>
      <c r="D2024" s="139" t="str">
        <f>IFERROR(VLOOKUP($B2024,DataBase!$A:$G,6,0),"")</f>
        <v/>
      </c>
      <c r="E2024" s="11"/>
      <c r="F2024" s="12"/>
      <c r="G2024" s="13">
        <f t="shared" si="32"/>
        <v>0</v>
      </c>
    </row>
    <row r="2025" spans="1:7">
      <c r="A2025" s="9"/>
      <c r="B2025" s="31"/>
      <c r="C2025" s="10" t="str">
        <f>IFERROR(VLOOKUP($B2025,DataBase!$A:$B,2,0),"")</f>
        <v/>
      </c>
      <c r="D2025" s="139" t="str">
        <f>IFERROR(VLOOKUP($B2025,DataBase!$A:$G,6,0),"")</f>
        <v/>
      </c>
      <c r="E2025" s="11"/>
      <c r="F2025" s="12"/>
      <c r="G2025" s="13">
        <f t="shared" si="32"/>
        <v>0</v>
      </c>
    </row>
    <row r="2026" spans="1:7">
      <c r="A2026" s="9"/>
      <c r="B2026" s="31"/>
      <c r="C2026" s="10" t="str">
        <f>IFERROR(VLOOKUP($B2026,DataBase!$A:$B,2,0),"")</f>
        <v/>
      </c>
      <c r="D2026" s="139" t="str">
        <f>IFERROR(VLOOKUP($B2026,DataBase!$A:$G,6,0),"")</f>
        <v/>
      </c>
      <c r="E2026" s="11"/>
      <c r="F2026" s="12"/>
      <c r="G2026" s="13">
        <f t="shared" si="32"/>
        <v>0</v>
      </c>
    </row>
    <row r="2027" spans="1:7">
      <c r="A2027" s="9"/>
      <c r="B2027" s="31"/>
      <c r="C2027" s="10" t="str">
        <f>IFERROR(VLOOKUP($B2027,DataBase!$A:$B,2,0),"")</f>
        <v/>
      </c>
      <c r="D2027" s="139" t="str">
        <f>IFERROR(VLOOKUP($B2027,DataBase!$A:$G,6,0),"")</f>
        <v/>
      </c>
      <c r="E2027" s="11"/>
      <c r="F2027" s="12"/>
      <c r="G2027" s="13">
        <f t="shared" si="32"/>
        <v>0</v>
      </c>
    </row>
    <row r="2028" spans="1:7">
      <c r="A2028" s="9"/>
      <c r="B2028" s="31"/>
      <c r="C2028" s="10" t="str">
        <f>IFERROR(VLOOKUP($B2028,DataBase!$A:$B,2,0),"")</f>
        <v/>
      </c>
      <c r="D2028" s="139" t="str">
        <f>IFERROR(VLOOKUP($B2028,DataBase!$A:$G,6,0),"")</f>
        <v/>
      </c>
      <c r="E2028" s="11"/>
      <c r="F2028" s="12"/>
      <c r="G2028" s="13">
        <f t="shared" si="32"/>
        <v>0</v>
      </c>
    </row>
    <row r="2029" spans="1:7">
      <c r="A2029" s="9"/>
      <c r="B2029" s="31"/>
      <c r="C2029" s="10" t="str">
        <f>IFERROR(VLOOKUP($B2029,DataBase!$A:$B,2,0),"")</f>
        <v/>
      </c>
      <c r="D2029" s="139" t="str">
        <f>IFERROR(VLOOKUP($B2029,DataBase!$A:$G,6,0),"")</f>
        <v/>
      </c>
      <c r="E2029" s="11"/>
      <c r="F2029" s="12"/>
      <c r="G2029" s="13">
        <f t="shared" si="32"/>
        <v>0</v>
      </c>
    </row>
    <row r="2030" spans="1:7">
      <c r="A2030" s="9"/>
      <c r="B2030" s="31"/>
      <c r="C2030" s="10" t="str">
        <f>IFERROR(VLOOKUP($B2030,DataBase!$A:$B,2,0),"")</f>
        <v/>
      </c>
      <c r="D2030" s="139" t="str">
        <f>IFERROR(VLOOKUP($B2030,DataBase!$A:$G,6,0),"")</f>
        <v/>
      </c>
      <c r="E2030" s="11"/>
      <c r="F2030" s="12"/>
      <c r="G2030" s="13">
        <f t="shared" si="32"/>
        <v>0</v>
      </c>
    </row>
    <row r="2031" spans="1:7">
      <c r="A2031" s="9"/>
      <c r="B2031" s="31"/>
      <c r="C2031" s="10" t="str">
        <f>IFERROR(VLOOKUP($B2031,DataBase!$A:$B,2,0),"")</f>
        <v/>
      </c>
      <c r="D2031" s="139" t="str">
        <f>IFERROR(VLOOKUP($B2031,DataBase!$A:$G,6,0),"")</f>
        <v/>
      </c>
      <c r="E2031" s="11"/>
      <c r="F2031" s="12"/>
      <c r="G2031" s="13">
        <f t="shared" si="32"/>
        <v>0</v>
      </c>
    </row>
    <row r="2032" spans="1:7">
      <c r="A2032" s="9"/>
      <c r="B2032" s="31"/>
      <c r="C2032" s="10" t="str">
        <f>IFERROR(VLOOKUP($B2032,DataBase!$A:$B,2,0),"")</f>
        <v/>
      </c>
      <c r="D2032" s="139" t="str">
        <f>IFERROR(VLOOKUP($B2032,DataBase!$A:$G,6,0),"")</f>
        <v/>
      </c>
      <c r="E2032" s="11"/>
      <c r="F2032" s="12"/>
      <c r="G2032" s="13">
        <f t="shared" si="32"/>
        <v>0</v>
      </c>
    </row>
    <row r="2033" spans="1:7">
      <c r="A2033" s="9"/>
      <c r="B2033" s="31"/>
      <c r="C2033" s="10" t="str">
        <f>IFERROR(VLOOKUP($B2033,DataBase!$A:$B,2,0),"")</f>
        <v/>
      </c>
      <c r="D2033" s="139" t="str">
        <f>IFERROR(VLOOKUP($B2033,DataBase!$A:$G,6,0),"")</f>
        <v/>
      </c>
      <c r="E2033" s="11"/>
      <c r="F2033" s="12"/>
      <c r="G2033" s="13">
        <f t="shared" si="32"/>
        <v>0</v>
      </c>
    </row>
    <row r="2034" spans="1:7">
      <c r="A2034" s="9"/>
      <c r="B2034" s="31"/>
      <c r="C2034" s="10" t="str">
        <f>IFERROR(VLOOKUP($B2034,DataBase!$A:$B,2,0),"")</f>
        <v/>
      </c>
      <c r="D2034" s="139" t="str">
        <f>IFERROR(VLOOKUP($B2034,DataBase!$A:$G,6,0),"")</f>
        <v/>
      </c>
      <c r="E2034" s="11"/>
      <c r="F2034" s="12"/>
      <c r="G2034" s="13">
        <f t="shared" si="32"/>
        <v>0</v>
      </c>
    </row>
    <row r="2035" spans="1:7">
      <c r="A2035" s="9"/>
      <c r="B2035" s="31"/>
      <c r="C2035" s="10" t="str">
        <f>IFERROR(VLOOKUP($B2035,DataBase!$A:$B,2,0),"")</f>
        <v/>
      </c>
      <c r="D2035" s="139" t="str">
        <f>IFERROR(VLOOKUP($B2035,DataBase!$A:$G,6,0),"")</f>
        <v/>
      </c>
      <c r="E2035" s="11"/>
      <c r="F2035" s="12"/>
      <c r="G2035" s="13">
        <f t="shared" si="32"/>
        <v>0</v>
      </c>
    </row>
    <row r="2036" spans="1:7">
      <c r="A2036" s="9"/>
      <c r="B2036" s="31"/>
      <c r="C2036" s="10" t="str">
        <f>IFERROR(VLOOKUP($B2036,DataBase!$A:$B,2,0),"")</f>
        <v/>
      </c>
      <c r="D2036" s="139" t="str">
        <f>IFERROR(VLOOKUP($B2036,DataBase!$A:$G,6,0),"")</f>
        <v/>
      </c>
      <c r="E2036" s="11"/>
      <c r="F2036" s="12"/>
      <c r="G2036" s="13">
        <f t="shared" si="32"/>
        <v>0</v>
      </c>
    </row>
    <row r="2037" spans="1:7">
      <c r="A2037" s="9"/>
      <c r="B2037" s="31"/>
      <c r="C2037" s="10" t="str">
        <f>IFERROR(VLOOKUP($B2037,DataBase!$A:$B,2,0),"")</f>
        <v/>
      </c>
      <c r="D2037" s="139" t="str">
        <f>IFERROR(VLOOKUP($B2037,DataBase!$A:$G,6,0),"")</f>
        <v/>
      </c>
      <c r="E2037" s="11"/>
      <c r="F2037" s="12"/>
      <c r="G2037" s="13">
        <f t="shared" si="32"/>
        <v>0</v>
      </c>
    </row>
    <row r="2038" spans="1:7">
      <c r="A2038" s="9"/>
      <c r="B2038" s="31"/>
      <c r="C2038" s="10" t="str">
        <f>IFERROR(VLOOKUP($B2038,DataBase!$A:$B,2,0),"")</f>
        <v/>
      </c>
      <c r="D2038" s="139" t="str">
        <f>IFERROR(VLOOKUP($B2038,DataBase!$A:$G,6,0),"")</f>
        <v/>
      </c>
      <c r="E2038" s="11"/>
      <c r="F2038" s="12"/>
      <c r="G2038" s="13">
        <f t="shared" si="32"/>
        <v>0</v>
      </c>
    </row>
    <row r="2039" spans="1:7">
      <c r="A2039" s="9"/>
      <c r="B2039" s="31"/>
      <c r="C2039" s="10" t="str">
        <f>IFERROR(VLOOKUP($B2039,DataBase!$A:$B,2,0),"")</f>
        <v/>
      </c>
      <c r="D2039" s="139" t="str">
        <f>IFERROR(VLOOKUP($B2039,DataBase!$A:$G,6,0),"")</f>
        <v/>
      </c>
      <c r="E2039" s="11"/>
      <c r="F2039" s="12"/>
      <c r="G2039" s="13">
        <f t="shared" si="32"/>
        <v>0</v>
      </c>
    </row>
    <row r="2040" spans="1:7">
      <c r="A2040" s="9"/>
      <c r="B2040" s="31"/>
      <c r="C2040" s="10" t="str">
        <f>IFERROR(VLOOKUP($B2040,DataBase!$A:$B,2,0),"")</f>
        <v/>
      </c>
      <c r="D2040" s="139" t="str">
        <f>IFERROR(VLOOKUP($B2040,DataBase!$A:$G,6,0),"")</f>
        <v/>
      </c>
      <c r="E2040" s="11"/>
      <c r="F2040" s="12"/>
      <c r="G2040" s="13">
        <f t="shared" si="32"/>
        <v>0</v>
      </c>
    </row>
    <row r="2041" spans="1:7">
      <c r="A2041" s="9"/>
      <c r="B2041" s="31"/>
      <c r="C2041" s="10" t="str">
        <f>IFERROR(VLOOKUP($B2041,DataBase!$A:$B,2,0),"")</f>
        <v/>
      </c>
      <c r="D2041" s="139" t="str">
        <f>IFERROR(VLOOKUP($B2041,DataBase!$A:$G,6,0),"")</f>
        <v/>
      </c>
      <c r="E2041" s="11"/>
      <c r="F2041" s="12"/>
      <c r="G2041" s="13">
        <f t="shared" si="32"/>
        <v>0</v>
      </c>
    </row>
    <row r="2042" spans="1:7">
      <c r="A2042" s="9"/>
      <c r="B2042" s="31"/>
      <c r="C2042" s="10" t="str">
        <f>IFERROR(VLOOKUP($B2042,DataBase!$A:$B,2,0),"")</f>
        <v/>
      </c>
      <c r="D2042" s="139" t="str">
        <f>IFERROR(VLOOKUP($B2042,DataBase!$A:$G,6,0),"")</f>
        <v/>
      </c>
      <c r="E2042" s="11"/>
      <c r="F2042" s="12"/>
      <c r="G2042" s="13">
        <f t="shared" si="32"/>
        <v>0</v>
      </c>
    </row>
    <row r="2043" spans="1:7">
      <c r="A2043" s="9"/>
      <c r="B2043" s="31"/>
      <c r="C2043" s="10" t="str">
        <f>IFERROR(VLOOKUP($B2043,DataBase!$A:$B,2,0),"")</f>
        <v/>
      </c>
      <c r="D2043" s="139" t="str">
        <f>IFERROR(VLOOKUP($B2043,DataBase!$A:$G,6,0),"")</f>
        <v/>
      </c>
      <c r="E2043" s="11"/>
      <c r="F2043" s="12"/>
      <c r="G2043" s="13">
        <f t="shared" si="32"/>
        <v>0</v>
      </c>
    </row>
    <row r="2044" spans="1:7">
      <c r="A2044" s="9"/>
      <c r="B2044" s="31"/>
      <c r="C2044" s="10" t="str">
        <f>IFERROR(VLOOKUP($B2044,DataBase!$A:$B,2,0),"")</f>
        <v/>
      </c>
      <c r="D2044" s="139" t="str">
        <f>IFERROR(VLOOKUP($B2044,DataBase!$A:$G,6,0),"")</f>
        <v/>
      </c>
      <c r="E2044" s="11"/>
      <c r="F2044" s="12"/>
      <c r="G2044" s="13">
        <f t="shared" si="32"/>
        <v>0</v>
      </c>
    </row>
    <row r="2045" spans="1:7">
      <c r="A2045" s="9"/>
      <c r="B2045" s="31"/>
      <c r="C2045" s="10" t="str">
        <f>IFERROR(VLOOKUP($B2045,DataBase!$A:$B,2,0),"")</f>
        <v/>
      </c>
      <c r="D2045" s="139" t="str">
        <f>IFERROR(VLOOKUP($B2045,DataBase!$A:$G,6,0),"")</f>
        <v/>
      </c>
      <c r="E2045" s="11"/>
      <c r="F2045" s="12"/>
      <c r="G2045" s="13">
        <f t="shared" si="32"/>
        <v>0</v>
      </c>
    </row>
    <row r="2046" spans="1:7">
      <c r="A2046" s="9"/>
      <c r="B2046" s="31"/>
      <c r="C2046" s="10" t="str">
        <f>IFERROR(VLOOKUP($B2046,DataBase!$A:$B,2,0),"")</f>
        <v/>
      </c>
      <c r="D2046" s="139" t="str">
        <f>IFERROR(VLOOKUP($B2046,DataBase!$A:$G,6,0),"")</f>
        <v/>
      </c>
      <c r="E2046" s="11"/>
      <c r="F2046" s="12"/>
      <c r="G2046" s="13">
        <f t="shared" si="32"/>
        <v>0</v>
      </c>
    </row>
    <row r="2047" spans="1:7">
      <c r="A2047" s="9"/>
      <c r="B2047" s="31"/>
      <c r="C2047" s="10" t="str">
        <f>IFERROR(VLOOKUP($B2047,DataBase!$A:$B,2,0),"")</f>
        <v/>
      </c>
      <c r="D2047" s="139" t="str">
        <f>IFERROR(VLOOKUP($B2047,DataBase!$A:$G,6,0),"")</f>
        <v/>
      </c>
      <c r="E2047" s="11"/>
      <c r="F2047" s="12"/>
      <c r="G2047" s="13">
        <f t="shared" si="32"/>
        <v>0</v>
      </c>
    </row>
    <row r="2048" spans="1:7">
      <c r="A2048" s="9"/>
      <c r="B2048" s="31"/>
      <c r="C2048" s="10" t="str">
        <f>IFERROR(VLOOKUP($B2048,DataBase!$A:$B,2,0),"")</f>
        <v/>
      </c>
      <c r="D2048" s="139" t="str">
        <f>IFERROR(VLOOKUP($B2048,DataBase!$A:$G,6,0),"")</f>
        <v/>
      </c>
      <c r="E2048" s="11"/>
      <c r="F2048" s="12"/>
      <c r="G2048" s="13">
        <f t="shared" si="32"/>
        <v>0</v>
      </c>
    </row>
    <row r="2049" spans="1:7">
      <c r="A2049" s="9"/>
      <c r="B2049" s="31"/>
      <c r="C2049" s="10" t="str">
        <f>IFERROR(VLOOKUP($B2049,DataBase!$A:$B,2,0),"")</f>
        <v/>
      </c>
      <c r="D2049" s="139" t="str">
        <f>IFERROR(VLOOKUP($B2049,DataBase!$A:$G,6,0),"")</f>
        <v/>
      </c>
      <c r="E2049" s="11"/>
      <c r="F2049" s="12"/>
      <c r="G2049" s="13">
        <f t="shared" si="32"/>
        <v>0</v>
      </c>
    </row>
    <row r="2050" spans="1:7">
      <c r="A2050" s="9"/>
      <c r="B2050" s="31"/>
      <c r="C2050" s="10" t="str">
        <f>IFERROR(VLOOKUP($B2050,DataBase!$A:$B,2,0),"")</f>
        <v/>
      </c>
      <c r="D2050" s="139" t="str">
        <f>IFERROR(VLOOKUP($B2050,DataBase!$A:$G,6,0),"")</f>
        <v/>
      </c>
      <c r="E2050" s="11"/>
      <c r="F2050" s="12"/>
      <c r="G2050" s="13">
        <f t="shared" si="32"/>
        <v>0</v>
      </c>
    </row>
    <row r="2051" spans="1:7">
      <c r="A2051" s="9"/>
      <c r="B2051" s="31"/>
      <c r="C2051" s="10" t="str">
        <f>IFERROR(VLOOKUP($B2051,DataBase!$A:$B,2,0),"")</f>
        <v/>
      </c>
      <c r="D2051" s="139" t="str">
        <f>IFERROR(VLOOKUP($B2051,DataBase!$A:$G,6,0),"")</f>
        <v/>
      </c>
      <c r="E2051" s="11"/>
      <c r="F2051" s="12"/>
      <c r="G2051" s="13">
        <f t="shared" si="32"/>
        <v>0</v>
      </c>
    </row>
    <row r="2052" spans="1:7">
      <c r="A2052" s="9"/>
      <c r="B2052" s="31"/>
      <c r="C2052" s="10" t="str">
        <f>IFERROR(VLOOKUP($B2052,DataBase!$A:$B,2,0),"")</f>
        <v/>
      </c>
      <c r="D2052" s="139" t="str">
        <f>IFERROR(VLOOKUP($B2052,DataBase!$A:$G,6,0),"")</f>
        <v/>
      </c>
      <c r="E2052" s="11"/>
      <c r="F2052" s="12"/>
      <c r="G2052" s="13">
        <f t="shared" ref="G2052:G2115" si="33">E2052*F2052</f>
        <v>0</v>
      </c>
    </row>
    <row r="2053" spans="1:7">
      <c r="A2053" s="9"/>
      <c r="B2053" s="31"/>
      <c r="C2053" s="10" t="str">
        <f>IFERROR(VLOOKUP($B2053,DataBase!$A:$B,2,0),"")</f>
        <v/>
      </c>
      <c r="D2053" s="139" t="str">
        <f>IFERROR(VLOOKUP($B2053,DataBase!$A:$G,6,0),"")</f>
        <v/>
      </c>
      <c r="E2053" s="11"/>
      <c r="F2053" s="12"/>
      <c r="G2053" s="13">
        <f t="shared" si="33"/>
        <v>0</v>
      </c>
    </row>
    <row r="2054" spans="1:7">
      <c r="A2054" s="9"/>
      <c r="B2054" s="31"/>
      <c r="C2054" s="10" t="str">
        <f>IFERROR(VLOOKUP($B2054,DataBase!$A:$B,2,0),"")</f>
        <v/>
      </c>
      <c r="D2054" s="139" t="str">
        <f>IFERROR(VLOOKUP($B2054,DataBase!$A:$G,6,0),"")</f>
        <v/>
      </c>
      <c r="E2054" s="11"/>
      <c r="F2054" s="12"/>
      <c r="G2054" s="13">
        <f t="shared" si="33"/>
        <v>0</v>
      </c>
    </row>
    <row r="2055" spans="1:7">
      <c r="A2055" s="9"/>
      <c r="B2055" s="31"/>
      <c r="C2055" s="10" t="str">
        <f>IFERROR(VLOOKUP($B2055,DataBase!$A:$B,2,0),"")</f>
        <v/>
      </c>
      <c r="D2055" s="139" t="str">
        <f>IFERROR(VLOOKUP($B2055,DataBase!$A:$G,6,0),"")</f>
        <v/>
      </c>
      <c r="E2055" s="11"/>
      <c r="F2055" s="12"/>
      <c r="G2055" s="13">
        <f t="shared" si="33"/>
        <v>0</v>
      </c>
    </row>
    <row r="2056" spans="1:7">
      <c r="A2056" s="9"/>
      <c r="B2056" s="31"/>
      <c r="C2056" s="10" t="str">
        <f>IFERROR(VLOOKUP($B2056,DataBase!$A:$B,2,0),"")</f>
        <v/>
      </c>
      <c r="D2056" s="139" t="str">
        <f>IFERROR(VLOOKUP($B2056,DataBase!$A:$G,6,0),"")</f>
        <v/>
      </c>
      <c r="E2056" s="11"/>
      <c r="F2056" s="12"/>
      <c r="G2056" s="13">
        <f t="shared" si="33"/>
        <v>0</v>
      </c>
    </row>
    <row r="2057" spans="1:7">
      <c r="A2057" s="9"/>
      <c r="B2057" s="31"/>
      <c r="C2057" s="10" t="str">
        <f>IFERROR(VLOOKUP($B2057,DataBase!$A:$B,2,0),"")</f>
        <v/>
      </c>
      <c r="D2057" s="139" t="str">
        <f>IFERROR(VLOOKUP($B2057,DataBase!$A:$G,6,0),"")</f>
        <v/>
      </c>
      <c r="E2057" s="11"/>
      <c r="F2057" s="12"/>
      <c r="G2057" s="13">
        <f t="shared" si="33"/>
        <v>0</v>
      </c>
    </row>
    <row r="2058" spans="1:7">
      <c r="A2058" s="9"/>
      <c r="B2058" s="31"/>
      <c r="C2058" s="10" t="str">
        <f>IFERROR(VLOOKUP($B2058,DataBase!$A:$B,2,0),"")</f>
        <v/>
      </c>
      <c r="D2058" s="139" t="str">
        <f>IFERROR(VLOOKUP($B2058,DataBase!$A:$G,6,0),"")</f>
        <v/>
      </c>
      <c r="E2058" s="11"/>
      <c r="F2058" s="12"/>
      <c r="G2058" s="13">
        <f t="shared" si="33"/>
        <v>0</v>
      </c>
    </row>
    <row r="2059" spans="1:7">
      <c r="A2059" s="9"/>
      <c r="B2059" s="31"/>
      <c r="C2059" s="10" t="str">
        <f>IFERROR(VLOOKUP($B2059,DataBase!$A:$B,2,0),"")</f>
        <v/>
      </c>
      <c r="D2059" s="139" t="str">
        <f>IFERROR(VLOOKUP($B2059,DataBase!$A:$G,6,0),"")</f>
        <v/>
      </c>
      <c r="E2059" s="11"/>
      <c r="F2059" s="12"/>
      <c r="G2059" s="13">
        <f t="shared" si="33"/>
        <v>0</v>
      </c>
    </row>
    <row r="2060" spans="1:7">
      <c r="A2060" s="9"/>
      <c r="B2060" s="31"/>
      <c r="C2060" s="10" t="str">
        <f>IFERROR(VLOOKUP($B2060,DataBase!$A:$B,2,0),"")</f>
        <v/>
      </c>
      <c r="D2060" s="139" t="str">
        <f>IFERROR(VLOOKUP($B2060,DataBase!$A:$G,6,0),"")</f>
        <v/>
      </c>
      <c r="E2060" s="11"/>
      <c r="F2060" s="12"/>
      <c r="G2060" s="13">
        <f t="shared" si="33"/>
        <v>0</v>
      </c>
    </row>
    <row r="2061" spans="1:7">
      <c r="A2061" s="9"/>
      <c r="B2061" s="31"/>
      <c r="C2061" s="10" t="str">
        <f>IFERROR(VLOOKUP($B2061,DataBase!$A:$B,2,0),"")</f>
        <v/>
      </c>
      <c r="D2061" s="139" t="str">
        <f>IFERROR(VLOOKUP($B2061,DataBase!$A:$G,6,0),"")</f>
        <v/>
      </c>
      <c r="E2061" s="11"/>
      <c r="F2061" s="12"/>
      <c r="G2061" s="13">
        <f t="shared" si="33"/>
        <v>0</v>
      </c>
    </row>
    <row r="2062" spans="1:7">
      <c r="A2062" s="9"/>
      <c r="B2062" s="31"/>
      <c r="C2062" s="10" t="str">
        <f>IFERROR(VLOOKUP($B2062,DataBase!$A:$B,2,0),"")</f>
        <v/>
      </c>
      <c r="D2062" s="139" t="str">
        <f>IFERROR(VLOOKUP($B2062,DataBase!$A:$G,6,0),"")</f>
        <v/>
      </c>
      <c r="E2062" s="11"/>
      <c r="F2062" s="12"/>
      <c r="G2062" s="13">
        <f t="shared" si="33"/>
        <v>0</v>
      </c>
    </row>
    <row r="2063" spans="1:7">
      <c r="A2063" s="9"/>
      <c r="B2063" s="31"/>
      <c r="C2063" s="10" t="str">
        <f>IFERROR(VLOOKUP($B2063,DataBase!$A:$B,2,0),"")</f>
        <v/>
      </c>
      <c r="D2063" s="139" t="str">
        <f>IFERROR(VLOOKUP($B2063,DataBase!$A:$G,6,0),"")</f>
        <v/>
      </c>
      <c r="E2063" s="11"/>
      <c r="F2063" s="12"/>
      <c r="G2063" s="13">
        <f t="shared" si="33"/>
        <v>0</v>
      </c>
    </row>
    <row r="2064" spans="1:7">
      <c r="A2064" s="9"/>
      <c r="B2064" s="31"/>
      <c r="C2064" s="10" t="str">
        <f>IFERROR(VLOOKUP($B2064,DataBase!$A:$B,2,0),"")</f>
        <v/>
      </c>
      <c r="D2064" s="139" t="str">
        <f>IFERROR(VLOOKUP($B2064,DataBase!$A:$G,6,0),"")</f>
        <v/>
      </c>
      <c r="E2064" s="11"/>
      <c r="F2064" s="12"/>
      <c r="G2064" s="13">
        <f t="shared" si="33"/>
        <v>0</v>
      </c>
    </row>
    <row r="2065" spans="1:7">
      <c r="A2065" s="9"/>
      <c r="B2065" s="31"/>
      <c r="C2065" s="10" t="str">
        <f>IFERROR(VLOOKUP($B2065,DataBase!$A:$B,2,0),"")</f>
        <v/>
      </c>
      <c r="D2065" s="139" t="str">
        <f>IFERROR(VLOOKUP($B2065,DataBase!$A:$G,6,0),"")</f>
        <v/>
      </c>
      <c r="E2065" s="11"/>
      <c r="F2065" s="12"/>
      <c r="G2065" s="13">
        <f t="shared" si="33"/>
        <v>0</v>
      </c>
    </row>
    <row r="2066" spans="1:7">
      <c r="A2066" s="9"/>
      <c r="B2066" s="31"/>
      <c r="C2066" s="10" t="str">
        <f>IFERROR(VLOOKUP($B2066,DataBase!$A:$B,2,0),"")</f>
        <v/>
      </c>
      <c r="D2066" s="139" t="str">
        <f>IFERROR(VLOOKUP($B2066,DataBase!$A:$G,6,0),"")</f>
        <v/>
      </c>
      <c r="E2066" s="11"/>
      <c r="F2066" s="12"/>
      <c r="G2066" s="13">
        <f t="shared" si="33"/>
        <v>0</v>
      </c>
    </row>
    <row r="2067" spans="1:7">
      <c r="A2067" s="9"/>
      <c r="B2067" s="31"/>
      <c r="C2067" s="10" t="str">
        <f>IFERROR(VLOOKUP($B2067,DataBase!$A:$B,2,0),"")</f>
        <v/>
      </c>
      <c r="D2067" s="139" t="str">
        <f>IFERROR(VLOOKUP($B2067,DataBase!$A:$G,6,0),"")</f>
        <v/>
      </c>
      <c r="E2067" s="11"/>
      <c r="F2067" s="12"/>
      <c r="G2067" s="13">
        <f t="shared" si="33"/>
        <v>0</v>
      </c>
    </row>
    <row r="2068" spans="1:7">
      <c r="A2068" s="9"/>
      <c r="B2068" s="31"/>
      <c r="C2068" s="10" t="str">
        <f>IFERROR(VLOOKUP($B2068,DataBase!$A:$B,2,0),"")</f>
        <v/>
      </c>
      <c r="D2068" s="139" t="str">
        <f>IFERROR(VLOOKUP($B2068,DataBase!$A:$G,6,0),"")</f>
        <v/>
      </c>
      <c r="E2068" s="11"/>
      <c r="F2068" s="12"/>
      <c r="G2068" s="13">
        <f t="shared" si="33"/>
        <v>0</v>
      </c>
    </row>
    <row r="2069" spans="1:7">
      <c r="A2069" s="9"/>
      <c r="B2069" s="31"/>
      <c r="C2069" s="10" t="str">
        <f>IFERROR(VLOOKUP($B2069,DataBase!$A:$B,2,0),"")</f>
        <v/>
      </c>
      <c r="D2069" s="139" t="str">
        <f>IFERROR(VLOOKUP($B2069,DataBase!$A:$G,6,0),"")</f>
        <v/>
      </c>
      <c r="E2069" s="11"/>
      <c r="F2069" s="12"/>
      <c r="G2069" s="13">
        <f t="shared" si="33"/>
        <v>0</v>
      </c>
    </row>
    <row r="2070" spans="1:7">
      <c r="A2070" s="9"/>
      <c r="B2070" s="31"/>
      <c r="C2070" s="10" t="str">
        <f>IFERROR(VLOOKUP($B2070,DataBase!$A:$B,2,0),"")</f>
        <v/>
      </c>
      <c r="D2070" s="139" t="str">
        <f>IFERROR(VLOOKUP($B2070,DataBase!$A:$G,6,0),"")</f>
        <v/>
      </c>
      <c r="E2070" s="11"/>
      <c r="F2070" s="12"/>
      <c r="G2070" s="13">
        <f t="shared" si="33"/>
        <v>0</v>
      </c>
    </row>
    <row r="2071" spans="1:7">
      <c r="A2071" s="9"/>
      <c r="B2071" s="31"/>
      <c r="C2071" s="10" t="str">
        <f>IFERROR(VLOOKUP($B2071,DataBase!$A:$B,2,0),"")</f>
        <v/>
      </c>
      <c r="D2071" s="139" t="str">
        <f>IFERROR(VLOOKUP($B2071,DataBase!$A:$G,6,0),"")</f>
        <v/>
      </c>
      <c r="E2071" s="11"/>
      <c r="F2071" s="12"/>
      <c r="G2071" s="13">
        <f t="shared" si="33"/>
        <v>0</v>
      </c>
    </row>
    <row r="2072" spans="1:7">
      <c r="A2072" s="9"/>
      <c r="B2072" s="31"/>
      <c r="C2072" s="10" t="str">
        <f>IFERROR(VLOOKUP($B2072,DataBase!$A:$B,2,0),"")</f>
        <v/>
      </c>
      <c r="D2072" s="139" t="str">
        <f>IFERROR(VLOOKUP($B2072,DataBase!$A:$G,6,0),"")</f>
        <v/>
      </c>
      <c r="E2072" s="11"/>
      <c r="F2072" s="12"/>
      <c r="G2072" s="13">
        <f t="shared" si="33"/>
        <v>0</v>
      </c>
    </row>
    <row r="2073" spans="1:7">
      <c r="A2073" s="9"/>
      <c r="B2073" s="31"/>
      <c r="C2073" s="10" t="str">
        <f>IFERROR(VLOOKUP($B2073,DataBase!$A:$B,2,0),"")</f>
        <v/>
      </c>
      <c r="D2073" s="139" t="str">
        <f>IFERROR(VLOOKUP($B2073,DataBase!$A:$G,6,0),"")</f>
        <v/>
      </c>
      <c r="E2073" s="11"/>
      <c r="F2073" s="12"/>
      <c r="G2073" s="13">
        <f t="shared" si="33"/>
        <v>0</v>
      </c>
    </row>
    <row r="2074" spans="1:7">
      <c r="A2074" s="9"/>
      <c r="B2074" s="31"/>
      <c r="C2074" s="10" t="str">
        <f>IFERROR(VLOOKUP($B2074,DataBase!$A:$B,2,0),"")</f>
        <v/>
      </c>
      <c r="D2074" s="139" t="str">
        <f>IFERROR(VLOOKUP($B2074,DataBase!$A:$G,6,0),"")</f>
        <v/>
      </c>
      <c r="E2074" s="11"/>
      <c r="F2074" s="12"/>
      <c r="G2074" s="13">
        <f t="shared" si="33"/>
        <v>0</v>
      </c>
    </row>
    <row r="2075" spans="1:7">
      <c r="A2075" s="9"/>
      <c r="B2075" s="31"/>
      <c r="C2075" s="10" t="str">
        <f>IFERROR(VLOOKUP($B2075,DataBase!$A:$B,2,0),"")</f>
        <v/>
      </c>
      <c r="D2075" s="139" t="str">
        <f>IFERROR(VLOOKUP($B2075,DataBase!$A:$G,6,0),"")</f>
        <v/>
      </c>
      <c r="E2075" s="11"/>
      <c r="F2075" s="12"/>
      <c r="G2075" s="13">
        <f t="shared" si="33"/>
        <v>0</v>
      </c>
    </row>
    <row r="2076" spans="1:7">
      <c r="A2076" s="9"/>
      <c r="B2076" s="31"/>
      <c r="C2076" s="10" t="str">
        <f>IFERROR(VLOOKUP($B2076,DataBase!$A:$B,2,0),"")</f>
        <v/>
      </c>
      <c r="D2076" s="139" t="str">
        <f>IFERROR(VLOOKUP($B2076,DataBase!$A:$G,6,0),"")</f>
        <v/>
      </c>
      <c r="E2076" s="11"/>
      <c r="F2076" s="12"/>
      <c r="G2076" s="13">
        <f t="shared" si="33"/>
        <v>0</v>
      </c>
    </row>
    <row r="2077" spans="1:7">
      <c r="A2077" s="9"/>
      <c r="B2077" s="31"/>
      <c r="C2077" s="10" t="str">
        <f>IFERROR(VLOOKUP($B2077,DataBase!$A:$B,2,0),"")</f>
        <v/>
      </c>
      <c r="D2077" s="139" t="str">
        <f>IFERROR(VLOOKUP($B2077,DataBase!$A:$G,6,0),"")</f>
        <v/>
      </c>
      <c r="E2077" s="11"/>
      <c r="F2077" s="12"/>
      <c r="G2077" s="13">
        <f t="shared" si="33"/>
        <v>0</v>
      </c>
    </row>
    <row r="2078" spans="1:7">
      <c r="A2078" s="9"/>
      <c r="B2078" s="31"/>
      <c r="C2078" s="10" t="str">
        <f>IFERROR(VLOOKUP($B2078,DataBase!$A:$B,2,0),"")</f>
        <v/>
      </c>
      <c r="D2078" s="139" t="str">
        <f>IFERROR(VLOOKUP($B2078,DataBase!$A:$G,6,0),"")</f>
        <v/>
      </c>
      <c r="E2078" s="11"/>
      <c r="F2078" s="12"/>
      <c r="G2078" s="13">
        <f t="shared" si="33"/>
        <v>0</v>
      </c>
    </row>
    <row r="2079" spans="1:7">
      <c r="A2079" s="9"/>
      <c r="B2079" s="31"/>
      <c r="C2079" s="10" t="str">
        <f>IFERROR(VLOOKUP($B2079,DataBase!$A:$B,2,0),"")</f>
        <v/>
      </c>
      <c r="D2079" s="139" t="str">
        <f>IFERROR(VLOOKUP($B2079,DataBase!$A:$G,6,0),"")</f>
        <v/>
      </c>
      <c r="E2079" s="11"/>
      <c r="F2079" s="12"/>
      <c r="G2079" s="13">
        <f t="shared" si="33"/>
        <v>0</v>
      </c>
    </row>
    <row r="2080" spans="1:7">
      <c r="A2080" s="9"/>
      <c r="B2080" s="31"/>
      <c r="C2080" s="10" t="str">
        <f>IFERROR(VLOOKUP($B2080,DataBase!$A:$B,2,0),"")</f>
        <v/>
      </c>
      <c r="D2080" s="139" t="str">
        <f>IFERROR(VLOOKUP($B2080,DataBase!$A:$G,6,0),"")</f>
        <v/>
      </c>
      <c r="E2080" s="11"/>
      <c r="F2080" s="12"/>
      <c r="G2080" s="13">
        <f t="shared" si="33"/>
        <v>0</v>
      </c>
    </row>
    <row r="2081" spans="1:7">
      <c r="A2081" s="9"/>
      <c r="B2081" s="31"/>
      <c r="C2081" s="10" t="str">
        <f>IFERROR(VLOOKUP($B2081,DataBase!$A:$B,2,0),"")</f>
        <v/>
      </c>
      <c r="D2081" s="139" t="str">
        <f>IFERROR(VLOOKUP($B2081,DataBase!$A:$G,6,0),"")</f>
        <v/>
      </c>
      <c r="E2081" s="11"/>
      <c r="F2081" s="12"/>
      <c r="G2081" s="13">
        <f t="shared" si="33"/>
        <v>0</v>
      </c>
    </row>
    <row r="2082" spans="1:7">
      <c r="A2082" s="9"/>
      <c r="B2082" s="31"/>
      <c r="C2082" s="10" t="str">
        <f>IFERROR(VLOOKUP($B2082,DataBase!$A:$B,2,0),"")</f>
        <v/>
      </c>
      <c r="D2082" s="139" t="str">
        <f>IFERROR(VLOOKUP($B2082,DataBase!$A:$G,6,0),"")</f>
        <v/>
      </c>
      <c r="E2082" s="11"/>
      <c r="F2082" s="12"/>
      <c r="G2082" s="13">
        <f t="shared" si="33"/>
        <v>0</v>
      </c>
    </row>
    <row r="2083" spans="1:7">
      <c r="A2083" s="9"/>
      <c r="B2083" s="31"/>
      <c r="C2083" s="10" t="str">
        <f>IFERROR(VLOOKUP($B2083,DataBase!$A:$B,2,0),"")</f>
        <v/>
      </c>
      <c r="D2083" s="139" t="str">
        <f>IFERROR(VLOOKUP($B2083,DataBase!$A:$G,6,0),"")</f>
        <v/>
      </c>
      <c r="E2083" s="11"/>
      <c r="F2083" s="12"/>
      <c r="G2083" s="13">
        <f t="shared" si="33"/>
        <v>0</v>
      </c>
    </row>
    <row r="2084" spans="1:7">
      <c r="A2084" s="9"/>
      <c r="B2084" s="31"/>
      <c r="C2084" s="10" t="str">
        <f>IFERROR(VLOOKUP($B2084,DataBase!$A:$B,2,0),"")</f>
        <v/>
      </c>
      <c r="D2084" s="139" t="str">
        <f>IFERROR(VLOOKUP($B2084,DataBase!$A:$G,6,0),"")</f>
        <v/>
      </c>
      <c r="E2084" s="11"/>
      <c r="F2084" s="12"/>
      <c r="G2084" s="13">
        <f t="shared" si="33"/>
        <v>0</v>
      </c>
    </row>
    <row r="2085" spans="1:7">
      <c r="A2085" s="9"/>
      <c r="B2085" s="31"/>
      <c r="C2085" s="10" t="str">
        <f>IFERROR(VLOOKUP($B2085,DataBase!$A:$B,2,0),"")</f>
        <v/>
      </c>
      <c r="D2085" s="139" t="str">
        <f>IFERROR(VLOOKUP($B2085,DataBase!$A:$G,6,0),"")</f>
        <v/>
      </c>
      <c r="E2085" s="11"/>
      <c r="F2085" s="12"/>
      <c r="G2085" s="13">
        <f t="shared" si="33"/>
        <v>0</v>
      </c>
    </row>
    <row r="2086" spans="1:7">
      <c r="A2086" s="9"/>
      <c r="B2086" s="31"/>
      <c r="C2086" s="10" t="str">
        <f>IFERROR(VLOOKUP($B2086,DataBase!$A:$B,2,0),"")</f>
        <v/>
      </c>
      <c r="D2086" s="139" t="str">
        <f>IFERROR(VLOOKUP($B2086,DataBase!$A:$G,6,0),"")</f>
        <v/>
      </c>
      <c r="E2086" s="11"/>
      <c r="F2086" s="12"/>
      <c r="G2086" s="13">
        <f t="shared" si="33"/>
        <v>0</v>
      </c>
    </row>
    <row r="2087" spans="1:7">
      <c r="A2087" s="9"/>
      <c r="B2087" s="31"/>
      <c r="C2087" s="10" t="str">
        <f>IFERROR(VLOOKUP($B2087,DataBase!$A:$B,2,0),"")</f>
        <v/>
      </c>
      <c r="D2087" s="139" t="str">
        <f>IFERROR(VLOOKUP($B2087,DataBase!$A:$G,6,0),"")</f>
        <v/>
      </c>
      <c r="E2087" s="11"/>
      <c r="F2087" s="12"/>
      <c r="G2087" s="13">
        <f t="shared" si="33"/>
        <v>0</v>
      </c>
    </row>
    <row r="2088" spans="1:7">
      <c r="A2088" s="9"/>
      <c r="B2088" s="31"/>
      <c r="C2088" s="10" t="str">
        <f>IFERROR(VLOOKUP($B2088,DataBase!$A:$B,2,0),"")</f>
        <v/>
      </c>
      <c r="D2088" s="139" t="str">
        <f>IFERROR(VLOOKUP($B2088,DataBase!$A:$G,6,0),"")</f>
        <v/>
      </c>
      <c r="E2088" s="11"/>
      <c r="F2088" s="12"/>
      <c r="G2088" s="13">
        <f t="shared" si="33"/>
        <v>0</v>
      </c>
    </row>
    <row r="2089" spans="1:7">
      <c r="A2089" s="9"/>
      <c r="B2089" s="31"/>
      <c r="C2089" s="10" t="str">
        <f>IFERROR(VLOOKUP($B2089,DataBase!$A:$B,2,0),"")</f>
        <v/>
      </c>
      <c r="D2089" s="139" t="str">
        <f>IFERROR(VLOOKUP($B2089,DataBase!$A:$G,6,0),"")</f>
        <v/>
      </c>
      <c r="E2089" s="11"/>
      <c r="F2089" s="12"/>
      <c r="G2089" s="13">
        <f t="shared" si="33"/>
        <v>0</v>
      </c>
    </row>
    <row r="2090" spans="1:7">
      <c r="A2090" s="9"/>
      <c r="B2090" s="31"/>
      <c r="C2090" s="10" t="str">
        <f>IFERROR(VLOOKUP($B2090,DataBase!$A:$B,2,0),"")</f>
        <v/>
      </c>
      <c r="D2090" s="139" t="str">
        <f>IFERROR(VLOOKUP($B2090,DataBase!$A:$G,6,0),"")</f>
        <v/>
      </c>
      <c r="E2090" s="11"/>
      <c r="F2090" s="12"/>
      <c r="G2090" s="13">
        <f t="shared" si="33"/>
        <v>0</v>
      </c>
    </row>
    <row r="2091" spans="1:7">
      <c r="A2091" s="9"/>
      <c r="B2091" s="31"/>
      <c r="C2091" s="10" t="str">
        <f>IFERROR(VLOOKUP($B2091,DataBase!$A:$B,2,0),"")</f>
        <v/>
      </c>
      <c r="D2091" s="139" t="str">
        <f>IFERROR(VLOOKUP($B2091,DataBase!$A:$G,6,0),"")</f>
        <v/>
      </c>
      <c r="E2091" s="11"/>
      <c r="F2091" s="12"/>
      <c r="G2091" s="13">
        <f t="shared" si="33"/>
        <v>0</v>
      </c>
    </row>
    <row r="2092" spans="1:7">
      <c r="A2092" s="9"/>
      <c r="B2092" s="31"/>
      <c r="C2092" s="10" t="str">
        <f>IFERROR(VLOOKUP($B2092,DataBase!$A:$B,2,0),"")</f>
        <v/>
      </c>
      <c r="D2092" s="139" t="str">
        <f>IFERROR(VLOOKUP($B2092,DataBase!$A:$G,6,0),"")</f>
        <v/>
      </c>
      <c r="E2092" s="11"/>
      <c r="F2092" s="12"/>
      <c r="G2092" s="13">
        <f t="shared" si="33"/>
        <v>0</v>
      </c>
    </row>
    <row r="2093" spans="1:7">
      <c r="A2093" s="9"/>
      <c r="B2093" s="31"/>
      <c r="C2093" s="10" t="str">
        <f>IFERROR(VLOOKUP($B2093,DataBase!$A:$B,2,0),"")</f>
        <v/>
      </c>
      <c r="D2093" s="139" t="str">
        <f>IFERROR(VLOOKUP($B2093,DataBase!$A:$G,6,0),"")</f>
        <v/>
      </c>
      <c r="E2093" s="11"/>
      <c r="F2093" s="12"/>
      <c r="G2093" s="13">
        <f t="shared" si="33"/>
        <v>0</v>
      </c>
    </row>
    <row r="2094" spans="1:7">
      <c r="A2094" s="9"/>
      <c r="B2094" s="31"/>
      <c r="C2094" s="10" t="str">
        <f>IFERROR(VLOOKUP($B2094,DataBase!$A:$B,2,0),"")</f>
        <v/>
      </c>
      <c r="D2094" s="139" t="str">
        <f>IFERROR(VLOOKUP($B2094,DataBase!$A:$G,6,0),"")</f>
        <v/>
      </c>
      <c r="E2094" s="11"/>
      <c r="F2094" s="12"/>
      <c r="G2094" s="13">
        <f t="shared" si="33"/>
        <v>0</v>
      </c>
    </row>
    <row r="2095" spans="1:7">
      <c r="A2095" s="9"/>
      <c r="B2095" s="31"/>
      <c r="C2095" s="10" t="str">
        <f>IFERROR(VLOOKUP($B2095,DataBase!$A:$B,2,0),"")</f>
        <v/>
      </c>
      <c r="D2095" s="139" t="str">
        <f>IFERROR(VLOOKUP($B2095,DataBase!$A:$G,6,0),"")</f>
        <v/>
      </c>
      <c r="E2095" s="11"/>
      <c r="F2095" s="12"/>
      <c r="G2095" s="13">
        <f t="shared" si="33"/>
        <v>0</v>
      </c>
    </row>
    <row r="2096" spans="1:7">
      <c r="A2096" s="9"/>
      <c r="B2096" s="31"/>
      <c r="C2096" s="10" t="str">
        <f>IFERROR(VLOOKUP($B2096,DataBase!$A:$B,2,0),"")</f>
        <v/>
      </c>
      <c r="D2096" s="139" t="str">
        <f>IFERROR(VLOOKUP($B2096,DataBase!$A:$G,6,0),"")</f>
        <v/>
      </c>
      <c r="E2096" s="11"/>
      <c r="F2096" s="12"/>
      <c r="G2096" s="13">
        <f t="shared" si="33"/>
        <v>0</v>
      </c>
    </row>
    <row r="2097" spans="1:7">
      <c r="A2097" s="9"/>
      <c r="B2097" s="31"/>
      <c r="C2097" s="10" t="str">
        <f>IFERROR(VLOOKUP($B2097,DataBase!$A:$B,2,0),"")</f>
        <v/>
      </c>
      <c r="D2097" s="139" t="str">
        <f>IFERROR(VLOOKUP($B2097,DataBase!$A:$G,6,0),"")</f>
        <v/>
      </c>
      <c r="E2097" s="11"/>
      <c r="F2097" s="12"/>
      <c r="G2097" s="13">
        <f t="shared" si="33"/>
        <v>0</v>
      </c>
    </row>
    <row r="2098" spans="1:7">
      <c r="A2098" s="9"/>
      <c r="B2098" s="31"/>
      <c r="C2098" s="10" t="str">
        <f>IFERROR(VLOOKUP($B2098,DataBase!$A:$B,2,0),"")</f>
        <v/>
      </c>
      <c r="D2098" s="139" t="str">
        <f>IFERROR(VLOOKUP($B2098,DataBase!$A:$G,6,0),"")</f>
        <v/>
      </c>
      <c r="E2098" s="11"/>
      <c r="F2098" s="12"/>
      <c r="G2098" s="13">
        <f t="shared" si="33"/>
        <v>0</v>
      </c>
    </row>
    <row r="2099" spans="1:7">
      <c r="A2099" s="9"/>
      <c r="B2099" s="31"/>
      <c r="C2099" s="10" t="str">
        <f>IFERROR(VLOOKUP($B2099,DataBase!$A:$B,2,0),"")</f>
        <v/>
      </c>
      <c r="D2099" s="139" t="str">
        <f>IFERROR(VLOOKUP($B2099,DataBase!$A:$G,6,0),"")</f>
        <v/>
      </c>
      <c r="E2099" s="11"/>
      <c r="F2099" s="12"/>
      <c r="G2099" s="13">
        <f t="shared" si="33"/>
        <v>0</v>
      </c>
    </row>
    <row r="2100" spans="1:7">
      <c r="A2100" s="9"/>
      <c r="B2100" s="31"/>
      <c r="C2100" s="10" t="str">
        <f>IFERROR(VLOOKUP($B2100,DataBase!$A:$B,2,0),"")</f>
        <v/>
      </c>
      <c r="D2100" s="139" t="str">
        <f>IFERROR(VLOOKUP($B2100,DataBase!$A:$G,6,0),"")</f>
        <v/>
      </c>
      <c r="E2100" s="11"/>
      <c r="F2100" s="12"/>
      <c r="G2100" s="13">
        <f t="shared" si="33"/>
        <v>0</v>
      </c>
    </row>
    <row r="2101" spans="1:7">
      <c r="A2101" s="9"/>
      <c r="B2101" s="31"/>
      <c r="C2101" s="10" t="str">
        <f>IFERROR(VLOOKUP($B2101,DataBase!$A:$B,2,0),"")</f>
        <v/>
      </c>
      <c r="D2101" s="139" t="str">
        <f>IFERROR(VLOOKUP($B2101,DataBase!$A:$G,6,0),"")</f>
        <v/>
      </c>
      <c r="E2101" s="11"/>
      <c r="F2101" s="12"/>
      <c r="G2101" s="13">
        <f t="shared" si="33"/>
        <v>0</v>
      </c>
    </row>
    <row r="2102" spans="1:7">
      <c r="A2102" s="9"/>
      <c r="B2102" s="31"/>
      <c r="C2102" s="10" t="str">
        <f>IFERROR(VLOOKUP($B2102,DataBase!$A:$B,2,0),"")</f>
        <v/>
      </c>
      <c r="D2102" s="139" t="str">
        <f>IFERROR(VLOOKUP($B2102,DataBase!$A:$G,6,0),"")</f>
        <v/>
      </c>
      <c r="E2102" s="11"/>
      <c r="F2102" s="12"/>
      <c r="G2102" s="13">
        <f t="shared" si="33"/>
        <v>0</v>
      </c>
    </row>
    <row r="2103" spans="1:7">
      <c r="A2103" s="9"/>
      <c r="B2103" s="31"/>
      <c r="C2103" s="10" t="str">
        <f>IFERROR(VLOOKUP($B2103,DataBase!$A:$B,2,0),"")</f>
        <v/>
      </c>
      <c r="D2103" s="139" t="str">
        <f>IFERROR(VLOOKUP($B2103,DataBase!$A:$G,6,0),"")</f>
        <v/>
      </c>
      <c r="E2103" s="11"/>
      <c r="F2103" s="12"/>
      <c r="G2103" s="13">
        <f t="shared" si="33"/>
        <v>0</v>
      </c>
    </row>
    <row r="2104" spans="1:7">
      <c r="A2104" s="9"/>
      <c r="B2104" s="31"/>
      <c r="C2104" s="10" t="str">
        <f>IFERROR(VLOOKUP($B2104,DataBase!$A:$B,2,0),"")</f>
        <v/>
      </c>
      <c r="D2104" s="139" t="str">
        <f>IFERROR(VLOOKUP($B2104,DataBase!$A:$G,6,0),"")</f>
        <v/>
      </c>
      <c r="E2104" s="11"/>
      <c r="F2104" s="12"/>
      <c r="G2104" s="13">
        <f t="shared" si="33"/>
        <v>0</v>
      </c>
    </row>
    <row r="2105" spans="1:7">
      <c r="A2105" s="9"/>
      <c r="B2105" s="31"/>
      <c r="C2105" s="10" t="str">
        <f>IFERROR(VLOOKUP($B2105,DataBase!$A:$B,2,0),"")</f>
        <v/>
      </c>
      <c r="D2105" s="139" t="str">
        <f>IFERROR(VLOOKUP($B2105,DataBase!$A:$G,6,0),"")</f>
        <v/>
      </c>
      <c r="E2105" s="11"/>
      <c r="F2105" s="12"/>
      <c r="G2105" s="13">
        <f t="shared" si="33"/>
        <v>0</v>
      </c>
    </row>
    <row r="2106" spans="1:7">
      <c r="A2106" s="9"/>
      <c r="B2106" s="31"/>
      <c r="C2106" s="10" t="str">
        <f>IFERROR(VLOOKUP($B2106,DataBase!$A:$B,2,0),"")</f>
        <v/>
      </c>
      <c r="D2106" s="139" t="str">
        <f>IFERROR(VLOOKUP($B2106,DataBase!$A:$G,6,0),"")</f>
        <v/>
      </c>
      <c r="E2106" s="11"/>
      <c r="F2106" s="12"/>
      <c r="G2106" s="13">
        <f t="shared" si="33"/>
        <v>0</v>
      </c>
    </row>
    <row r="2107" spans="1:7">
      <c r="A2107" s="9"/>
      <c r="B2107" s="31"/>
      <c r="C2107" s="10" t="str">
        <f>IFERROR(VLOOKUP($B2107,DataBase!$A:$B,2,0),"")</f>
        <v/>
      </c>
      <c r="D2107" s="139" t="str">
        <f>IFERROR(VLOOKUP($B2107,DataBase!$A:$G,6,0),"")</f>
        <v/>
      </c>
      <c r="E2107" s="11"/>
      <c r="F2107" s="12"/>
      <c r="G2107" s="13">
        <f t="shared" si="33"/>
        <v>0</v>
      </c>
    </row>
    <row r="2108" spans="1:7">
      <c r="A2108" s="9"/>
      <c r="B2108" s="31"/>
      <c r="C2108" s="10" t="str">
        <f>IFERROR(VLOOKUP($B2108,DataBase!$A:$B,2,0),"")</f>
        <v/>
      </c>
      <c r="D2108" s="139" t="str">
        <f>IFERROR(VLOOKUP($B2108,DataBase!$A:$G,6,0),"")</f>
        <v/>
      </c>
      <c r="E2108" s="11"/>
      <c r="F2108" s="12"/>
      <c r="G2108" s="13">
        <f t="shared" si="33"/>
        <v>0</v>
      </c>
    </row>
    <row r="2109" spans="1:7">
      <c r="A2109" s="9"/>
      <c r="B2109" s="31"/>
      <c r="C2109" s="10" t="str">
        <f>IFERROR(VLOOKUP($B2109,DataBase!$A:$B,2,0),"")</f>
        <v/>
      </c>
      <c r="D2109" s="139" t="str">
        <f>IFERROR(VLOOKUP($B2109,DataBase!$A:$G,6,0),"")</f>
        <v/>
      </c>
      <c r="E2109" s="11"/>
      <c r="F2109" s="12"/>
      <c r="G2109" s="13">
        <f t="shared" si="33"/>
        <v>0</v>
      </c>
    </row>
    <row r="2110" spans="1:7">
      <c r="A2110" s="9"/>
      <c r="B2110" s="31"/>
      <c r="C2110" s="10" t="str">
        <f>IFERROR(VLOOKUP($B2110,DataBase!$A:$B,2,0),"")</f>
        <v/>
      </c>
      <c r="D2110" s="139" t="str">
        <f>IFERROR(VLOOKUP($B2110,DataBase!$A:$G,6,0),"")</f>
        <v/>
      </c>
      <c r="E2110" s="11"/>
      <c r="F2110" s="12"/>
      <c r="G2110" s="13">
        <f t="shared" si="33"/>
        <v>0</v>
      </c>
    </row>
    <row r="2111" spans="1:7">
      <c r="A2111" s="9"/>
      <c r="B2111" s="31"/>
      <c r="C2111" s="10" t="str">
        <f>IFERROR(VLOOKUP($B2111,DataBase!$A:$B,2,0),"")</f>
        <v/>
      </c>
      <c r="D2111" s="139" t="str">
        <f>IFERROR(VLOOKUP($B2111,DataBase!$A:$G,6,0),"")</f>
        <v/>
      </c>
      <c r="E2111" s="11"/>
      <c r="F2111" s="12"/>
      <c r="G2111" s="13">
        <f t="shared" si="33"/>
        <v>0</v>
      </c>
    </row>
    <row r="2112" spans="1:7">
      <c r="A2112" s="9"/>
      <c r="B2112" s="31"/>
      <c r="C2112" s="10" t="str">
        <f>IFERROR(VLOOKUP($B2112,DataBase!$A:$B,2,0),"")</f>
        <v/>
      </c>
      <c r="D2112" s="139" t="str">
        <f>IFERROR(VLOOKUP($B2112,DataBase!$A:$G,6,0),"")</f>
        <v/>
      </c>
      <c r="E2112" s="11"/>
      <c r="F2112" s="12"/>
      <c r="G2112" s="13">
        <f t="shared" si="33"/>
        <v>0</v>
      </c>
    </row>
    <row r="2113" spans="1:7">
      <c r="A2113" s="9"/>
      <c r="B2113" s="31"/>
      <c r="C2113" s="10" t="str">
        <f>IFERROR(VLOOKUP($B2113,DataBase!$A:$B,2,0),"")</f>
        <v/>
      </c>
      <c r="D2113" s="139" t="str">
        <f>IFERROR(VLOOKUP($B2113,DataBase!$A:$G,6,0),"")</f>
        <v/>
      </c>
      <c r="E2113" s="11"/>
      <c r="F2113" s="12"/>
      <c r="G2113" s="13">
        <f t="shared" si="33"/>
        <v>0</v>
      </c>
    </row>
    <row r="2114" spans="1:7">
      <c r="A2114" s="9"/>
      <c r="B2114" s="31"/>
      <c r="C2114" s="10" t="str">
        <f>IFERROR(VLOOKUP($B2114,DataBase!$A:$B,2,0),"")</f>
        <v/>
      </c>
      <c r="D2114" s="139" t="str">
        <f>IFERROR(VLOOKUP($B2114,DataBase!$A:$G,6,0),"")</f>
        <v/>
      </c>
      <c r="E2114" s="11"/>
      <c r="F2114" s="12"/>
      <c r="G2114" s="13">
        <f t="shared" si="33"/>
        <v>0</v>
      </c>
    </row>
    <row r="2115" spans="1:7">
      <c r="A2115" s="9"/>
      <c r="B2115" s="31"/>
      <c r="C2115" s="10" t="str">
        <f>IFERROR(VLOOKUP($B2115,DataBase!$A:$B,2,0),"")</f>
        <v/>
      </c>
      <c r="D2115" s="139" t="str">
        <f>IFERROR(VLOOKUP($B2115,DataBase!$A:$G,6,0),"")</f>
        <v/>
      </c>
      <c r="E2115" s="11"/>
      <c r="F2115" s="12"/>
      <c r="G2115" s="13">
        <f t="shared" si="33"/>
        <v>0</v>
      </c>
    </row>
    <row r="2116" spans="1:7">
      <c r="A2116" s="9"/>
      <c r="B2116" s="31"/>
      <c r="C2116" s="10" t="str">
        <f>IFERROR(VLOOKUP($B2116,DataBase!$A:$B,2,0),"")</f>
        <v/>
      </c>
      <c r="D2116" s="139" t="str">
        <f>IFERROR(VLOOKUP($B2116,DataBase!$A:$G,6,0),"")</f>
        <v/>
      </c>
      <c r="E2116" s="11"/>
      <c r="F2116" s="12"/>
      <c r="G2116" s="13">
        <f t="shared" ref="G2116:G2179" si="34">E2116*F2116</f>
        <v>0</v>
      </c>
    </row>
    <row r="2117" spans="1:7">
      <c r="A2117" s="9"/>
      <c r="B2117" s="31"/>
      <c r="C2117" s="10" t="str">
        <f>IFERROR(VLOOKUP($B2117,DataBase!$A:$B,2,0),"")</f>
        <v/>
      </c>
      <c r="D2117" s="139" t="str">
        <f>IFERROR(VLOOKUP($B2117,DataBase!$A:$G,6,0),"")</f>
        <v/>
      </c>
      <c r="E2117" s="11"/>
      <c r="F2117" s="12"/>
      <c r="G2117" s="13">
        <f t="shared" si="34"/>
        <v>0</v>
      </c>
    </row>
    <row r="2118" spans="1:7">
      <c r="A2118" s="9"/>
      <c r="B2118" s="31"/>
      <c r="C2118" s="10" t="str">
        <f>IFERROR(VLOOKUP($B2118,DataBase!$A:$B,2,0),"")</f>
        <v/>
      </c>
      <c r="D2118" s="139" t="str">
        <f>IFERROR(VLOOKUP($B2118,DataBase!$A:$G,6,0),"")</f>
        <v/>
      </c>
      <c r="E2118" s="11"/>
      <c r="F2118" s="12"/>
      <c r="G2118" s="13">
        <f t="shared" si="34"/>
        <v>0</v>
      </c>
    </row>
    <row r="2119" spans="1:7">
      <c r="A2119" s="9"/>
      <c r="B2119" s="31"/>
      <c r="C2119" s="10" t="str">
        <f>IFERROR(VLOOKUP($B2119,DataBase!$A:$B,2,0),"")</f>
        <v/>
      </c>
      <c r="D2119" s="139" t="str">
        <f>IFERROR(VLOOKUP($B2119,DataBase!$A:$G,6,0),"")</f>
        <v/>
      </c>
      <c r="E2119" s="11"/>
      <c r="F2119" s="12"/>
      <c r="G2119" s="13">
        <f t="shared" si="34"/>
        <v>0</v>
      </c>
    </row>
    <row r="2120" spans="1:7">
      <c r="A2120" s="9"/>
      <c r="B2120" s="31"/>
      <c r="C2120" s="10" t="str">
        <f>IFERROR(VLOOKUP($B2120,DataBase!$A:$B,2,0),"")</f>
        <v/>
      </c>
      <c r="D2120" s="139" t="str">
        <f>IFERROR(VLOOKUP($B2120,DataBase!$A:$G,6,0),"")</f>
        <v/>
      </c>
      <c r="E2120" s="11"/>
      <c r="F2120" s="12"/>
      <c r="G2120" s="13">
        <f t="shared" si="34"/>
        <v>0</v>
      </c>
    </row>
    <row r="2121" spans="1:7">
      <c r="A2121" s="9"/>
      <c r="B2121" s="31"/>
      <c r="C2121" s="10" t="str">
        <f>IFERROR(VLOOKUP($B2121,DataBase!$A:$B,2,0),"")</f>
        <v/>
      </c>
      <c r="D2121" s="139" t="str">
        <f>IFERROR(VLOOKUP($B2121,DataBase!$A:$G,6,0),"")</f>
        <v/>
      </c>
      <c r="E2121" s="11"/>
      <c r="F2121" s="12"/>
      <c r="G2121" s="13">
        <f t="shared" si="34"/>
        <v>0</v>
      </c>
    </row>
    <row r="2122" spans="1:7">
      <c r="A2122" s="9"/>
      <c r="B2122" s="31"/>
      <c r="C2122" s="10" t="str">
        <f>IFERROR(VLOOKUP($B2122,DataBase!$A:$B,2,0),"")</f>
        <v/>
      </c>
      <c r="D2122" s="139" t="str">
        <f>IFERROR(VLOOKUP($B2122,DataBase!$A:$G,6,0),"")</f>
        <v/>
      </c>
      <c r="E2122" s="11"/>
      <c r="F2122" s="12"/>
      <c r="G2122" s="13">
        <f t="shared" si="34"/>
        <v>0</v>
      </c>
    </row>
    <row r="2123" spans="1:7">
      <c r="A2123" s="9"/>
      <c r="B2123" s="31"/>
      <c r="C2123" s="10" t="str">
        <f>IFERROR(VLOOKUP($B2123,DataBase!$A:$B,2,0),"")</f>
        <v/>
      </c>
      <c r="D2123" s="139" t="str">
        <f>IFERROR(VLOOKUP($B2123,DataBase!$A:$G,6,0),"")</f>
        <v/>
      </c>
      <c r="E2123" s="11"/>
      <c r="F2123" s="12"/>
      <c r="G2123" s="13">
        <f t="shared" si="34"/>
        <v>0</v>
      </c>
    </row>
    <row r="2124" spans="1:7">
      <c r="A2124" s="9"/>
      <c r="B2124" s="31"/>
      <c r="C2124" s="10" t="str">
        <f>IFERROR(VLOOKUP($B2124,DataBase!$A:$B,2,0),"")</f>
        <v/>
      </c>
      <c r="D2124" s="139" t="str">
        <f>IFERROR(VLOOKUP($B2124,DataBase!$A:$G,6,0),"")</f>
        <v/>
      </c>
      <c r="E2124" s="11"/>
      <c r="F2124" s="12"/>
      <c r="G2124" s="13">
        <f t="shared" si="34"/>
        <v>0</v>
      </c>
    </row>
    <row r="2125" spans="1:7">
      <c r="A2125" s="9"/>
      <c r="B2125" s="31"/>
      <c r="C2125" s="10" t="str">
        <f>IFERROR(VLOOKUP($B2125,DataBase!$A:$B,2,0),"")</f>
        <v/>
      </c>
      <c r="D2125" s="139" t="str">
        <f>IFERROR(VLOOKUP($B2125,DataBase!$A:$G,6,0),"")</f>
        <v/>
      </c>
      <c r="E2125" s="11"/>
      <c r="F2125" s="12"/>
      <c r="G2125" s="13">
        <f t="shared" si="34"/>
        <v>0</v>
      </c>
    </row>
    <row r="2126" spans="1:7">
      <c r="A2126" s="9"/>
      <c r="B2126" s="31"/>
      <c r="C2126" s="10" t="str">
        <f>IFERROR(VLOOKUP($B2126,DataBase!$A:$B,2,0),"")</f>
        <v/>
      </c>
      <c r="D2126" s="139" t="str">
        <f>IFERROR(VLOOKUP($B2126,DataBase!$A:$G,6,0),"")</f>
        <v/>
      </c>
      <c r="E2126" s="11"/>
      <c r="F2126" s="12"/>
      <c r="G2126" s="13">
        <f t="shared" si="34"/>
        <v>0</v>
      </c>
    </row>
    <row r="2127" spans="1:7">
      <c r="A2127" s="9"/>
      <c r="B2127" s="31"/>
      <c r="C2127" s="10" t="str">
        <f>IFERROR(VLOOKUP($B2127,DataBase!$A:$B,2,0),"")</f>
        <v/>
      </c>
      <c r="D2127" s="139" t="str">
        <f>IFERROR(VLOOKUP($B2127,DataBase!$A:$G,6,0),"")</f>
        <v/>
      </c>
      <c r="E2127" s="11"/>
      <c r="F2127" s="12"/>
      <c r="G2127" s="13">
        <f t="shared" si="34"/>
        <v>0</v>
      </c>
    </row>
    <row r="2128" spans="1:7">
      <c r="A2128" s="9"/>
      <c r="B2128" s="31"/>
      <c r="C2128" s="10" t="str">
        <f>IFERROR(VLOOKUP($B2128,DataBase!$A:$B,2,0),"")</f>
        <v/>
      </c>
      <c r="D2128" s="139" t="str">
        <f>IFERROR(VLOOKUP($B2128,DataBase!$A:$G,6,0),"")</f>
        <v/>
      </c>
      <c r="E2128" s="11"/>
      <c r="F2128" s="12"/>
      <c r="G2128" s="13">
        <f t="shared" si="34"/>
        <v>0</v>
      </c>
    </row>
    <row r="2129" spans="1:7">
      <c r="A2129" s="9"/>
      <c r="B2129" s="31"/>
      <c r="C2129" s="10" t="str">
        <f>IFERROR(VLOOKUP($B2129,DataBase!$A:$B,2,0),"")</f>
        <v/>
      </c>
      <c r="D2129" s="139" t="str">
        <f>IFERROR(VLOOKUP($B2129,DataBase!$A:$G,6,0),"")</f>
        <v/>
      </c>
      <c r="E2129" s="11"/>
      <c r="F2129" s="12"/>
      <c r="G2129" s="13">
        <f t="shared" si="34"/>
        <v>0</v>
      </c>
    </row>
    <row r="2130" spans="1:7">
      <c r="A2130" s="9"/>
      <c r="B2130" s="31"/>
      <c r="C2130" s="10" t="str">
        <f>IFERROR(VLOOKUP($B2130,DataBase!$A:$B,2,0),"")</f>
        <v/>
      </c>
      <c r="D2130" s="139" t="str">
        <f>IFERROR(VLOOKUP($B2130,DataBase!$A:$G,6,0),"")</f>
        <v/>
      </c>
      <c r="E2130" s="11"/>
      <c r="F2130" s="12"/>
      <c r="G2130" s="13">
        <f t="shared" si="34"/>
        <v>0</v>
      </c>
    </row>
    <row r="2131" spans="1:7">
      <c r="A2131" s="9"/>
      <c r="B2131" s="31"/>
      <c r="C2131" s="10" t="str">
        <f>IFERROR(VLOOKUP($B2131,DataBase!$A:$B,2,0),"")</f>
        <v/>
      </c>
      <c r="D2131" s="139" t="str">
        <f>IFERROR(VLOOKUP($B2131,DataBase!$A:$G,6,0),"")</f>
        <v/>
      </c>
      <c r="E2131" s="11"/>
      <c r="F2131" s="12"/>
      <c r="G2131" s="13">
        <f t="shared" si="34"/>
        <v>0</v>
      </c>
    </row>
    <row r="2132" spans="1:7">
      <c r="A2132" s="9"/>
      <c r="B2132" s="31"/>
      <c r="C2132" s="10" t="str">
        <f>IFERROR(VLOOKUP($B2132,DataBase!$A:$B,2,0),"")</f>
        <v/>
      </c>
      <c r="D2132" s="139" t="str">
        <f>IFERROR(VLOOKUP($B2132,DataBase!$A:$G,6,0),"")</f>
        <v/>
      </c>
      <c r="E2132" s="11"/>
      <c r="F2132" s="12"/>
      <c r="G2132" s="13">
        <f t="shared" si="34"/>
        <v>0</v>
      </c>
    </row>
    <row r="2133" spans="1:7">
      <c r="A2133" s="9"/>
      <c r="B2133" s="31"/>
      <c r="C2133" s="10" t="str">
        <f>IFERROR(VLOOKUP($B2133,DataBase!$A:$B,2,0),"")</f>
        <v/>
      </c>
      <c r="D2133" s="139" t="str">
        <f>IFERROR(VLOOKUP($B2133,DataBase!$A:$G,6,0),"")</f>
        <v/>
      </c>
      <c r="E2133" s="11"/>
      <c r="F2133" s="12"/>
      <c r="G2133" s="13">
        <f t="shared" si="34"/>
        <v>0</v>
      </c>
    </row>
    <row r="2134" spans="1:7">
      <c r="A2134" s="9"/>
      <c r="B2134" s="31"/>
      <c r="C2134" s="10" t="str">
        <f>IFERROR(VLOOKUP($B2134,DataBase!$A:$B,2,0),"")</f>
        <v/>
      </c>
      <c r="D2134" s="139" t="str">
        <f>IFERROR(VLOOKUP($B2134,DataBase!$A:$G,6,0),"")</f>
        <v/>
      </c>
      <c r="E2134" s="11"/>
      <c r="F2134" s="12"/>
      <c r="G2134" s="13">
        <f t="shared" si="34"/>
        <v>0</v>
      </c>
    </row>
    <row r="2135" spans="1:7">
      <c r="A2135" s="9"/>
      <c r="B2135" s="31"/>
      <c r="C2135" s="10" t="str">
        <f>IFERROR(VLOOKUP($B2135,DataBase!$A:$B,2,0),"")</f>
        <v/>
      </c>
      <c r="D2135" s="139" t="str">
        <f>IFERROR(VLOOKUP($B2135,DataBase!$A:$G,6,0),"")</f>
        <v/>
      </c>
      <c r="E2135" s="11"/>
      <c r="F2135" s="12"/>
      <c r="G2135" s="13">
        <f t="shared" si="34"/>
        <v>0</v>
      </c>
    </row>
    <row r="2136" spans="1:7">
      <c r="A2136" s="9"/>
      <c r="B2136" s="31"/>
      <c r="C2136" s="10" t="str">
        <f>IFERROR(VLOOKUP($B2136,DataBase!$A:$B,2,0),"")</f>
        <v/>
      </c>
      <c r="D2136" s="139" t="str">
        <f>IFERROR(VLOOKUP($B2136,DataBase!$A:$G,6,0),"")</f>
        <v/>
      </c>
      <c r="E2136" s="11"/>
      <c r="F2136" s="12"/>
      <c r="G2136" s="13">
        <f t="shared" si="34"/>
        <v>0</v>
      </c>
    </row>
    <row r="2137" spans="1:7">
      <c r="A2137" s="9"/>
      <c r="B2137" s="31"/>
      <c r="C2137" s="10" t="str">
        <f>IFERROR(VLOOKUP($B2137,DataBase!$A:$B,2,0),"")</f>
        <v/>
      </c>
      <c r="D2137" s="139" t="str">
        <f>IFERROR(VLOOKUP($B2137,DataBase!$A:$G,6,0),"")</f>
        <v/>
      </c>
      <c r="E2137" s="11"/>
      <c r="F2137" s="12"/>
      <c r="G2137" s="13">
        <f t="shared" si="34"/>
        <v>0</v>
      </c>
    </row>
    <row r="2138" spans="1:7">
      <c r="A2138" s="9"/>
      <c r="B2138" s="31"/>
      <c r="C2138" s="10" t="str">
        <f>IFERROR(VLOOKUP($B2138,DataBase!$A:$B,2,0),"")</f>
        <v/>
      </c>
      <c r="D2138" s="139" t="str">
        <f>IFERROR(VLOOKUP($B2138,DataBase!$A:$G,6,0),"")</f>
        <v/>
      </c>
      <c r="E2138" s="11"/>
      <c r="F2138" s="12"/>
      <c r="G2138" s="13">
        <f t="shared" si="34"/>
        <v>0</v>
      </c>
    </row>
    <row r="2139" spans="1:7">
      <c r="A2139" s="9"/>
      <c r="B2139" s="31"/>
      <c r="C2139" s="10" t="str">
        <f>IFERROR(VLOOKUP($B2139,DataBase!$A:$B,2,0),"")</f>
        <v/>
      </c>
      <c r="D2139" s="139" t="str">
        <f>IFERROR(VLOOKUP($B2139,DataBase!$A:$G,6,0),"")</f>
        <v/>
      </c>
      <c r="E2139" s="11"/>
      <c r="F2139" s="12"/>
      <c r="G2139" s="13">
        <f t="shared" si="34"/>
        <v>0</v>
      </c>
    </row>
    <row r="2140" spans="1:7">
      <c r="A2140" s="9"/>
      <c r="B2140" s="31"/>
      <c r="C2140" s="10" t="str">
        <f>IFERROR(VLOOKUP($B2140,DataBase!$A:$B,2,0),"")</f>
        <v/>
      </c>
      <c r="D2140" s="139" t="str">
        <f>IFERROR(VLOOKUP($B2140,DataBase!$A:$G,6,0),"")</f>
        <v/>
      </c>
      <c r="E2140" s="11"/>
      <c r="F2140" s="12"/>
      <c r="G2140" s="13">
        <f t="shared" si="34"/>
        <v>0</v>
      </c>
    </row>
    <row r="2141" spans="1:7">
      <c r="A2141" s="9"/>
      <c r="B2141" s="31"/>
      <c r="C2141" s="10" t="str">
        <f>IFERROR(VLOOKUP($B2141,DataBase!$A:$B,2,0),"")</f>
        <v/>
      </c>
      <c r="D2141" s="139" t="str">
        <f>IFERROR(VLOOKUP($B2141,DataBase!$A:$G,6,0),"")</f>
        <v/>
      </c>
      <c r="E2141" s="11"/>
      <c r="F2141" s="12"/>
      <c r="G2141" s="13">
        <f t="shared" si="34"/>
        <v>0</v>
      </c>
    </row>
    <row r="2142" spans="1:7">
      <c r="A2142" s="9"/>
      <c r="B2142" s="31"/>
      <c r="C2142" s="10" t="str">
        <f>IFERROR(VLOOKUP($B2142,DataBase!$A:$B,2,0),"")</f>
        <v/>
      </c>
      <c r="D2142" s="139" t="str">
        <f>IFERROR(VLOOKUP($B2142,DataBase!$A:$G,6,0),"")</f>
        <v/>
      </c>
      <c r="E2142" s="11"/>
      <c r="F2142" s="12"/>
      <c r="G2142" s="13">
        <f t="shared" si="34"/>
        <v>0</v>
      </c>
    </row>
    <row r="2143" spans="1:7">
      <c r="A2143" s="9"/>
      <c r="B2143" s="31"/>
      <c r="C2143" s="10" t="str">
        <f>IFERROR(VLOOKUP($B2143,DataBase!$A:$B,2,0),"")</f>
        <v/>
      </c>
      <c r="D2143" s="139" t="str">
        <f>IFERROR(VLOOKUP($B2143,DataBase!$A:$G,6,0),"")</f>
        <v/>
      </c>
      <c r="E2143" s="11"/>
      <c r="F2143" s="12"/>
      <c r="G2143" s="13">
        <f t="shared" si="34"/>
        <v>0</v>
      </c>
    </row>
    <row r="2144" spans="1:7">
      <c r="A2144" s="9"/>
      <c r="B2144" s="31"/>
      <c r="C2144" s="10" t="str">
        <f>IFERROR(VLOOKUP($B2144,DataBase!$A:$B,2,0),"")</f>
        <v/>
      </c>
      <c r="D2144" s="139" t="str">
        <f>IFERROR(VLOOKUP($B2144,DataBase!$A:$G,6,0),"")</f>
        <v/>
      </c>
      <c r="E2144" s="11"/>
      <c r="F2144" s="12"/>
      <c r="G2144" s="13">
        <f t="shared" si="34"/>
        <v>0</v>
      </c>
    </row>
    <row r="2145" spans="1:7">
      <c r="A2145" s="9"/>
      <c r="B2145" s="31"/>
      <c r="C2145" s="10" t="str">
        <f>IFERROR(VLOOKUP($B2145,DataBase!$A:$B,2,0),"")</f>
        <v/>
      </c>
      <c r="D2145" s="139" t="str">
        <f>IFERROR(VLOOKUP($B2145,DataBase!$A:$G,6,0),"")</f>
        <v/>
      </c>
      <c r="E2145" s="11"/>
      <c r="F2145" s="12"/>
      <c r="G2145" s="13">
        <f t="shared" si="34"/>
        <v>0</v>
      </c>
    </row>
    <row r="2146" spans="1:7">
      <c r="A2146" s="9"/>
      <c r="B2146" s="31"/>
      <c r="C2146" s="10" t="str">
        <f>IFERROR(VLOOKUP($B2146,DataBase!$A:$B,2,0),"")</f>
        <v/>
      </c>
      <c r="D2146" s="139" t="str">
        <f>IFERROR(VLOOKUP($B2146,DataBase!$A:$G,6,0),"")</f>
        <v/>
      </c>
      <c r="E2146" s="11"/>
      <c r="F2146" s="12"/>
      <c r="G2146" s="13">
        <f t="shared" si="34"/>
        <v>0</v>
      </c>
    </row>
    <row r="2147" spans="1:7">
      <c r="A2147" s="9"/>
      <c r="B2147" s="31"/>
      <c r="C2147" s="10" t="str">
        <f>IFERROR(VLOOKUP($B2147,DataBase!$A:$B,2,0),"")</f>
        <v/>
      </c>
      <c r="D2147" s="139" t="str">
        <f>IFERROR(VLOOKUP($B2147,DataBase!$A:$G,6,0),"")</f>
        <v/>
      </c>
      <c r="E2147" s="11"/>
      <c r="F2147" s="12"/>
      <c r="G2147" s="13">
        <f t="shared" si="34"/>
        <v>0</v>
      </c>
    </row>
    <row r="2148" spans="1:7">
      <c r="A2148" s="9"/>
      <c r="B2148" s="31"/>
      <c r="C2148" s="10" t="str">
        <f>IFERROR(VLOOKUP($B2148,DataBase!$A:$B,2,0),"")</f>
        <v/>
      </c>
      <c r="D2148" s="139" t="str">
        <f>IFERROR(VLOOKUP($B2148,DataBase!$A:$G,6,0),"")</f>
        <v/>
      </c>
      <c r="E2148" s="11"/>
      <c r="F2148" s="12"/>
      <c r="G2148" s="13">
        <f t="shared" si="34"/>
        <v>0</v>
      </c>
    </row>
    <row r="2149" spans="1:7">
      <c r="A2149" s="9"/>
      <c r="B2149" s="31"/>
      <c r="C2149" s="10" t="str">
        <f>IFERROR(VLOOKUP($B2149,DataBase!$A:$B,2,0),"")</f>
        <v/>
      </c>
      <c r="D2149" s="139" t="str">
        <f>IFERROR(VLOOKUP($B2149,DataBase!$A:$G,6,0),"")</f>
        <v/>
      </c>
      <c r="E2149" s="11"/>
      <c r="F2149" s="12"/>
      <c r="G2149" s="13">
        <f t="shared" si="34"/>
        <v>0</v>
      </c>
    </row>
    <row r="2150" spans="1:7">
      <c r="A2150" s="9"/>
      <c r="B2150" s="31"/>
      <c r="C2150" s="10" t="str">
        <f>IFERROR(VLOOKUP($B2150,DataBase!$A:$B,2,0),"")</f>
        <v/>
      </c>
      <c r="D2150" s="139" t="str">
        <f>IFERROR(VLOOKUP($B2150,DataBase!$A:$G,6,0),"")</f>
        <v/>
      </c>
      <c r="E2150" s="11"/>
      <c r="F2150" s="12"/>
      <c r="G2150" s="13">
        <f t="shared" si="34"/>
        <v>0</v>
      </c>
    </row>
    <row r="2151" spans="1:7">
      <c r="A2151" s="9"/>
      <c r="B2151" s="31"/>
      <c r="C2151" s="10" t="str">
        <f>IFERROR(VLOOKUP($B2151,DataBase!$A:$B,2,0),"")</f>
        <v/>
      </c>
      <c r="D2151" s="139" t="str">
        <f>IFERROR(VLOOKUP($B2151,DataBase!$A:$G,6,0),"")</f>
        <v/>
      </c>
      <c r="E2151" s="11"/>
      <c r="F2151" s="12"/>
      <c r="G2151" s="13">
        <f t="shared" si="34"/>
        <v>0</v>
      </c>
    </row>
    <row r="2152" spans="1:7">
      <c r="A2152" s="9"/>
      <c r="B2152" s="31"/>
      <c r="C2152" s="10" t="str">
        <f>IFERROR(VLOOKUP($B2152,DataBase!$A:$B,2,0),"")</f>
        <v/>
      </c>
      <c r="D2152" s="139" t="str">
        <f>IFERROR(VLOOKUP($B2152,DataBase!$A:$G,6,0),"")</f>
        <v/>
      </c>
      <c r="E2152" s="11"/>
      <c r="F2152" s="12"/>
      <c r="G2152" s="13">
        <f t="shared" si="34"/>
        <v>0</v>
      </c>
    </row>
    <row r="2153" spans="1:7">
      <c r="A2153" s="9"/>
      <c r="B2153" s="31"/>
      <c r="C2153" s="10" t="str">
        <f>IFERROR(VLOOKUP($B2153,DataBase!$A:$B,2,0),"")</f>
        <v/>
      </c>
      <c r="D2153" s="139" t="str">
        <f>IFERROR(VLOOKUP($B2153,DataBase!$A:$G,6,0),"")</f>
        <v/>
      </c>
      <c r="E2153" s="11"/>
      <c r="F2153" s="12"/>
      <c r="G2153" s="13">
        <f t="shared" si="34"/>
        <v>0</v>
      </c>
    </row>
    <row r="2154" spans="1:7">
      <c r="A2154" s="9"/>
      <c r="B2154" s="31"/>
      <c r="C2154" s="10" t="str">
        <f>IFERROR(VLOOKUP($B2154,DataBase!$A:$B,2,0),"")</f>
        <v/>
      </c>
      <c r="D2154" s="139" t="str">
        <f>IFERROR(VLOOKUP($B2154,DataBase!$A:$G,6,0),"")</f>
        <v/>
      </c>
      <c r="E2154" s="11"/>
      <c r="F2154" s="12"/>
      <c r="G2154" s="13">
        <f t="shared" si="34"/>
        <v>0</v>
      </c>
    </row>
    <row r="2155" spans="1:7">
      <c r="A2155" s="9"/>
      <c r="B2155" s="31"/>
      <c r="C2155" s="10" t="str">
        <f>IFERROR(VLOOKUP($B2155,DataBase!$A:$B,2,0),"")</f>
        <v/>
      </c>
      <c r="D2155" s="139" t="str">
        <f>IFERROR(VLOOKUP($B2155,DataBase!$A:$G,6,0),"")</f>
        <v/>
      </c>
      <c r="E2155" s="11"/>
      <c r="F2155" s="12"/>
      <c r="G2155" s="13">
        <f t="shared" si="34"/>
        <v>0</v>
      </c>
    </row>
    <row r="2156" spans="1:7">
      <c r="A2156" s="9"/>
      <c r="B2156" s="31"/>
      <c r="C2156" s="10" t="str">
        <f>IFERROR(VLOOKUP($B2156,DataBase!$A:$B,2,0),"")</f>
        <v/>
      </c>
      <c r="D2156" s="139" t="str">
        <f>IFERROR(VLOOKUP($B2156,DataBase!$A:$G,6,0),"")</f>
        <v/>
      </c>
      <c r="E2156" s="11"/>
      <c r="F2156" s="12"/>
      <c r="G2156" s="13">
        <f t="shared" si="34"/>
        <v>0</v>
      </c>
    </row>
    <row r="2157" spans="1:7">
      <c r="A2157" s="9"/>
      <c r="B2157" s="31"/>
      <c r="C2157" s="10" t="str">
        <f>IFERROR(VLOOKUP($B2157,DataBase!$A:$B,2,0),"")</f>
        <v/>
      </c>
      <c r="D2157" s="139" t="str">
        <f>IFERROR(VLOOKUP($B2157,DataBase!$A:$G,6,0),"")</f>
        <v/>
      </c>
      <c r="E2157" s="11"/>
      <c r="F2157" s="12"/>
      <c r="G2157" s="13">
        <f t="shared" si="34"/>
        <v>0</v>
      </c>
    </row>
    <row r="2158" spans="1:7">
      <c r="A2158" s="9"/>
      <c r="B2158" s="31"/>
      <c r="C2158" s="10" t="str">
        <f>IFERROR(VLOOKUP($B2158,DataBase!$A:$B,2,0),"")</f>
        <v/>
      </c>
      <c r="D2158" s="139" t="str">
        <f>IFERROR(VLOOKUP($B2158,DataBase!$A:$G,6,0),"")</f>
        <v/>
      </c>
      <c r="E2158" s="11"/>
      <c r="F2158" s="12"/>
      <c r="G2158" s="13">
        <f t="shared" si="34"/>
        <v>0</v>
      </c>
    </row>
    <row r="2159" spans="1:7">
      <c r="A2159" s="9"/>
      <c r="B2159" s="31"/>
      <c r="C2159" s="10" t="str">
        <f>IFERROR(VLOOKUP($B2159,DataBase!$A:$B,2,0),"")</f>
        <v/>
      </c>
      <c r="D2159" s="139" t="str">
        <f>IFERROR(VLOOKUP($B2159,DataBase!$A:$G,6,0),"")</f>
        <v/>
      </c>
      <c r="E2159" s="11"/>
      <c r="F2159" s="12"/>
      <c r="G2159" s="13">
        <f t="shared" si="34"/>
        <v>0</v>
      </c>
    </row>
    <row r="2160" spans="1:7">
      <c r="A2160" s="9"/>
      <c r="B2160" s="31"/>
      <c r="C2160" s="10" t="str">
        <f>IFERROR(VLOOKUP($B2160,DataBase!$A:$B,2,0),"")</f>
        <v/>
      </c>
      <c r="D2160" s="139" t="str">
        <f>IFERROR(VLOOKUP($B2160,DataBase!$A:$G,6,0),"")</f>
        <v/>
      </c>
      <c r="E2160" s="11"/>
      <c r="F2160" s="12"/>
      <c r="G2160" s="13">
        <f t="shared" si="34"/>
        <v>0</v>
      </c>
    </row>
    <row r="2161" spans="1:7">
      <c r="A2161" s="9"/>
      <c r="B2161" s="31"/>
      <c r="C2161" s="10" t="str">
        <f>IFERROR(VLOOKUP($B2161,DataBase!$A:$B,2,0),"")</f>
        <v/>
      </c>
      <c r="D2161" s="139" t="str">
        <f>IFERROR(VLOOKUP($B2161,DataBase!$A:$G,6,0),"")</f>
        <v/>
      </c>
      <c r="E2161" s="11"/>
      <c r="F2161" s="12"/>
      <c r="G2161" s="13">
        <f t="shared" si="34"/>
        <v>0</v>
      </c>
    </row>
    <row r="2162" spans="1:7">
      <c r="A2162" s="9"/>
      <c r="B2162" s="31"/>
      <c r="C2162" s="10" t="str">
        <f>IFERROR(VLOOKUP($B2162,DataBase!$A:$B,2,0),"")</f>
        <v/>
      </c>
      <c r="D2162" s="139" t="str">
        <f>IFERROR(VLOOKUP($B2162,DataBase!$A:$G,6,0),"")</f>
        <v/>
      </c>
      <c r="E2162" s="11"/>
      <c r="F2162" s="12"/>
      <c r="G2162" s="13">
        <f t="shared" si="34"/>
        <v>0</v>
      </c>
    </row>
    <row r="2163" spans="1:7">
      <c r="A2163" s="9"/>
      <c r="B2163" s="31"/>
      <c r="C2163" s="10" t="str">
        <f>IFERROR(VLOOKUP($B2163,DataBase!$A:$B,2,0),"")</f>
        <v/>
      </c>
      <c r="D2163" s="139" t="str">
        <f>IFERROR(VLOOKUP($B2163,DataBase!$A:$G,6,0),"")</f>
        <v/>
      </c>
      <c r="E2163" s="11"/>
      <c r="F2163" s="12"/>
      <c r="G2163" s="13">
        <f t="shared" si="34"/>
        <v>0</v>
      </c>
    </row>
    <row r="2164" spans="1:7">
      <c r="A2164" s="9"/>
      <c r="B2164" s="31"/>
      <c r="C2164" s="10" t="str">
        <f>IFERROR(VLOOKUP($B2164,DataBase!$A:$B,2,0),"")</f>
        <v/>
      </c>
      <c r="D2164" s="139" t="str">
        <f>IFERROR(VLOOKUP($B2164,DataBase!$A:$G,6,0),"")</f>
        <v/>
      </c>
      <c r="E2164" s="11"/>
      <c r="F2164" s="12"/>
      <c r="G2164" s="13">
        <f t="shared" si="34"/>
        <v>0</v>
      </c>
    </row>
    <row r="2165" spans="1:7">
      <c r="A2165" s="9"/>
      <c r="B2165" s="31"/>
      <c r="C2165" s="10" t="str">
        <f>IFERROR(VLOOKUP($B2165,DataBase!$A:$B,2,0),"")</f>
        <v/>
      </c>
      <c r="D2165" s="139" t="str">
        <f>IFERROR(VLOOKUP($B2165,DataBase!$A:$G,6,0),"")</f>
        <v/>
      </c>
      <c r="E2165" s="11"/>
      <c r="F2165" s="12"/>
      <c r="G2165" s="13">
        <f t="shared" si="34"/>
        <v>0</v>
      </c>
    </row>
    <row r="2166" spans="1:7">
      <c r="A2166" s="9"/>
      <c r="B2166" s="31"/>
      <c r="C2166" s="10" t="str">
        <f>IFERROR(VLOOKUP($B2166,DataBase!$A:$B,2,0),"")</f>
        <v/>
      </c>
      <c r="D2166" s="139" t="str">
        <f>IFERROR(VLOOKUP($B2166,DataBase!$A:$G,6,0),"")</f>
        <v/>
      </c>
      <c r="E2166" s="11"/>
      <c r="F2166" s="12"/>
      <c r="G2166" s="13">
        <f t="shared" si="34"/>
        <v>0</v>
      </c>
    </row>
    <row r="2167" spans="1:7">
      <c r="A2167" s="9"/>
      <c r="B2167" s="31"/>
      <c r="C2167" s="10" t="str">
        <f>IFERROR(VLOOKUP($B2167,DataBase!$A:$B,2,0),"")</f>
        <v/>
      </c>
      <c r="D2167" s="139" t="str">
        <f>IFERROR(VLOOKUP($B2167,DataBase!$A:$G,6,0),"")</f>
        <v/>
      </c>
      <c r="E2167" s="11"/>
      <c r="F2167" s="12"/>
      <c r="G2167" s="13">
        <f t="shared" si="34"/>
        <v>0</v>
      </c>
    </row>
    <row r="2168" spans="1:7">
      <c r="A2168" s="9"/>
      <c r="B2168" s="31"/>
      <c r="C2168" s="10" t="str">
        <f>IFERROR(VLOOKUP($B2168,DataBase!$A:$B,2,0),"")</f>
        <v/>
      </c>
      <c r="D2168" s="139" t="str">
        <f>IFERROR(VLOOKUP($B2168,DataBase!$A:$G,6,0),"")</f>
        <v/>
      </c>
      <c r="E2168" s="11"/>
      <c r="F2168" s="12"/>
      <c r="G2168" s="13">
        <f t="shared" si="34"/>
        <v>0</v>
      </c>
    </row>
    <row r="2169" spans="1:7">
      <c r="A2169" s="9"/>
      <c r="B2169" s="31"/>
      <c r="C2169" s="10" t="str">
        <f>IFERROR(VLOOKUP($B2169,DataBase!$A:$B,2,0),"")</f>
        <v/>
      </c>
      <c r="D2169" s="139" t="str">
        <f>IFERROR(VLOOKUP($B2169,DataBase!$A:$G,6,0),"")</f>
        <v/>
      </c>
      <c r="E2169" s="11"/>
      <c r="F2169" s="12"/>
      <c r="G2169" s="13">
        <f t="shared" si="34"/>
        <v>0</v>
      </c>
    </row>
    <row r="2170" spans="1:7">
      <c r="A2170" s="9"/>
      <c r="B2170" s="31"/>
      <c r="C2170" s="10" t="str">
        <f>IFERROR(VLOOKUP($B2170,DataBase!$A:$B,2,0),"")</f>
        <v/>
      </c>
      <c r="D2170" s="139" t="str">
        <f>IFERROR(VLOOKUP($B2170,DataBase!$A:$G,6,0),"")</f>
        <v/>
      </c>
      <c r="E2170" s="11"/>
      <c r="F2170" s="12"/>
      <c r="G2170" s="13">
        <f t="shared" si="34"/>
        <v>0</v>
      </c>
    </row>
    <row r="2171" spans="1:7">
      <c r="A2171" s="9"/>
      <c r="B2171" s="31"/>
      <c r="C2171" s="10" t="str">
        <f>IFERROR(VLOOKUP($B2171,DataBase!$A:$B,2,0),"")</f>
        <v/>
      </c>
      <c r="D2171" s="139" t="str">
        <f>IFERROR(VLOOKUP($B2171,DataBase!$A:$G,6,0),"")</f>
        <v/>
      </c>
      <c r="E2171" s="11"/>
      <c r="F2171" s="12"/>
      <c r="G2171" s="13">
        <f t="shared" si="34"/>
        <v>0</v>
      </c>
    </row>
    <row r="2172" spans="1:7">
      <c r="A2172" s="9"/>
      <c r="B2172" s="31"/>
      <c r="C2172" s="10" t="str">
        <f>IFERROR(VLOOKUP($B2172,DataBase!$A:$B,2,0),"")</f>
        <v/>
      </c>
      <c r="D2172" s="139" t="str">
        <f>IFERROR(VLOOKUP($B2172,DataBase!$A:$G,6,0),"")</f>
        <v/>
      </c>
      <c r="E2172" s="11"/>
      <c r="F2172" s="12"/>
      <c r="G2172" s="13">
        <f t="shared" si="34"/>
        <v>0</v>
      </c>
    </row>
    <row r="2173" spans="1:7">
      <c r="A2173" s="9"/>
      <c r="B2173" s="31"/>
      <c r="C2173" s="10" t="str">
        <f>IFERROR(VLOOKUP($B2173,DataBase!$A:$B,2,0),"")</f>
        <v/>
      </c>
      <c r="D2173" s="139" t="str">
        <f>IFERROR(VLOOKUP($B2173,DataBase!$A:$G,6,0),"")</f>
        <v/>
      </c>
      <c r="E2173" s="11"/>
      <c r="F2173" s="12"/>
      <c r="G2173" s="13">
        <f t="shared" si="34"/>
        <v>0</v>
      </c>
    </row>
    <row r="2174" spans="1:7">
      <c r="A2174" s="9"/>
      <c r="B2174" s="31"/>
      <c r="C2174" s="10" t="str">
        <f>IFERROR(VLOOKUP($B2174,DataBase!$A:$B,2,0),"")</f>
        <v/>
      </c>
      <c r="D2174" s="139" t="str">
        <f>IFERROR(VLOOKUP($B2174,DataBase!$A:$G,6,0),"")</f>
        <v/>
      </c>
      <c r="E2174" s="11"/>
      <c r="F2174" s="12"/>
      <c r="G2174" s="13">
        <f t="shared" si="34"/>
        <v>0</v>
      </c>
    </row>
    <row r="2175" spans="1:7">
      <c r="A2175" s="9"/>
      <c r="B2175" s="31"/>
      <c r="C2175" s="10" t="str">
        <f>IFERROR(VLOOKUP($B2175,DataBase!$A:$B,2,0),"")</f>
        <v/>
      </c>
      <c r="D2175" s="139" t="str">
        <f>IFERROR(VLOOKUP($B2175,DataBase!$A:$G,6,0),"")</f>
        <v/>
      </c>
      <c r="E2175" s="11"/>
      <c r="F2175" s="12"/>
      <c r="G2175" s="13">
        <f t="shared" si="34"/>
        <v>0</v>
      </c>
    </row>
    <row r="2176" spans="1:7">
      <c r="A2176" s="9"/>
      <c r="B2176" s="31"/>
      <c r="C2176" s="10" t="str">
        <f>IFERROR(VLOOKUP($B2176,DataBase!$A:$B,2,0),"")</f>
        <v/>
      </c>
      <c r="D2176" s="139" t="str">
        <f>IFERROR(VLOOKUP($B2176,DataBase!$A:$G,6,0),"")</f>
        <v/>
      </c>
      <c r="E2176" s="11"/>
      <c r="F2176" s="12"/>
      <c r="G2176" s="13">
        <f t="shared" si="34"/>
        <v>0</v>
      </c>
    </row>
    <row r="2177" spans="1:7">
      <c r="A2177" s="9"/>
      <c r="B2177" s="31"/>
      <c r="C2177" s="10" t="str">
        <f>IFERROR(VLOOKUP($B2177,DataBase!$A:$B,2,0),"")</f>
        <v/>
      </c>
      <c r="D2177" s="139" t="str">
        <f>IFERROR(VLOOKUP($B2177,DataBase!$A:$G,6,0),"")</f>
        <v/>
      </c>
      <c r="E2177" s="11"/>
      <c r="F2177" s="12"/>
      <c r="G2177" s="13">
        <f t="shared" si="34"/>
        <v>0</v>
      </c>
    </row>
    <row r="2178" spans="1:7">
      <c r="A2178" s="9"/>
      <c r="B2178" s="31"/>
      <c r="C2178" s="10" t="str">
        <f>IFERROR(VLOOKUP($B2178,DataBase!$A:$B,2,0),"")</f>
        <v/>
      </c>
      <c r="D2178" s="139" t="str">
        <f>IFERROR(VLOOKUP($B2178,DataBase!$A:$G,6,0),"")</f>
        <v/>
      </c>
      <c r="E2178" s="11"/>
      <c r="F2178" s="12"/>
      <c r="G2178" s="13">
        <f t="shared" si="34"/>
        <v>0</v>
      </c>
    </row>
    <row r="2179" spans="1:7">
      <c r="A2179" s="9"/>
      <c r="B2179" s="31"/>
      <c r="C2179" s="10" t="str">
        <f>IFERROR(VLOOKUP($B2179,DataBase!$A:$B,2,0),"")</f>
        <v/>
      </c>
      <c r="D2179" s="139" t="str">
        <f>IFERROR(VLOOKUP($B2179,DataBase!$A:$G,6,0),"")</f>
        <v/>
      </c>
      <c r="E2179" s="11"/>
      <c r="F2179" s="12"/>
      <c r="G2179" s="13">
        <f t="shared" si="34"/>
        <v>0</v>
      </c>
    </row>
    <row r="2180" spans="1:7">
      <c r="A2180" s="9"/>
      <c r="B2180" s="31"/>
      <c r="C2180" s="10" t="str">
        <f>IFERROR(VLOOKUP($B2180,DataBase!$A:$B,2,0),"")</f>
        <v/>
      </c>
      <c r="D2180" s="139" t="str">
        <f>IFERROR(VLOOKUP($B2180,DataBase!$A:$G,6,0),"")</f>
        <v/>
      </c>
      <c r="E2180" s="11"/>
      <c r="F2180" s="12"/>
      <c r="G2180" s="13">
        <f t="shared" ref="G2180:G2243" si="35">E2180*F2180</f>
        <v>0</v>
      </c>
    </row>
    <row r="2181" spans="1:7">
      <c r="A2181" s="9"/>
      <c r="B2181" s="31"/>
      <c r="C2181" s="10" t="str">
        <f>IFERROR(VLOOKUP($B2181,DataBase!$A:$B,2,0),"")</f>
        <v/>
      </c>
      <c r="D2181" s="139" t="str">
        <f>IFERROR(VLOOKUP($B2181,DataBase!$A:$G,6,0),"")</f>
        <v/>
      </c>
      <c r="E2181" s="11"/>
      <c r="F2181" s="12"/>
      <c r="G2181" s="13">
        <f t="shared" si="35"/>
        <v>0</v>
      </c>
    </row>
    <row r="2182" spans="1:7">
      <c r="A2182" s="9"/>
      <c r="B2182" s="31"/>
      <c r="C2182" s="10" t="str">
        <f>IFERROR(VLOOKUP($B2182,DataBase!$A:$B,2,0),"")</f>
        <v/>
      </c>
      <c r="D2182" s="139" t="str">
        <f>IFERROR(VLOOKUP($B2182,DataBase!$A:$G,6,0),"")</f>
        <v/>
      </c>
      <c r="E2182" s="11"/>
      <c r="F2182" s="12"/>
      <c r="G2182" s="13">
        <f t="shared" si="35"/>
        <v>0</v>
      </c>
    </row>
    <row r="2183" spans="1:7">
      <c r="A2183" s="9"/>
      <c r="B2183" s="31"/>
      <c r="C2183" s="10" t="str">
        <f>IFERROR(VLOOKUP($B2183,DataBase!$A:$B,2,0),"")</f>
        <v/>
      </c>
      <c r="D2183" s="139" t="str">
        <f>IFERROR(VLOOKUP($B2183,DataBase!$A:$G,6,0),"")</f>
        <v/>
      </c>
      <c r="E2183" s="11"/>
      <c r="F2183" s="12"/>
      <c r="G2183" s="13">
        <f t="shared" si="35"/>
        <v>0</v>
      </c>
    </row>
    <row r="2184" spans="1:7">
      <c r="A2184" s="9"/>
      <c r="B2184" s="31"/>
      <c r="C2184" s="10" t="str">
        <f>IFERROR(VLOOKUP($B2184,DataBase!$A:$B,2,0),"")</f>
        <v/>
      </c>
      <c r="D2184" s="139" t="str">
        <f>IFERROR(VLOOKUP($B2184,DataBase!$A:$G,6,0),"")</f>
        <v/>
      </c>
      <c r="E2184" s="11"/>
      <c r="F2184" s="12"/>
      <c r="G2184" s="13">
        <f t="shared" si="35"/>
        <v>0</v>
      </c>
    </row>
    <row r="2185" spans="1:7">
      <c r="A2185" s="9"/>
      <c r="B2185" s="31"/>
      <c r="C2185" s="10" t="str">
        <f>IFERROR(VLOOKUP($B2185,DataBase!$A:$B,2,0),"")</f>
        <v/>
      </c>
      <c r="D2185" s="139" t="str">
        <f>IFERROR(VLOOKUP($B2185,DataBase!$A:$G,6,0),"")</f>
        <v/>
      </c>
      <c r="E2185" s="11"/>
      <c r="F2185" s="12"/>
      <c r="G2185" s="13">
        <f t="shared" si="35"/>
        <v>0</v>
      </c>
    </row>
    <row r="2186" spans="1:7">
      <c r="A2186" s="9"/>
      <c r="B2186" s="31"/>
      <c r="C2186" s="10" t="str">
        <f>IFERROR(VLOOKUP($B2186,DataBase!$A:$B,2,0),"")</f>
        <v/>
      </c>
      <c r="D2186" s="139" t="str">
        <f>IFERROR(VLOOKUP($B2186,DataBase!$A:$G,6,0),"")</f>
        <v/>
      </c>
      <c r="E2186" s="11"/>
      <c r="F2186" s="12"/>
      <c r="G2186" s="13">
        <f t="shared" si="35"/>
        <v>0</v>
      </c>
    </row>
    <row r="2187" spans="1:7">
      <c r="A2187" s="9"/>
      <c r="B2187" s="31"/>
      <c r="C2187" s="10" t="str">
        <f>IFERROR(VLOOKUP($B2187,DataBase!$A:$B,2,0),"")</f>
        <v/>
      </c>
      <c r="D2187" s="139" t="str">
        <f>IFERROR(VLOOKUP($B2187,DataBase!$A:$G,6,0),"")</f>
        <v/>
      </c>
      <c r="E2187" s="11"/>
      <c r="F2187" s="12"/>
      <c r="G2187" s="13">
        <f t="shared" si="35"/>
        <v>0</v>
      </c>
    </row>
    <row r="2188" spans="1:7">
      <c r="A2188" s="9"/>
      <c r="B2188" s="31"/>
      <c r="C2188" s="10" t="str">
        <f>IFERROR(VLOOKUP($B2188,DataBase!$A:$B,2,0),"")</f>
        <v/>
      </c>
      <c r="D2188" s="139" t="str">
        <f>IFERROR(VLOOKUP($B2188,DataBase!$A:$G,6,0),"")</f>
        <v/>
      </c>
      <c r="E2188" s="11"/>
      <c r="F2188" s="12"/>
      <c r="G2188" s="13">
        <f t="shared" si="35"/>
        <v>0</v>
      </c>
    </row>
    <row r="2189" spans="1:7">
      <c r="A2189" s="9"/>
      <c r="B2189" s="31"/>
      <c r="C2189" s="10" t="str">
        <f>IFERROR(VLOOKUP($B2189,DataBase!$A:$B,2,0),"")</f>
        <v/>
      </c>
      <c r="D2189" s="139" t="str">
        <f>IFERROR(VLOOKUP($B2189,DataBase!$A:$G,6,0),"")</f>
        <v/>
      </c>
      <c r="E2189" s="11"/>
      <c r="F2189" s="12"/>
      <c r="G2189" s="13">
        <f t="shared" si="35"/>
        <v>0</v>
      </c>
    </row>
    <row r="2190" spans="1:7">
      <c r="A2190" s="9"/>
      <c r="B2190" s="31"/>
      <c r="C2190" s="10" t="str">
        <f>IFERROR(VLOOKUP($B2190,DataBase!$A:$B,2,0),"")</f>
        <v/>
      </c>
      <c r="D2190" s="139" t="str">
        <f>IFERROR(VLOOKUP($B2190,DataBase!$A:$G,6,0),"")</f>
        <v/>
      </c>
      <c r="E2190" s="11"/>
      <c r="F2190" s="12"/>
      <c r="G2190" s="13">
        <f t="shared" si="35"/>
        <v>0</v>
      </c>
    </row>
    <row r="2191" spans="1:7">
      <c r="A2191" s="9"/>
      <c r="B2191" s="31"/>
      <c r="C2191" s="10" t="str">
        <f>IFERROR(VLOOKUP($B2191,DataBase!$A:$B,2,0),"")</f>
        <v/>
      </c>
      <c r="D2191" s="139" t="str">
        <f>IFERROR(VLOOKUP($B2191,DataBase!$A:$G,6,0),"")</f>
        <v/>
      </c>
      <c r="E2191" s="11"/>
      <c r="F2191" s="12"/>
      <c r="G2191" s="13">
        <f t="shared" si="35"/>
        <v>0</v>
      </c>
    </row>
    <row r="2192" spans="1:7">
      <c r="A2192" s="9"/>
      <c r="B2192" s="31"/>
      <c r="C2192" s="10" t="str">
        <f>IFERROR(VLOOKUP($B2192,DataBase!$A:$B,2,0),"")</f>
        <v/>
      </c>
      <c r="D2192" s="139" t="str">
        <f>IFERROR(VLOOKUP($B2192,DataBase!$A:$G,6,0),"")</f>
        <v/>
      </c>
      <c r="E2192" s="11"/>
      <c r="F2192" s="12"/>
      <c r="G2192" s="13">
        <f t="shared" si="35"/>
        <v>0</v>
      </c>
    </row>
    <row r="2193" spans="1:7">
      <c r="A2193" s="9"/>
      <c r="B2193" s="31"/>
      <c r="C2193" s="10" t="str">
        <f>IFERROR(VLOOKUP($B2193,DataBase!$A:$B,2,0),"")</f>
        <v/>
      </c>
      <c r="D2193" s="139" t="str">
        <f>IFERROR(VLOOKUP($B2193,DataBase!$A:$G,6,0),"")</f>
        <v/>
      </c>
      <c r="E2193" s="11"/>
      <c r="F2193" s="12"/>
      <c r="G2193" s="13">
        <f t="shared" si="35"/>
        <v>0</v>
      </c>
    </row>
    <row r="2194" spans="1:7">
      <c r="A2194" s="9"/>
      <c r="B2194" s="31"/>
      <c r="C2194" s="10" t="str">
        <f>IFERROR(VLOOKUP($B2194,DataBase!$A:$B,2,0),"")</f>
        <v/>
      </c>
      <c r="D2194" s="139" t="str">
        <f>IFERROR(VLOOKUP($B2194,DataBase!$A:$G,6,0),"")</f>
        <v/>
      </c>
      <c r="E2194" s="11"/>
      <c r="F2194" s="12"/>
      <c r="G2194" s="13">
        <f t="shared" si="35"/>
        <v>0</v>
      </c>
    </row>
    <row r="2195" spans="1:7">
      <c r="A2195" s="9"/>
      <c r="B2195" s="31"/>
      <c r="C2195" s="10" t="str">
        <f>IFERROR(VLOOKUP($B2195,DataBase!$A:$B,2,0),"")</f>
        <v/>
      </c>
      <c r="D2195" s="139" t="str">
        <f>IFERROR(VLOOKUP($B2195,DataBase!$A:$G,6,0),"")</f>
        <v/>
      </c>
      <c r="E2195" s="11"/>
      <c r="F2195" s="12"/>
      <c r="G2195" s="13">
        <f t="shared" si="35"/>
        <v>0</v>
      </c>
    </row>
    <row r="2196" spans="1:7">
      <c r="A2196" s="9"/>
      <c r="B2196" s="31"/>
      <c r="C2196" s="10" t="str">
        <f>IFERROR(VLOOKUP($B2196,DataBase!$A:$B,2,0),"")</f>
        <v/>
      </c>
      <c r="D2196" s="139" t="str">
        <f>IFERROR(VLOOKUP($B2196,DataBase!$A:$G,6,0),"")</f>
        <v/>
      </c>
      <c r="E2196" s="11"/>
      <c r="F2196" s="12"/>
      <c r="G2196" s="13">
        <f t="shared" si="35"/>
        <v>0</v>
      </c>
    </row>
    <row r="2197" spans="1:7">
      <c r="A2197" s="9"/>
      <c r="B2197" s="31"/>
      <c r="C2197" s="10" t="str">
        <f>IFERROR(VLOOKUP($B2197,DataBase!$A:$B,2,0),"")</f>
        <v/>
      </c>
      <c r="D2197" s="139" t="str">
        <f>IFERROR(VLOOKUP($B2197,DataBase!$A:$G,6,0),"")</f>
        <v/>
      </c>
      <c r="E2197" s="11"/>
      <c r="F2197" s="12"/>
      <c r="G2197" s="13">
        <f t="shared" si="35"/>
        <v>0</v>
      </c>
    </row>
    <row r="2198" spans="1:7">
      <c r="A2198" s="9"/>
      <c r="B2198" s="31"/>
      <c r="C2198" s="10" t="str">
        <f>IFERROR(VLOOKUP($B2198,DataBase!$A:$B,2,0),"")</f>
        <v/>
      </c>
      <c r="D2198" s="139" t="str">
        <f>IFERROR(VLOOKUP($B2198,DataBase!$A:$G,6,0),"")</f>
        <v/>
      </c>
      <c r="E2198" s="11"/>
      <c r="F2198" s="12"/>
      <c r="G2198" s="13">
        <f t="shared" si="35"/>
        <v>0</v>
      </c>
    </row>
    <row r="2199" spans="1:7">
      <c r="A2199" s="9"/>
      <c r="B2199" s="31"/>
      <c r="C2199" s="10" t="str">
        <f>IFERROR(VLOOKUP($B2199,DataBase!$A:$B,2,0),"")</f>
        <v/>
      </c>
      <c r="D2199" s="139" t="str">
        <f>IFERROR(VLOOKUP($B2199,DataBase!$A:$G,6,0),"")</f>
        <v/>
      </c>
      <c r="E2199" s="11"/>
      <c r="F2199" s="12"/>
      <c r="G2199" s="13">
        <f t="shared" si="35"/>
        <v>0</v>
      </c>
    </row>
    <row r="2200" spans="1:7">
      <c r="A2200" s="9"/>
      <c r="B2200" s="31"/>
      <c r="C2200" s="10" t="str">
        <f>IFERROR(VLOOKUP($B2200,DataBase!$A:$B,2,0),"")</f>
        <v/>
      </c>
      <c r="D2200" s="139" t="str">
        <f>IFERROR(VLOOKUP($B2200,DataBase!$A:$G,6,0),"")</f>
        <v/>
      </c>
      <c r="E2200" s="11"/>
      <c r="F2200" s="12"/>
      <c r="G2200" s="13">
        <f t="shared" si="35"/>
        <v>0</v>
      </c>
    </row>
    <row r="2201" spans="1:7">
      <c r="A2201" s="9"/>
      <c r="B2201" s="31"/>
      <c r="C2201" s="10" t="str">
        <f>IFERROR(VLOOKUP($B2201,DataBase!$A:$B,2,0),"")</f>
        <v/>
      </c>
      <c r="D2201" s="139" t="str">
        <f>IFERROR(VLOOKUP($B2201,DataBase!$A:$G,6,0),"")</f>
        <v/>
      </c>
      <c r="E2201" s="11"/>
      <c r="F2201" s="12"/>
      <c r="G2201" s="13">
        <f t="shared" si="35"/>
        <v>0</v>
      </c>
    </row>
    <row r="2202" spans="1:7">
      <c r="A2202" s="9"/>
      <c r="B2202" s="31"/>
      <c r="C2202" s="10" t="str">
        <f>IFERROR(VLOOKUP($B2202,DataBase!$A:$B,2,0),"")</f>
        <v/>
      </c>
      <c r="D2202" s="139" t="str">
        <f>IFERROR(VLOOKUP($B2202,DataBase!$A:$G,6,0),"")</f>
        <v/>
      </c>
      <c r="E2202" s="11"/>
      <c r="F2202" s="12"/>
      <c r="G2202" s="13">
        <f t="shared" si="35"/>
        <v>0</v>
      </c>
    </row>
    <row r="2203" spans="1:7">
      <c r="A2203" s="9"/>
      <c r="B2203" s="31"/>
      <c r="C2203" s="10" t="str">
        <f>IFERROR(VLOOKUP($B2203,DataBase!$A:$B,2,0),"")</f>
        <v/>
      </c>
      <c r="D2203" s="139" t="str">
        <f>IFERROR(VLOOKUP($B2203,DataBase!$A:$G,6,0),"")</f>
        <v/>
      </c>
      <c r="E2203" s="11"/>
      <c r="F2203" s="12"/>
      <c r="G2203" s="13">
        <f t="shared" si="35"/>
        <v>0</v>
      </c>
    </row>
    <row r="2204" spans="1:7">
      <c r="A2204" s="9"/>
      <c r="B2204" s="31"/>
      <c r="C2204" s="10" t="str">
        <f>IFERROR(VLOOKUP($B2204,DataBase!$A:$B,2,0),"")</f>
        <v/>
      </c>
      <c r="D2204" s="139" t="str">
        <f>IFERROR(VLOOKUP($B2204,DataBase!$A:$G,6,0),"")</f>
        <v/>
      </c>
      <c r="E2204" s="11"/>
      <c r="F2204" s="12"/>
      <c r="G2204" s="13">
        <f t="shared" si="35"/>
        <v>0</v>
      </c>
    </row>
    <row r="2205" spans="1:7">
      <c r="A2205" s="9"/>
      <c r="B2205" s="31"/>
      <c r="C2205" s="10" t="str">
        <f>IFERROR(VLOOKUP($B2205,DataBase!$A:$B,2,0),"")</f>
        <v/>
      </c>
      <c r="D2205" s="139" t="str">
        <f>IFERROR(VLOOKUP($B2205,DataBase!$A:$G,6,0),"")</f>
        <v/>
      </c>
      <c r="E2205" s="11"/>
      <c r="F2205" s="12"/>
      <c r="G2205" s="13">
        <f t="shared" si="35"/>
        <v>0</v>
      </c>
    </row>
    <row r="2206" spans="1:7">
      <c r="A2206" s="9"/>
      <c r="B2206" s="31"/>
      <c r="C2206" s="10" t="str">
        <f>IFERROR(VLOOKUP($B2206,DataBase!$A:$B,2,0),"")</f>
        <v/>
      </c>
      <c r="D2206" s="139" t="str">
        <f>IFERROR(VLOOKUP($B2206,DataBase!$A:$G,6,0),"")</f>
        <v/>
      </c>
      <c r="E2206" s="11"/>
      <c r="F2206" s="12"/>
      <c r="G2206" s="13">
        <f t="shared" si="35"/>
        <v>0</v>
      </c>
    </row>
    <row r="2207" spans="1:7">
      <c r="A2207" s="9"/>
      <c r="B2207" s="31"/>
      <c r="C2207" s="10" t="str">
        <f>IFERROR(VLOOKUP($B2207,DataBase!$A:$B,2,0),"")</f>
        <v/>
      </c>
      <c r="D2207" s="139" t="str">
        <f>IFERROR(VLOOKUP($B2207,DataBase!$A:$G,6,0),"")</f>
        <v/>
      </c>
      <c r="E2207" s="11"/>
      <c r="F2207" s="12"/>
      <c r="G2207" s="13">
        <f t="shared" si="35"/>
        <v>0</v>
      </c>
    </row>
    <row r="2208" spans="1:7">
      <c r="A2208" s="9"/>
      <c r="B2208" s="31"/>
      <c r="C2208" s="10" t="str">
        <f>IFERROR(VLOOKUP($B2208,DataBase!$A:$B,2,0),"")</f>
        <v/>
      </c>
      <c r="D2208" s="139" t="str">
        <f>IFERROR(VLOOKUP($B2208,DataBase!$A:$G,6,0),"")</f>
        <v/>
      </c>
      <c r="E2208" s="11"/>
      <c r="F2208" s="12"/>
      <c r="G2208" s="13">
        <f t="shared" si="35"/>
        <v>0</v>
      </c>
    </row>
    <row r="2209" spans="1:7">
      <c r="A2209" s="9"/>
      <c r="B2209" s="31"/>
      <c r="C2209" s="10" t="str">
        <f>IFERROR(VLOOKUP($B2209,DataBase!$A:$B,2,0),"")</f>
        <v/>
      </c>
      <c r="D2209" s="139" t="str">
        <f>IFERROR(VLOOKUP($B2209,DataBase!$A:$G,6,0),"")</f>
        <v/>
      </c>
      <c r="E2209" s="11"/>
      <c r="F2209" s="12"/>
      <c r="G2209" s="13">
        <f t="shared" si="35"/>
        <v>0</v>
      </c>
    </row>
    <row r="2210" spans="1:7">
      <c r="A2210" s="9"/>
      <c r="B2210" s="31"/>
      <c r="C2210" s="10" t="str">
        <f>IFERROR(VLOOKUP($B2210,DataBase!$A:$B,2,0),"")</f>
        <v/>
      </c>
      <c r="D2210" s="139" t="str">
        <f>IFERROR(VLOOKUP($B2210,DataBase!$A:$G,6,0),"")</f>
        <v/>
      </c>
      <c r="E2210" s="11"/>
      <c r="F2210" s="12"/>
      <c r="G2210" s="13">
        <f t="shared" si="35"/>
        <v>0</v>
      </c>
    </row>
    <row r="2211" spans="1:7">
      <c r="A2211" s="9"/>
      <c r="B2211" s="31"/>
      <c r="C2211" s="10" t="str">
        <f>IFERROR(VLOOKUP($B2211,DataBase!$A:$B,2,0),"")</f>
        <v/>
      </c>
      <c r="D2211" s="139" t="str">
        <f>IFERROR(VLOOKUP($B2211,DataBase!$A:$G,6,0),"")</f>
        <v/>
      </c>
      <c r="E2211" s="11"/>
      <c r="F2211" s="12"/>
      <c r="G2211" s="13">
        <f t="shared" si="35"/>
        <v>0</v>
      </c>
    </row>
    <row r="2212" spans="1:7">
      <c r="A2212" s="9"/>
      <c r="B2212" s="31"/>
      <c r="C2212" s="10" t="str">
        <f>IFERROR(VLOOKUP($B2212,DataBase!$A:$B,2,0),"")</f>
        <v/>
      </c>
      <c r="D2212" s="139" t="str">
        <f>IFERROR(VLOOKUP($B2212,DataBase!$A:$G,6,0),"")</f>
        <v/>
      </c>
      <c r="E2212" s="11"/>
      <c r="F2212" s="12"/>
      <c r="G2212" s="13">
        <f t="shared" si="35"/>
        <v>0</v>
      </c>
    </row>
    <row r="2213" spans="1:7">
      <c r="A2213" s="9"/>
      <c r="B2213" s="31"/>
      <c r="C2213" s="10" t="str">
        <f>IFERROR(VLOOKUP($B2213,DataBase!$A:$B,2,0),"")</f>
        <v/>
      </c>
      <c r="D2213" s="139" t="str">
        <f>IFERROR(VLOOKUP($B2213,DataBase!$A:$G,6,0),"")</f>
        <v/>
      </c>
      <c r="E2213" s="11"/>
      <c r="F2213" s="12"/>
      <c r="G2213" s="13">
        <f t="shared" si="35"/>
        <v>0</v>
      </c>
    </row>
    <row r="2214" spans="1:7">
      <c r="A2214" s="9"/>
      <c r="B2214" s="31"/>
      <c r="C2214" s="10" t="str">
        <f>IFERROR(VLOOKUP($B2214,DataBase!$A:$B,2,0),"")</f>
        <v/>
      </c>
      <c r="D2214" s="139" t="str">
        <f>IFERROR(VLOOKUP($B2214,DataBase!$A:$G,6,0),"")</f>
        <v/>
      </c>
      <c r="E2214" s="11"/>
      <c r="F2214" s="12"/>
      <c r="G2214" s="13">
        <f t="shared" si="35"/>
        <v>0</v>
      </c>
    </row>
    <row r="2215" spans="1:7">
      <c r="A2215" s="9"/>
      <c r="B2215" s="31"/>
      <c r="C2215" s="10" t="str">
        <f>IFERROR(VLOOKUP($B2215,DataBase!$A:$B,2,0),"")</f>
        <v/>
      </c>
      <c r="D2215" s="139" t="str">
        <f>IFERROR(VLOOKUP($B2215,DataBase!$A:$G,6,0),"")</f>
        <v/>
      </c>
      <c r="E2215" s="11"/>
      <c r="F2215" s="12"/>
      <c r="G2215" s="13">
        <f t="shared" si="35"/>
        <v>0</v>
      </c>
    </row>
    <row r="2216" spans="1:7">
      <c r="A2216" s="9"/>
      <c r="B2216" s="31"/>
      <c r="C2216" s="10" t="str">
        <f>IFERROR(VLOOKUP($B2216,DataBase!$A:$B,2,0),"")</f>
        <v/>
      </c>
      <c r="D2216" s="139" t="str">
        <f>IFERROR(VLOOKUP($B2216,DataBase!$A:$G,6,0),"")</f>
        <v/>
      </c>
      <c r="E2216" s="11"/>
      <c r="F2216" s="12"/>
      <c r="G2216" s="13">
        <f t="shared" si="35"/>
        <v>0</v>
      </c>
    </row>
    <row r="2217" spans="1:7">
      <c r="A2217" s="9"/>
      <c r="B2217" s="31"/>
      <c r="C2217" s="10" t="str">
        <f>IFERROR(VLOOKUP($B2217,DataBase!$A:$B,2,0),"")</f>
        <v/>
      </c>
      <c r="D2217" s="139" t="str">
        <f>IFERROR(VLOOKUP($B2217,DataBase!$A:$G,6,0),"")</f>
        <v/>
      </c>
      <c r="E2217" s="11"/>
      <c r="F2217" s="12"/>
      <c r="G2217" s="13">
        <f t="shared" si="35"/>
        <v>0</v>
      </c>
    </row>
    <row r="2218" spans="1:7">
      <c r="A2218" s="9"/>
      <c r="B2218" s="31"/>
      <c r="C2218" s="10" t="str">
        <f>IFERROR(VLOOKUP($B2218,DataBase!$A:$B,2,0),"")</f>
        <v/>
      </c>
      <c r="D2218" s="139" t="str">
        <f>IFERROR(VLOOKUP($B2218,DataBase!$A:$G,6,0),"")</f>
        <v/>
      </c>
      <c r="E2218" s="11"/>
      <c r="F2218" s="12"/>
      <c r="G2218" s="13">
        <f t="shared" si="35"/>
        <v>0</v>
      </c>
    </row>
    <row r="2219" spans="1:7">
      <c r="A2219" s="9"/>
      <c r="B2219" s="31"/>
      <c r="C2219" s="10" t="str">
        <f>IFERROR(VLOOKUP($B2219,DataBase!$A:$B,2,0),"")</f>
        <v/>
      </c>
      <c r="D2219" s="139" t="str">
        <f>IFERROR(VLOOKUP($B2219,DataBase!$A:$G,6,0),"")</f>
        <v/>
      </c>
      <c r="E2219" s="11"/>
      <c r="F2219" s="12"/>
      <c r="G2219" s="13">
        <f t="shared" si="35"/>
        <v>0</v>
      </c>
    </row>
    <row r="2220" spans="1:7">
      <c r="A2220" s="9"/>
      <c r="B2220" s="31"/>
      <c r="C2220" s="10" t="str">
        <f>IFERROR(VLOOKUP($B2220,DataBase!$A:$B,2,0),"")</f>
        <v/>
      </c>
      <c r="D2220" s="139" t="str">
        <f>IFERROR(VLOOKUP($B2220,DataBase!$A:$G,6,0),"")</f>
        <v/>
      </c>
      <c r="E2220" s="11"/>
      <c r="F2220" s="12"/>
      <c r="G2220" s="13">
        <f t="shared" si="35"/>
        <v>0</v>
      </c>
    </row>
    <row r="2221" spans="1:7">
      <c r="A2221" s="9"/>
      <c r="B2221" s="31"/>
      <c r="C2221" s="10" t="str">
        <f>IFERROR(VLOOKUP($B2221,DataBase!$A:$B,2,0),"")</f>
        <v/>
      </c>
      <c r="D2221" s="139" t="str">
        <f>IFERROR(VLOOKUP($B2221,DataBase!$A:$G,6,0),"")</f>
        <v/>
      </c>
      <c r="E2221" s="11"/>
      <c r="F2221" s="12"/>
      <c r="G2221" s="13">
        <f t="shared" si="35"/>
        <v>0</v>
      </c>
    </row>
    <row r="2222" spans="1:7">
      <c r="A2222" s="9"/>
      <c r="B2222" s="31"/>
      <c r="C2222" s="10" t="str">
        <f>IFERROR(VLOOKUP($B2222,DataBase!$A:$B,2,0),"")</f>
        <v/>
      </c>
      <c r="D2222" s="139" t="str">
        <f>IFERROR(VLOOKUP($B2222,DataBase!$A:$G,6,0),"")</f>
        <v/>
      </c>
      <c r="E2222" s="11"/>
      <c r="F2222" s="12"/>
      <c r="G2222" s="13">
        <f t="shared" si="35"/>
        <v>0</v>
      </c>
    </row>
    <row r="2223" spans="1:7">
      <c r="A2223" s="9"/>
      <c r="B2223" s="31"/>
      <c r="C2223" s="10" t="str">
        <f>IFERROR(VLOOKUP($B2223,DataBase!$A:$B,2,0),"")</f>
        <v/>
      </c>
      <c r="D2223" s="139" t="str">
        <f>IFERROR(VLOOKUP($B2223,DataBase!$A:$G,6,0),"")</f>
        <v/>
      </c>
      <c r="E2223" s="11"/>
      <c r="F2223" s="12"/>
      <c r="G2223" s="13">
        <f t="shared" si="35"/>
        <v>0</v>
      </c>
    </row>
    <row r="2224" spans="1:7">
      <c r="A2224" s="9"/>
      <c r="B2224" s="31"/>
      <c r="C2224" s="10" t="str">
        <f>IFERROR(VLOOKUP($B2224,DataBase!$A:$B,2,0),"")</f>
        <v/>
      </c>
      <c r="D2224" s="139" t="str">
        <f>IFERROR(VLOOKUP($B2224,DataBase!$A:$G,6,0),"")</f>
        <v/>
      </c>
      <c r="E2224" s="11"/>
      <c r="F2224" s="12"/>
      <c r="G2224" s="13">
        <f t="shared" si="35"/>
        <v>0</v>
      </c>
    </row>
    <row r="2225" spans="1:7">
      <c r="A2225" s="9"/>
      <c r="B2225" s="31"/>
      <c r="C2225" s="10" t="str">
        <f>IFERROR(VLOOKUP($B2225,DataBase!$A:$B,2,0),"")</f>
        <v/>
      </c>
      <c r="D2225" s="139" t="str">
        <f>IFERROR(VLOOKUP($B2225,DataBase!$A:$G,6,0),"")</f>
        <v/>
      </c>
      <c r="E2225" s="11"/>
      <c r="F2225" s="12"/>
      <c r="G2225" s="13">
        <f t="shared" si="35"/>
        <v>0</v>
      </c>
    </row>
    <row r="2226" spans="1:7">
      <c r="A2226" s="9"/>
      <c r="B2226" s="31"/>
      <c r="C2226" s="10" t="str">
        <f>IFERROR(VLOOKUP($B2226,DataBase!$A:$B,2,0),"")</f>
        <v/>
      </c>
      <c r="D2226" s="139" t="str">
        <f>IFERROR(VLOOKUP($B2226,DataBase!$A:$G,6,0),"")</f>
        <v/>
      </c>
      <c r="E2226" s="11"/>
      <c r="F2226" s="12"/>
      <c r="G2226" s="13">
        <f t="shared" si="35"/>
        <v>0</v>
      </c>
    </row>
    <row r="2227" spans="1:7">
      <c r="A2227" s="9"/>
      <c r="B2227" s="31"/>
      <c r="C2227" s="10" t="str">
        <f>IFERROR(VLOOKUP($B2227,DataBase!$A:$B,2,0),"")</f>
        <v/>
      </c>
      <c r="D2227" s="139" t="str">
        <f>IFERROR(VLOOKUP($B2227,DataBase!$A:$G,6,0),"")</f>
        <v/>
      </c>
      <c r="E2227" s="11"/>
      <c r="F2227" s="12"/>
      <c r="G2227" s="13">
        <f t="shared" si="35"/>
        <v>0</v>
      </c>
    </row>
    <row r="2228" spans="1:7">
      <c r="A2228" s="9"/>
      <c r="B2228" s="31"/>
      <c r="C2228" s="10" t="str">
        <f>IFERROR(VLOOKUP($B2228,DataBase!$A:$B,2,0),"")</f>
        <v/>
      </c>
      <c r="D2228" s="139" t="str">
        <f>IFERROR(VLOOKUP($B2228,DataBase!$A:$G,6,0),"")</f>
        <v/>
      </c>
      <c r="E2228" s="11"/>
      <c r="F2228" s="12"/>
      <c r="G2228" s="13">
        <f t="shared" si="35"/>
        <v>0</v>
      </c>
    </row>
    <row r="2229" spans="1:7">
      <c r="A2229" s="9"/>
      <c r="B2229" s="31"/>
      <c r="C2229" s="10" t="str">
        <f>IFERROR(VLOOKUP($B2229,DataBase!$A:$B,2,0),"")</f>
        <v/>
      </c>
      <c r="D2229" s="139" t="str">
        <f>IFERROR(VLOOKUP($B2229,DataBase!$A:$G,6,0),"")</f>
        <v/>
      </c>
      <c r="E2229" s="11"/>
      <c r="F2229" s="12"/>
      <c r="G2229" s="13">
        <f t="shared" si="35"/>
        <v>0</v>
      </c>
    </row>
    <row r="2230" spans="1:7">
      <c r="A2230" s="9"/>
      <c r="B2230" s="31"/>
      <c r="C2230" s="10" t="str">
        <f>IFERROR(VLOOKUP($B2230,DataBase!$A:$B,2,0),"")</f>
        <v/>
      </c>
      <c r="D2230" s="139" t="str">
        <f>IFERROR(VLOOKUP($B2230,DataBase!$A:$G,6,0),"")</f>
        <v/>
      </c>
      <c r="E2230" s="11"/>
      <c r="F2230" s="12"/>
      <c r="G2230" s="13">
        <f t="shared" si="35"/>
        <v>0</v>
      </c>
    </row>
    <row r="2231" spans="1:7">
      <c r="A2231" s="9"/>
      <c r="B2231" s="31"/>
      <c r="C2231" s="10" t="str">
        <f>IFERROR(VLOOKUP($B2231,DataBase!$A:$B,2,0),"")</f>
        <v/>
      </c>
      <c r="D2231" s="139" t="str">
        <f>IFERROR(VLOOKUP($B2231,DataBase!$A:$G,6,0),"")</f>
        <v/>
      </c>
      <c r="E2231" s="11"/>
      <c r="F2231" s="12"/>
      <c r="G2231" s="13">
        <f t="shared" si="35"/>
        <v>0</v>
      </c>
    </row>
    <row r="2232" spans="1:7">
      <c r="A2232" s="9"/>
      <c r="B2232" s="31"/>
      <c r="C2232" s="10" t="str">
        <f>IFERROR(VLOOKUP($B2232,DataBase!$A:$B,2,0),"")</f>
        <v/>
      </c>
      <c r="D2232" s="139" t="str">
        <f>IFERROR(VLOOKUP($B2232,DataBase!$A:$G,6,0),"")</f>
        <v/>
      </c>
      <c r="E2232" s="11"/>
      <c r="F2232" s="12"/>
      <c r="G2232" s="13">
        <f t="shared" si="35"/>
        <v>0</v>
      </c>
    </row>
    <row r="2233" spans="1:7">
      <c r="A2233" s="9"/>
      <c r="B2233" s="31"/>
      <c r="C2233" s="10" t="str">
        <f>IFERROR(VLOOKUP($B2233,DataBase!$A:$B,2,0),"")</f>
        <v/>
      </c>
      <c r="D2233" s="139" t="str">
        <f>IFERROR(VLOOKUP($B2233,DataBase!$A:$G,6,0),"")</f>
        <v/>
      </c>
      <c r="E2233" s="11"/>
      <c r="F2233" s="12"/>
      <c r="G2233" s="13">
        <f t="shared" si="35"/>
        <v>0</v>
      </c>
    </row>
    <row r="2234" spans="1:7">
      <c r="A2234" s="9"/>
      <c r="B2234" s="31"/>
      <c r="C2234" s="10" t="str">
        <f>IFERROR(VLOOKUP($B2234,DataBase!$A:$B,2,0),"")</f>
        <v/>
      </c>
      <c r="D2234" s="139" t="str">
        <f>IFERROR(VLOOKUP($B2234,DataBase!$A:$G,6,0),"")</f>
        <v/>
      </c>
      <c r="E2234" s="11"/>
      <c r="F2234" s="12"/>
      <c r="G2234" s="13">
        <f t="shared" si="35"/>
        <v>0</v>
      </c>
    </row>
    <row r="2235" spans="1:7">
      <c r="A2235" s="9"/>
      <c r="B2235" s="31"/>
      <c r="C2235" s="10" t="str">
        <f>IFERROR(VLOOKUP($B2235,DataBase!$A:$B,2,0),"")</f>
        <v/>
      </c>
      <c r="D2235" s="139" t="str">
        <f>IFERROR(VLOOKUP($B2235,DataBase!$A:$G,6,0),"")</f>
        <v/>
      </c>
      <c r="E2235" s="11"/>
      <c r="F2235" s="12"/>
      <c r="G2235" s="13">
        <f t="shared" si="35"/>
        <v>0</v>
      </c>
    </row>
    <row r="2236" spans="1:7">
      <c r="A2236" s="9"/>
      <c r="B2236" s="31"/>
      <c r="C2236" s="10" t="str">
        <f>IFERROR(VLOOKUP($B2236,DataBase!$A:$B,2,0),"")</f>
        <v/>
      </c>
      <c r="D2236" s="139" t="str">
        <f>IFERROR(VLOOKUP($B2236,DataBase!$A:$G,6,0),"")</f>
        <v/>
      </c>
      <c r="E2236" s="11"/>
      <c r="F2236" s="12"/>
      <c r="G2236" s="13">
        <f t="shared" si="35"/>
        <v>0</v>
      </c>
    </row>
    <row r="2237" spans="1:7">
      <c r="A2237" s="9"/>
      <c r="B2237" s="31"/>
      <c r="C2237" s="10" t="str">
        <f>IFERROR(VLOOKUP($B2237,DataBase!$A:$B,2,0),"")</f>
        <v/>
      </c>
      <c r="D2237" s="139" t="str">
        <f>IFERROR(VLOOKUP($B2237,DataBase!$A:$G,6,0),"")</f>
        <v/>
      </c>
      <c r="E2237" s="11"/>
      <c r="F2237" s="12"/>
      <c r="G2237" s="13">
        <f t="shared" si="35"/>
        <v>0</v>
      </c>
    </row>
    <row r="2238" spans="1:7">
      <c r="A2238" s="9"/>
      <c r="B2238" s="31"/>
      <c r="C2238" s="10" t="str">
        <f>IFERROR(VLOOKUP($B2238,DataBase!$A:$B,2,0),"")</f>
        <v/>
      </c>
      <c r="D2238" s="139" t="str">
        <f>IFERROR(VLOOKUP($B2238,DataBase!$A:$G,6,0),"")</f>
        <v/>
      </c>
      <c r="E2238" s="11"/>
      <c r="F2238" s="12"/>
      <c r="G2238" s="13">
        <f t="shared" si="35"/>
        <v>0</v>
      </c>
    </row>
    <row r="2239" spans="1:7">
      <c r="A2239" s="9"/>
      <c r="B2239" s="31"/>
      <c r="C2239" s="10" t="str">
        <f>IFERROR(VLOOKUP($B2239,DataBase!$A:$B,2,0),"")</f>
        <v/>
      </c>
      <c r="D2239" s="139" t="str">
        <f>IFERROR(VLOOKUP($B2239,DataBase!$A:$G,6,0),"")</f>
        <v/>
      </c>
      <c r="E2239" s="11"/>
      <c r="F2239" s="12"/>
      <c r="G2239" s="13">
        <f t="shared" si="35"/>
        <v>0</v>
      </c>
    </row>
    <row r="2240" spans="1:7">
      <c r="A2240" s="9"/>
      <c r="B2240" s="31"/>
      <c r="C2240" s="10" t="str">
        <f>IFERROR(VLOOKUP($B2240,DataBase!$A:$B,2,0),"")</f>
        <v/>
      </c>
      <c r="D2240" s="139" t="str">
        <f>IFERROR(VLOOKUP($B2240,DataBase!$A:$G,6,0),"")</f>
        <v/>
      </c>
      <c r="E2240" s="11"/>
      <c r="F2240" s="12"/>
      <c r="G2240" s="13">
        <f t="shared" si="35"/>
        <v>0</v>
      </c>
    </row>
    <row r="2241" spans="1:7">
      <c r="A2241" s="9"/>
      <c r="B2241" s="31"/>
      <c r="C2241" s="10" t="str">
        <f>IFERROR(VLOOKUP($B2241,DataBase!$A:$B,2,0),"")</f>
        <v/>
      </c>
      <c r="D2241" s="139" t="str">
        <f>IFERROR(VLOOKUP($B2241,DataBase!$A:$G,6,0),"")</f>
        <v/>
      </c>
      <c r="E2241" s="11"/>
      <c r="F2241" s="12"/>
      <c r="G2241" s="13">
        <f t="shared" si="35"/>
        <v>0</v>
      </c>
    </row>
    <row r="2242" spans="1:7">
      <c r="A2242" s="9"/>
      <c r="B2242" s="31"/>
      <c r="C2242" s="10" t="str">
        <f>IFERROR(VLOOKUP($B2242,DataBase!$A:$B,2,0),"")</f>
        <v/>
      </c>
      <c r="D2242" s="139" t="str">
        <f>IFERROR(VLOOKUP($B2242,DataBase!$A:$G,6,0),"")</f>
        <v/>
      </c>
      <c r="E2242" s="11"/>
      <c r="F2242" s="12"/>
      <c r="G2242" s="13">
        <f t="shared" si="35"/>
        <v>0</v>
      </c>
    </row>
    <row r="2243" spans="1:7">
      <c r="A2243" s="9"/>
      <c r="B2243" s="31"/>
      <c r="C2243" s="10" t="str">
        <f>IFERROR(VLOOKUP($B2243,DataBase!$A:$B,2,0),"")</f>
        <v/>
      </c>
      <c r="D2243" s="139" t="str">
        <f>IFERROR(VLOOKUP($B2243,DataBase!$A:$G,6,0),"")</f>
        <v/>
      </c>
      <c r="E2243" s="11"/>
      <c r="F2243" s="12"/>
      <c r="G2243" s="13">
        <f t="shared" si="35"/>
        <v>0</v>
      </c>
    </row>
    <row r="2244" spans="1:7">
      <c r="A2244" s="9"/>
      <c r="B2244" s="31"/>
      <c r="C2244" s="10" t="str">
        <f>IFERROR(VLOOKUP($B2244,DataBase!$A:$B,2,0),"")</f>
        <v/>
      </c>
      <c r="D2244" s="139" t="str">
        <f>IFERROR(VLOOKUP($B2244,DataBase!$A:$G,6,0),"")</f>
        <v/>
      </c>
      <c r="E2244" s="11"/>
      <c r="F2244" s="12"/>
      <c r="G2244" s="13">
        <f t="shared" ref="G2244:G2307" si="36">E2244*F2244</f>
        <v>0</v>
      </c>
    </row>
    <row r="2245" spans="1:7">
      <c r="A2245" s="9"/>
      <c r="B2245" s="31"/>
      <c r="C2245" s="10" t="str">
        <f>IFERROR(VLOOKUP($B2245,DataBase!$A:$B,2,0),"")</f>
        <v/>
      </c>
      <c r="D2245" s="139" t="str">
        <f>IFERROR(VLOOKUP($B2245,DataBase!$A:$G,6,0),"")</f>
        <v/>
      </c>
      <c r="E2245" s="11"/>
      <c r="F2245" s="12"/>
      <c r="G2245" s="13">
        <f t="shared" si="36"/>
        <v>0</v>
      </c>
    </row>
    <row r="2246" spans="1:7">
      <c r="A2246" s="9"/>
      <c r="B2246" s="31"/>
      <c r="C2246" s="10" t="str">
        <f>IFERROR(VLOOKUP($B2246,DataBase!$A:$B,2,0),"")</f>
        <v/>
      </c>
      <c r="D2246" s="139" t="str">
        <f>IFERROR(VLOOKUP($B2246,DataBase!$A:$G,6,0),"")</f>
        <v/>
      </c>
      <c r="E2246" s="11"/>
      <c r="F2246" s="12"/>
      <c r="G2246" s="13">
        <f t="shared" si="36"/>
        <v>0</v>
      </c>
    </row>
    <row r="2247" spans="1:7">
      <c r="A2247" s="9"/>
      <c r="B2247" s="31"/>
      <c r="C2247" s="10" t="str">
        <f>IFERROR(VLOOKUP($B2247,DataBase!$A:$B,2,0),"")</f>
        <v/>
      </c>
      <c r="D2247" s="139" t="str">
        <f>IFERROR(VLOOKUP($B2247,DataBase!$A:$G,6,0),"")</f>
        <v/>
      </c>
      <c r="E2247" s="11"/>
      <c r="F2247" s="12"/>
      <c r="G2247" s="13">
        <f t="shared" si="36"/>
        <v>0</v>
      </c>
    </row>
    <row r="2248" spans="1:7">
      <c r="A2248" s="9"/>
      <c r="B2248" s="31"/>
      <c r="C2248" s="10" t="str">
        <f>IFERROR(VLOOKUP($B2248,DataBase!$A:$B,2,0),"")</f>
        <v/>
      </c>
      <c r="D2248" s="139" t="str">
        <f>IFERROR(VLOOKUP($B2248,DataBase!$A:$G,6,0),"")</f>
        <v/>
      </c>
      <c r="E2248" s="11"/>
      <c r="F2248" s="12"/>
      <c r="G2248" s="13">
        <f t="shared" si="36"/>
        <v>0</v>
      </c>
    </row>
    <row r="2249" spans="1:7">
      <c r="A2249" s="9"/>
      <c r="B2249" s="31"/>
      <c r="C2249" s="10" t="str">
        <f>IFERROR(VLOOKUP($B2249,DataBase!$A:$B,2,0),"")</f>
        <v/>
      </c>
      <c r="D2249" s="139" t="str">
        <f>IFERROR(VLOOKUP($B2249,DataBase!$A:$G,6,0),"")</f>
        <v/>
      </c>
      <c r="E2249" s="11"/>
      <c r="F2249" s="12"/>
      <c r="G2249" s="13">
        <f t="shared" si="36"/>
        <v>0</v>
      </c>
    </row>
    <row r="2250" spans="1:7">
      <c r="A2250" s="9"/>
      <c r="B2250" s="31"/>
      <c r="C2250" s="10" t="str">
        <f>IFERROR(VLOOKUP($B2250,DataBase!$A:$B,2,0),"")</f>
        <v/>
      </c>
      <c r="D2250" s="139" t="str">
        <f>IFERROR(VLOOKUP($B2250,DataBase!$A:$G,6,0),"")</f>
        <v/>
      </c>
      <c r="E2250" s="11"/>
      <c r="F2250" s="12"/>
      <c r="G2250" s="13">
        <f t="shared" si="36"/>
        <v>0</v>
      </c>
    </row>
    <row r="2251" spans="1:7">
      <c r="A2251" s="9"/>
      <c r="B2251" s="31"/>
      <c r="C2251" s="10" t="str">
        <f>IFERROR(VLOOKUP($B2251,DataBase!$A:$B,2,0),"")</f>
        <v/>
      </c>
      <c r="D2251" s="139" t="str">
        <f>IFERROR(VLOOKUP($B2251,DataBase!$A:$G,6,0),"")</f>
        <v/>
      </c>
      <c r="E2251" s="11"/>
      <c r="F2251" s="12"/>
      <c r="G2251" s="13">
        <f t="shared" si="36"/>
        <v>0</v>
      </c>
    </row>
    <row r="2252" spans="1:7">
      <c r="A2252" s="9"/>
      <c r="B2252" s="31"/>
      <c r="C2252" s="10" t="str">
        <f>IFERROR(VLOOKUP($B2252,DataBase!$A:$B,2,0),"")</f>
        <v/>
      </c>
      <c r="D2252" s="139" t="str">
        <f>IFERROR(VLOOKUP($B2252,DataBase!$A:$G,6,0),"")</f>
        <v/>
      </c>
      <c r="E2252" s="11"/>
      <c r="F2252" s="12"/>
      <c r="G2252" s="13">
        <f t="shared" si="36"/>
        <v>0</v>
      </c>
    </row>
    <row r="2253" spans="1:7">
      <c r="A2253" s="9"/>
      <c r="B2253" s="31"/>
      <c r="C2253" s="10" t="str">
        <f>IFERROR(VLOOKUP($B2253,DataBase!$A:$B,2,0),"")</f>
        <v/>
      </c>
      <c r="D2253" s="139" t="str">
        <f>IFERROR(VLOOKUP($B2253,DataBase!$A:$G,6,0),"")</f>
        <v/>
      </c>
      <c r="E2253" s="11"/>
      <c r="F2253" s="12"/>
      <c r="G2253" s="13">
        <f t="shared" si="36"/>
        <v>0</v>
      </c>
    </row>
    <row r="2254" spans="1:7">
      <c r="A2254" s="9"/>
      <c r="B2254" s="31"/>
      <c r="C2254" s="10" t="str">
        <f>IFERROR(VLOOKUP($B2254,DataBase!$A:$B,2,0),"")</f>
        <v/>
      </c>
      <c r="D2254" s="139" t="str">
        <f>IFERROR(VLOOKUP($B2254,DataBase!$A:$G,6,0),"")</f>
        <v/>
      </c>
      <c r="E2254" s="11"/>
      <c r="F2254" s="12"/>
      <c r="G2254" s="13">
        <f t="shared" si="36"/>
        <v>0</v>
      </c>
    </row>
    <row r="2255" spans="1:7">
      <c r="A2255" s="9"/>
      <c r="B2255" s="31"/>
      <c r="C2255" s="10" t="str">
        <f>IFERROR(VLOOKUP($B2255,DataBase!$A:$B,2,0),"")</f>
        <v/>
      </c>
      <c r="D2255" s="139" t="str">
        <f>IFERROR(VLOOKUP($B2255,DataBase!$A:$G,6,0),"")</f>
        <v/>
      </c>
      <c r="E2255" s="11"/>
      <c r="F2255" s="12"/>
      <c r="G2255" s="13">
        <f t="shared" si="36"/>
        <v>0</v>
      </c>
    </row>
    <row r="2256" spans="1:7">
      <c r="A2256" s="9"/>
      <c r="B2256" s="31"/>
      <c r="C2256" s="10" t="str">
        <f>IFERROR(VLOOKUP($B2256,DataBase!$A:$B,2,0),"")</f>
        <v/>
      </c>
      <c r="D2256" s="139" t="str">
        <f>IFERROR(VLOOKUP($B2256,DataBase!$A:$G,6,0),"")</f>
        <v/>
      </c>
      <c r="E2256" s="11"/>
      <c r="F2256" s="12"/>
      <c r="G2256" s="13">
        <f t="shared" si="36"/>
        <v>0</v>
      </c>
    </row>
    <row r="2257" spans="1:7">
      <c r="A2257" s="9"/>
      <c r="B2257" s="31"/>
      <c r="C2257" s="10" t="str">
        <f>IFERROR(VLOOKUP($B2257,DataBase!$A:$B,2,0),"")</f>
        <v/>
      </c>
      <c r="D2257" s="139" t="str">
        <f>IFERROR(VLOOKUP($B2257,DataBase!$A:$G,6,0),"")</f>
        <v/>
      </c>
      <c r="E2257" s="11"/>
      <c r="F2257" s="12"/>
      <c r="G2257" s="13">
        <f t="shared" si="36"/>
        <v>0</v>
      </c>
    </row>
    <row r="2258" spans="1:7">
      <c r="A2258" s="9"/>
      <c r="B2258" s="31"/>
      <c r="C2258" s="10" t="str">
        <f>IFERROR(VLOOKUP($B2258,DataBase!$A:$B,2,0),"")</f>
        <v/>
      </c>
      <c r="D2258" s="139" t="str">
        <f>IFERROR(VLOOKUP($B2258,DataBase!$A:$G,6,0),"")</f>
        <v/>
      </c>
      <c r="E2258" s="11"/>
      <c r="F2258" s="12"/>
      <c r="G2258" s="13">
        <f t="shared" si="36"/>
        <v>0</v>
      </c>
    </row>
    <row r="2259" spans="1:7">
      <c r="A2259" s="9"/>
      <c r="B2259" s="31"/>
      <c r="C2259" s="10" t="str">
        <f>IFERROR(VLOOKUP($B2259,DataBase!$A:$B,2,0),"")</f>
        <v/>
      </c>
      <c r="D2259" s="139" t="str">
        <f>IFERROR(VLOOKUP($B2259,DataBase!$A:$G,6,0),"")</f>
        <v/>
      </c>
      <c r="E2259" s="11"/>
      <c r="F2259" s="12"/>
      <c r="G2259" s="13">
        <f t="shared" si="36"/>
        <v>0</v>
      </c>
    </row>
    <row r="2260" spans="1:7">
      <c r="A2260" s="9"/>
      <c r="B2260" s="31"/>
      <c r="C2260" s="10" t="str">
        <f>IFERROR(VLOOKUP($B2260,DataBase!$A:$B,2,0),"")</f>
        <v/>
      </c>
      <c r="D2260" s="139" t="str">
        <f>IFERROR(VLOOKUP($B2260,DataBase!$A:$G,6,0),"")</f>
        <v/>
      </c>
      <c r="E2260" s="11"/>
      <c r="F2260" s="12"/>
      <c r="G2260" s="13">
        <f t="shared" si="36"/>
        <v>0</v>
      </c>
    </row>
    <row r="2261" spans="1:7">
      <c r="A2261" s="9"/>
      <c r="B2261" s="31"/>
      <c r="C2261" s="10" t="str">
        <f>IFERROR(VLOOKUP($B2261,DataBase!$A:$B,2,0),"")</f>
        <v/>
      </c>
      <c r="D2261" s="139" t="str">
        <f>IFERROR(VLOOKUP($B2261,DataBase!$A:$G,6,0),"")</f>
        <v/>
      </c>
      <c r="E2261" s="11"/>
      <c r="F2261" s="12"/>
      <c r="G2261" s="13">
        <f t="shared" si="36"/>
        <v>0</v>
      </c>
    </row>
    <row r="2262" spans="1:7">
      <c r="A2262" s="9"/>
      <c r="B2262" s="31"/>
      <c r="C2262" s="10" t="str">
        <f>IFERROR(VLOOKUP($B2262,DataBase!$A:$B,2,0),"")</f>
        <v/>
      </c>
      <c r="D2262" s="139" t="str">
        <f>IFERROR(VLOOKUP($B2262,DataBase!$A:$G,6,0),"")</f>
        <v/>
      </c>
      <c r="E2262" s="11"/>
      <c r="F2262" s="12"/>
      <c r="G2262" s="13">
        <f t="shared" si="36"/>
        <v>0</v>
      </c>
    </row>
    <row r="2263" spans="1:7">
      <c r="A2263" s="9"/>
      <c r="B2263" s="31"/>
      <c r="C2263" s="10" t="str">
        <f>IFERROR(VLOOKUP($B2263,DataBase!$A:$B,2,0),"")</f>
        <v/>
      </c>
      <c r="D2263" s="139" t="str">
        <f>IFERROR(VLOOKUP($B2263,DataBase!$A:$G,6,0),"")</f>
        <v/>
      </c>
      <c r="E2263" s="11"/>
      <c r="F2263" s="12"/>
      <c r="G2263" s="13">
        <f t="shared" si="36"/>
        <v>0</v>
      </c>
    </row>
    <row r="2264" spans="1:7">
      <c r="A2264" s="9"/>
      <c r="B2264" s="31"/>
      <c r="C2264" s="10" t="str">
        <f>IFERROR(VLOOKUP($B2264,DataBase!$A:$B,2,0),"")</f>
        <v/>
      </c>
      <c r="D2264" s="139" t="str">
        <f>IFERROR(VLOOKUP($B2264,DataBase!$A:$G,6,0),"")</f>
        <v/>
      </c>
      <c r="E2264" s="11"/>
      <c r="F2264" s="12"/>
      <c r="G2264" s="13">
        <f t="shared" si="36"/>
        <v>0</v>
      </c>
    </row>
    <row r="2265" spans="1:7">
      <c r="A2265" s="9"/>
      <c r="B2265" s="31"/>
      <c r="C2265" s="10" t="str">
        <f>IFERROR(VLOOKUP($B2265,DataBase!$A:$B,2,0),"")</f>
        <v/>
      </c>
      <c r="D2265" s="139" t="str">
        <f>IFERROR(VLOOKUP($B2265,DataBase!$A:$G,6,0),"")</f>
        <v/>
      </c>
      <c r="E2265" s="11"/>
      <c r="F2265" s="12"/>
      <c r="G2265" s="13">
        <f t="shared" si="36"/>
        <v>0</v>
      </c>
    </row>
    <row r="2266" spans="1:7">
      <c r="A2266" s="9"/>
      <c r="B2266" s="31"/>
      <c r="C2266" s="10" t="str">
        <f>IFERROR(VLOOKUP($B2266,DataBase!$A:$B,2,0),"")</f>
        <v/>
      </c>
      <c r="D2266" s="139" t="str">
        <f>IFERROR(VLOOKUP($B2266,DataBase!$A:$G,6,0),"")</f>
        <v/>
      </c>
      <c r="E2266" s="11"/>
      <c r="F2266" s="12"/>
      <c r="G2266" s="13">
        <f t="shared" si="36"/>
        <v>0</v>
      </c>
    </row>
    <row r="2267" spans="1:7">
      <c r="A2267" s="9"/>
      <c r="B2267" s="31"/>
      <c r="C2267" s="10" t="str">
        <f>IFERROR(VLOOKUP($B2267,DataBase!$A:$B,2,0),"")</f>
        <v/>
      </c>
      <c r="D2267" s="139" t="str">
        <f>IFERROR(VLOOKUP($B2267,DataBase!$A:$G,6,0),"")</f>
        <v/>
      </c>
      <c r="E2267" s="11"/>
      <c r="F2267" s="12"/>
      <c r="G2267" s="13">
        <f t="shared" si="36"/>
        <v>0</v>
      </c>
    </row>
    <row r="2268" spans="1:7">
      <c r="A2268" s="9"/>
      <c r="B2268" s="31"/>
      <c r="C2268" s="10" t="str">
        <f>IFERROR(VLOOKUP($B2268,DataBase!$A:$B,2,0),"")</f>
        <v/>
      </c>
      <c r="D2268" s="139" t="str">
        <f>IFERROR(VLOOKUP($B2268,DataBase!$A:$G,6,0),"")</f>
        <v/>
      </c>
      <c r="E2268" s="11"/>
      <c r="F2268" s="12"/>
      <c r="G2268" s="13">
        <f t="shared" si="36"/>
        <v>0</v>
      </c>
    </row>
    <row r="2269" spans="1:7">
      <c r="A2269" s="9"/>
      <c r="B2269" s="31"/>
      <c r="C2269" s="10" t="str">
        <f>IFERROR(VLOOKUP($B2269,DataBase!$A:$B,2,0),"")</f>
        <v/>
      </c>
      <c r="D2269" s="139" t="str">
        <f>IFERROR(VLOOKUP($B2269,DataBase!$A:$G,6,0),"")</f>
        <v/>
      </c>
      <c r="E2269" s="11"/>
      <c r="F2269" s="12"/>
      <c r="G2269" s="13">
        <f t="shared" si="36"/>
        <v>0</v>
      </c>
    </row>
    <row r="2270" spans="1:7">
      <c r="A2270" s="9"/>
      <c r="B2270" s="31"/>
      <c r="C2270" s="10" t="str">
        <f>IFERROR(VLOOKUP($B2270,DataBase!$A:$B,2,0),"")</f>
        <v/>
      </c>
      <c r="D2270" s="139" t="str">
        <f>IFERROR(VLOOKUP($B2270,DataBase!$A:$G,6,0),"")</f>
        <v/>
      </c>
      <c r="E2270" s="11"/>
      <c r="F2270" s="12"/>
      <c r="G2270" s="13">
        <f t="shared" si="36"/>
        <v>0</v>
      </c>
    </row>
    <row r="2271" spans="1:7">
      <c r="A2271" s="9"/>
      <c r="B2271" s="31"/>
      <c r="C2271" s="10" t="str">
        <f>IFERROR(VLOOKUP($B2271,DataBase!$A:$B,2,0),"")</f>
        <v/>
      </c>
      <c r="D2271" s="139" t="str">
        <f>IFERROR(VLOOKUP($B2271,DataBase!$A:$G,6,0),"")</f>
        <v/>
      </c>
      <c r="E2271" s="11"/>
      <c r="F2271" s="12"/>
      <c r="G2271" s="13">
        <f t="shared" si="36"/>
        <v>0</v>
      </c>
    </row>
    <row r="2272" spans="1:7">
      <c r="A2272" s="9"/>
      <c r="B2272" s="31"/>
      <c r="C2272" s="10" t="str">
        <f>IFERROR(VLOOKUP($B2272,DataBase!$A:$B,2,0),"")</f>
        <v/>
      </c>
      <c r="D2272" s="139" t="str">
        <f>IFERROR(VLOOKUP($B2272,DataBase!$A:$G,6,0),"")</f>
        <v/>
      </c>
      <c r="E2272" s="11"/>
      <c r="F2272" s="12"/>
      <c r="G2272" s="13">
        <f t="shared" si="36"/>
        <v>0</v>
      </c>
    </row>
    <row r="2273" spans="1:7">
      <c r="A2273" s="9"/>
      <c r="B2273" s="31"/>
      <c r="C2273" s="10" t="str">
        <f>IFERROR(VLOOKUP($B2273,DataBase!$A:$B,2,0),"")</f>
        <v/>
      </c>
      <c r="D2273" s="139" t="str">
        <f>IFERROR(VLOOKUP($B2273,DataBase!$A:$G,6,0),"")</f>
        <v/>
      </c>
      <c r="E2273" s="11"/>
      <c r="F2273" s="12"/>
      <c r="G2273" s="13">
        <f t="shared" si="36"/>
        <v>0</v>
      </c>
    </row>
    <row r="2274" spans="1:7">
      <c r="A2274" s="9"/>
      <c r="B2274" s="31"/>
      <c r="C2274" s="10" t="str">
        <f>IFERROR(VLOOKUP($B2274,DataBase!$A:$B,2,0),"")</f>
        <v/>
      </c>
      <c r="D2274" s="139" t="str">
        <f>IFERROR(VLOOKUP($B2274,DataBase!$A:$G,6,0),"")</f>
        <v/>
      </c>
      <c r="E2274" s="11"/>
      <c r="F2274" s="12"/>
      <c r="G2274" s="13">
        <f t="shared" si="36"/>
        <v>0</v>
      </c>
    </row>
    <row r="2275" spans="1:7">
      <c r="A2275" s="9"/>
      <c r="B2275" s="31"/>
      <c r="C2275" s="10" t="str">
        <f>IFERROR(VLOOKUP($B2275,DataBase!$A:$B,2,0),"")</f>
        <v/>
      </c>
      <c r="D2275" s="139" t="str">
        <f>IFERROR(VLOOKUP($B2275,DataBase!$A:$G,6,0),"")</f>
        <v/>
      </c>
      <c r="E2275" s="11"/>
      <c r="F2275" s="12"/>
      <c r="G2275" s="13">
        <f t="shared" si="36"/>
        <v>0</v>
      </c>
    </row>
    <row r="2276" spans="1:7">
      <c r="A2276" s="9"/>
      <c r="B2276" s="31"/>
      <c r="C2276" s="10" t="str">
        <f>IFERROR(VLOOKUP($B2276,DataBase!$A:$B,2,0),"")</f>
        <v/>
      </c>
      <c r="D2276" s="139" t="str">
        <f>IFERROR(VLOOKUP($B2276,DataBase!$A:$G,6,0),"")</f>
        <v/>
      </c>
      <c r="E2276" s="11"/>
      <c r="F2276" s="12"/>
      <c r="G2276" s="13">
        <f t="shared" si="36"/>
        <v>0</v>
      </c>
    </row>
    <row r="2277" spans="1:7">
      <c r="A2277" s="9"/>
      <c r="B2277" s="31"/>
      <c r="C2277" s="10" t="str">
        <f>IFERROR(VLOOKUP($B2277,DataBase!$A:$B,2,0),"")</f>
        <v/>
      </c>
      <c r="D2277" s="139" t="str">
        <f>IFERROR(VLOOKUP($B2277,DataBase!$A:$G,6,0),"")</f>
        <v/>
      </c>
      <c r="E2277" s="11"/>
      <c r="F2277" s="12"/>
      <c r="G2277" s="13">
        <f t="shared" si="36"/>
        <v>0</v>
      </c>
    </row>
    <row r="2278" spans="1:7">
      <c r="A2278" s="9"/>
      <c r="B2278" s="31"/>
      <c r="C2278" s="10" t="str">
        <f>IFERROR(VLOOKUP($B2278,DataBase!$A:$B,2,0),"")</f>
        <v/>
      </c>
      <c r="D2278" s="139" t="str">
        <f>IFERROR(VLOOKUP($B2278,DataBase!$A:$G,6,0),"")</f>
        <v/>
      </c>
      <c r="E2278" s="11"/>
      <c r="F2278" s="12"/>
      <c r="G2278" s="13">
        <f t="shared" si="36"/>
        <v>0</v>
      </c>
    </row>
    <row r="2279" spans="1:7">
      <c r="A2279" s="9"/>
      <c r="B2279" s="31"/>
      <c r="C2279" s="10" t="str">
        <f>IFERROR(VLOOKUP($B2279,DataBase!$A:$B,2,0),"")</f>
        <v/>
      </c>
      <c r="D2279" s="139" t="str">
        <f>IFERROR(VLOOKUP($B2279,DataBase!$A:$G,6,0),"")</f>
        <v/>
      </c>
      <c r="E2279" s="11"/>
      <c r="F2279" s="12"/>
      <c r="G2279" s="13">
        <f t="shared" si="36"/>
        <v>0</v>
      </c>
    </row>
    <row r="2280" spans="1:7">
      <c r="A2280" s="9"/>
      <c r="B2280" s="31"/>
      <c r="C2280" s="10" t="str">
        <f>IFERROR(VLOOKUP($B2280,DataBase!$A:$B,2,0),"")</f>
        <v/>
      </c>
      <c r="D2280" s="139" t="str">
        <f>IFERROR(VLOOKUP($B2280,DataBase!$A:$G,6,0),"")</f>
        <v/>
      </c>
      <c r="E2280" s="11"/>
      <c r="F2280" s="12"/>
      <c r="G2280" s="13">
        <f t="shared" si="36"/>
        <v>0</v>
      </c>
    </row>
    <row r="2281" spans="1:7">
      <c r="A2281" s="9"/>
      <c r="B2281" s="31"/>
      <c r="C2281" s="10" t="str">
        <f>IFERROR(VLOOKUP($B2281,DataBase!$A:$B,2,0),"")</f>
        <v/>
      </c>
      <c r="D2281" s="139" t="str">
        <f>IFERROR(VLOOKUP($B2281,DataBase!$A:$G,6,0),"")</f>
        <v/>
      </c>
      <c r="E2281" s="11"/>
      <c r="F2281" s="12"/>
      <c r="G2281" s="13">
        <f t="shared" si="36"/>
        <v>0</v>
      </c>
    </row>
    <row r="2282" spans="1:7">
      <c r="A2282" s="9"/>
      <c r="B2282" s="31"/>
      <c r="C2282" s="10" t="str">
        <f>IFERROR(VLOOKUP($B2282,DataBase!$A:$B,2,0),"")</f>
        <v/>
      </c>
      <c r="D2282" s="139" t="str">
        <f>IFERROR(VLOOKUP($B2282,DataBase!$A:$G,6,0),"")</f>
        <v/>
      </c>
      <c r="E2282" s="11"/>
      <c r="F2282" s="12"/>
      <c r="G2282" s="13">
        <f t="shared" si="36"/>
        <v>0</v>
      </c>
    </row>
    <row r="2283" spans="1:7">
      <c r="A2283" s="9"/>
      <c r="B2283" s="31"/>
      <c r="C2283" s="10" t="str">
        <f>IFERROR(VLOOKUP($B2283,DataBase!$A:$B,2,0),"")</f>
        <v/>
      </c>
      <c r="D2283" s="139" t="str">
        <f>IFERROR(VLOOKUP($B2283,DataBase!$A:$G,6,0),"")</f>
        <v/>
      </c>
      <c r="E2283" s="11"/>
      <c r="F2283" s="12"/>
      <c r="G2283" s="13">
        <f t="shared" si="36"/>
        <v>0</v>
      </c>
    </row>
    <row r="2284" spans="1:7">
      <c r="A2284" s="9"/>
      <c r="B2284" s="31"/>
      <c r="C2284" s="10" t="str">
        <f>IFERROR(VLOOKUP($B2284,DataBase!$A:$B,2,0),"")</f>
        <v/>
      </c>
      <c r="D2284" s="139" t="str">
        <f>IFERROR(VLOOKUP($B2284,DataBase!$A:$G,6,0),"")</f>
        <v/>
      </c>
      <c r="E2284" s="11"/>
      <c r="F2284" s="12"/>
      <c r="G2284" s="13">
        <f t="shared" si="36"/>
        <v>0</v>
      </c>
    </row>
    <row r="2285" spans="1:7">
      <c r="A2285" s="9"/>
      <c r="B2285" s="31"/>
      <c r="C2285" s="10" t="str">
        <f>IFERROR(VLOOKUP($B2285,DataBase!$A:$B,2,0),"")</f>
        <v/>
      </c>
      <c r="D2285" s="139" t="str">
        <f>IFERROR(VLOOKUP($B2285,DataBase!$A:$G,6,0),"")</f>
        <v/>
      </c>
      <c r="E2285" s="11"/>
      <c r="F2285" s="12"/>
      <c r="G2285" s="13">
        <f t="shared" si="36"/>
        <v>0</v>
      </c>
    </row>
    <row r="2286" spans="1:7">
      <c r="A2286" s="9"/>
      <c r="B2286" s="31"/>
      <c r="C2286" s="10" t="str">
        <f>IFERROR(VLOOKUP($B2286,DataBase!$A:$B,2,0),"")</f>
        <v/>
      </c>
      <c r="D2286" s="139" t="str">
        <f>IFERROR(VLOOKUP($B2286,DataBase!$A:$G,6,0),"")</f>
        <v/>
      </c>
      <c r="E2286" s="11"/>
      <c r="F2286" s="12"/>
      <c r="G2286" s="13">
        <f t="shared" si="36"/>
        <v>0</v>
      </c>
    </row>
    <row r="2287" spans="1:7">
      <c r="A2287" s="9"/>
      <c r="B2287" s="31"/>
      <c r="C2287" s="10" t="str">
        <f>IFERROR(VLOOKUP($B2287,DataBase!$A:$B,2,0),"")</f>
        <v/>
      </c>
      <c r="D2287" s="139" t="str">
        <f>IFERROR(VLOOKUP($B2287,DataBase!$A:$G,6,0),"")</f>
        <v/>
      </c>
      <c r="E2287" s="11"/>
      <c r="F2287" s="12"/>
      <c r="G2287" s="13">
        <f t="shared" si="36"/>
        <v>0</v>
      </c>
    </row>
    <row r="2288" spans="1:7">
      <c r="A2288" s="9"/>
      <c r="B2288" s="31"/>
      <c r="C2288" s="10" t="str">
        <f>IFERROR(VLOOKUP($B2288,DataBase!$A:$B,2,0),"")</f>
        <v/>
      </c>
      <c r="D2288" s="139" t="str">
        <f>IFERROR(VLOOKUP($B2288,DataBase!$A:$G,6,0),"")</f>
        <v/>
      </c>
      <c r="E2288" s="11"/>
      <c r="F2288" s="12"/>
      <c r="G2288" s="13">
        <f t="shared" si="36"/>
        <v>0</v>
      </c>
    </row>
    <row r="2289" spans="1:7">
      <c r="A2289" s="9"/>
      <c r="B2289" s="31"/>
      <c r="C2289" s="10" t="str">
        <f>IFERROR(VLOOKUP($B2289,DataBase!$A:$B,2,0),"")</f>
        <v/>
      </c>
      <c r="D2289" s="139" t="str">
        <f>IFERROR(VLOOKUP($B2289,DataBase!$A:$G,6,0),"")</f>
        <v/>
      </c>
      <c r="E2289" s="11"/>
      <c r="F2289" s="12"/>
      <c r="G2289" s="13">
        <f t="shared" si="36"/>
        <v>0</v>
      </c>
    </row>
    <row r="2290" spans="1:7">
      <c r="A2290" s="9"/>
      <c r="B2290" s="31"/>
      <c r="C2290" s="10" t="str">
        <f>IFERROR(VLOOKUP($B2290,DataBase!$A:$B,2,0),"")</f>
        <v/>
      </c>
      <c r="D2290" s="139" t="str">
        <f>IFERROR(VLOOKUP($B2290,DataBase!$A:$G,6,0),"")</f>
        <v/>
      </c>
      <c r="E2290" s="11"/>
      <c r="F2290" s="12"/>
      <c r="G2290" s="13">
        <f t="shared" si="36"/>
        <v>0</v>
      </c>
    </row>
    <row r="2291" spans="1:7">
      <c r="A2291" s="9"/>
      <c r="B2291" s="31"/>
      <c r="C2291" s="10" t="str">
        <f>IFERROR(VLOOKUP($B2291,DataBase!$A:$B,2,0),"")</f>
        <v/>
      </c>
      <c r="D2291" s="139" t="str">
        <f>IFERROR(VLOOKUP($B2291,DataBase!$A:$G,6,0),"")</f>
        <v/>
      </c>
      <c r="E2291" s="11"/>
      <c r="F2291" s="12"/>
      <c r="G2291" s="13">
        <f t="shared" si="36"/>
        <v>0</v>
      </c>
    </row>
    <row r="2292" spans="1:7">
      <c r="A2292" s="9"/>
      <c r="B2292" s="31"/>
      <c r="C2292" s="10" t="str">
        <f>IFERROR(VLOOKUP($B2292,DataBase!$A:$B,2,0),"")</f>
        <v/>
      </c>
      <c r="D2292" s="139" t="str">
        <f>IFERROR(VLOOKUP($B2292,DataBase!$A:$G,6,0),"")</f>
        <v/>
      </c>
      <c r="E2292" s="11"/>
      <c r="F2292" s="12"/>
      <c r="G2292" s="13">
        <f t="shared" si="36"/>
        <v>0</v>
      </c>
    </row>
    <row r="2293" spans="1:7">
      <c r="A2293" s="9"/>
      <c r="B2293" s="31"/>
      <c r="C2293" s="10" t="str">
        <f>IFERROR(VLOOKUP($B2293,DataBase!$A:$B,2,0),"")</f>
        <v/>
      </c>
      <c r="D2293" s="139" t="str">
        <f>IFERROR(VLOOKUP($B2293,DataBase!$A:$G,6,0),"")</f>
        <v/>
      </c>
      <c r="E2293" s="11"/>
      <c r="F2293" s="12"/>
      <c r="G2293" s="13">
        <f t="shared" si="36"/>
        <v>0</v>
      </c>
    </row>
    <row r="2294" spans="1:7">
      <c r="A2294" s="9"/>
      <c r="B2294" s="31"/>
      <c r="C2294" s="10" t="str">
        <f>IFERROR(VLOOKUP($B2294,DataBase!$A:$B,2,0),"")</f>
        <v/>
      </c>
      <c r="D2294" s="139" t="str">
        <f>IFERROR(VLOOKUP($B2294,DataBase!$A:$G,6,0),"")</f>
        <v/>
      </c>
      <c r="E2294" s="11"/>
      <c r="F2294" s="12"/>
      <c r="G2294" s="13">
        <f t="shared" si="36"/>
        <v>0</v>
      </c>
    </row>
    <row r="2295" spans="1:7">
      <c r="A2295" s="9"/>
      <c r="B2295" s="31"/>
      <c r="C2295" s="10" t="str">
        <f>IFERROR(VLOOKUP($B2295,DataBase!$A:$B,2,0),"")</f>
        <v/>
      </c>
      <c r="D2295" s="139" t="str">
        <f>IFERROR(VLOOKUP($B2295,DataBase!$A:$G,6,0),"")</f>
        <v/>
      </c>
      <c r="E2295" s="11"/>
      <c r="F2295" s="12"/>
      <c r="G2295" s="13">
        <f t="shared" si="36"/>
        <v>0</v>
      </c>
    </row>
    <row r="2296" spans="1:7">
      <c r="A2296" s="9"/>
      <c r="B2296" s="31"/>
      <c r="C2296" s="10" t="str">
        <f>IFERROR(VLOOKUP($B2296,DataBase!$A:$B,2,0),"")</f>
        <v/>
      </c>
      <c r="D2296" s="139" t="str">
        <f>IFERROR(VLOOKUP($B2296,DataBase!$A:$G,6,0),"")</f>
        <v/>
      </c>
      <c r="E2296" s="11"/>
      <c r="F2296" s="12"/>
      <c r="G2296" s="13">
        <f t="shared" si="36"/>
        <v>0</v>
      </c>
    </row>
    <row r="2297" spans="1:7">
      <c r="A2297" s="9"/>
      <c r="B2297" s="31"/>
      <c r="C2297" s="10" t="str">
        <f>IFERROR(VLOOKUP($B2297,DataBase!$A:$B,2,0),"")</f>
        <v/>
      </c>
      <c r="D2297" s="139" t="str">
        <f>IFERROR(VLOOKUP($B2297,DataBase!$A:$G,6,0),"")</f>
        <v/>
      </c>
      <c r="E2297" s="11"/>
      <c r="F2297" s="12"/>
      <c r="G2297" s="13">
        <f t="shared" si="36"/>
        <v>0</v>
      </c>
    </row>
    <row r="2298" spans="1:7">
      <c r="A2298" s="9"/>
      <c r="B2298" s="31"/>
      <c r="C2298" s="10" t="str">
        <f>IFERROR(VLOOKUP($B2298,DataBase!$A:$B,2,0),"")</f>
        <v/>
      </c>
      <c r="D2298" s="139" t="str">
        <f>IFERROR(VLOOKUP($B2298,DataBase!$A:$G,6,0),"")</f>
        <v/>
      </c>
      <c r="E2298" s="11"/>
      <c r="F2298" s="12"/>
      <c r="G2298" s="13">
        <f t="shared" si="36"/>
        <v>0</v>
      </c>
    </row>
    <row r="2299" spans="1:7">
      <c r="A2299" s="9"/>
      <c r="B2299" s="31"/>
      <c r="C2299" s="10" t="str">
        <f>IFERROR(VLOOKUP($B2299,DataBase!$A:$B,2,0),"")</f>
        <v/>
      </c>
      <c r="D2299" s="139" t="str">
        <f>IFERROR(VLOOKUP($B2299,DataBase!$A:$G,6,0),"")</f>
        <v/>
      </c>
      <c r="E2299" s="11"/>
      <c r="F2299" s="12"/>
      <c r="G2299" s="13">
        <f t="shared" si="36"/>
        <v>0</v>
      </c>
    </row>
    <row r="2300" spans="1:7">
      <c r="A2300" s="9"/>
      <c r="B2300" s="31"/>
      <c r="C2300" s="10" t="str">
        <f>IFERROR(VLOOKUP($B2300,DataBase!$A:$B,2,0),"")</f>
        <v/>
      </c>
      <c r="D2300" s="139" t="str">
        <f>IFERROR(VLOOKUP($B2300,DataBase!$A:$G,6,0),"")</f>
        <v/>
      </c>
      <c r="E2300" s="11"/>
      <c r="F2300" s="12"/>
      <c r="G2300" s="13">
        <f t="shared" si="36"/>
        <v>0</v>
      </c>
    </row>
    <row r="2301" spans="1:7">
      <c r="A2301" s="9"/>
      <c r="B2301" s="31"/>
      <c r="C2301" s="10" t="str">
        <f>IFERROR(VLOOKUP($B2301,DataBase!$A:$B,2,0),"")</f>
        <v/>
      </c>
      <c r="D2301" s="139" t="str">
        <f>IFERROR(VLOOKUP($B2301,DataBase!$A:$G,6,0),"")</f>
        <v/>
      </c>
      <c r="E2301" s="11"/>
      <c r="F2301" s="12"/>
      <c r="G2301" s="13">
        <f t="shared" si="36"/>
        <v>0</v>
      </c>
    </row>
    <row r="2302" spans="1:7">
      <c r="A2302" s="9"/>
      <c r="B2302" s="31"/>
      <c r="C2302" s="10" t="str">
        <f>IFERROR(VLOOKUP($B2302,DataBase!$A:$B,2,0),"")</f>
        <v/>
      </c>
      <c r="D2302" s="139" t="str">
        <f>IFERROR(VLOOKUP($B2302,DataBase!$A:$G,6,0),"")</f>
        <v/>
      </c>
      <c r="E2302" s="11"/>
      <c r="F2302" s="12"/>
      <c r="G2302" s="13">
        <f t="shared" si="36"/>
        <v>0</v>
      </c>
    </row>
    <row r="2303" spans="1:7">
      <c r="A2303" s="9"/>
      <c r="B2303" s="31"/>
      <c r="C2303" s="10" t="str">
        <f>IFERROR(VLOOKUP($B2303,DataBase!$A:$B,2,0),"")</f>
        <v/>
      </c>
      <c r="D2303" s="139" t="str">
        <f>IFERROR(VLOOKUP($B2303,DataBase!$A:$G,6,0),"")</f>
        <v/>
      </c>
      <c r="E2303" s="11"/>
      <c r="F2303" s="12"/>
      <c r="G2303" s="13">
        <f t="shared" si="36"/>
        <v>0</v>
      </c>
    </row>
    <row r="2304" spans="1:7">
      <c r="A2304" s="9"/>
      <c r="B2304" s="31"/>
      <c r="C2304" s="10" t="str">
        <f>IFERROR(VLOOKUP($B2304,DataBase!$A:$B,2,0),"")</f>
        <v/>
      </c>
      <c r="D2304" s="139" t="str">
        <f>IFERROR(VLOOKUP($B2304,DataBase!$A:$G,6,0),"")</f>
        <v/>
      </c>
      <c r="E2304" s="11"/>
      <c r="F2304" s="12"/>
      <c r="G2304" s="13">
        <f t="shared" si="36"/>
        <v>0</v>
      </c>
    </row>
    <row r="2305" spans="1:7">
      <c r="A2305" s="9"/>
      <c r="B2305" s="31"/>
      <c r="C2305" s="10" t="str">
        <f>IFERROR(VLOOKUP($B2305,DataBase!$A:$B,2,0),"")</f>
        <v/>
      </c>
      <c r="D2305" s="139" t="str">
        <f>IFERROR(VLOOKUP($B2305,DataBase!$A:$G,6,0),"")</f>
        <v/>
      </c>
      <c r="E2305" s="11"/>
      <c r="F2305" s="12"/>
      <c r="G2305" s="13">
        <f t="shared" si="36"/>
        <v>0</v>
      </c>
    </row>
    <row r="2306" spans="1:7">
      <c r="A2306" s="9"/>
      <c r="B2306" s="31"/>
      <c r="C2306" s="10" t="str">
        <f>IFERROR(VLOOKUP($B2306,DataBase!$A:$B,2,0),"")</f>
        <v/>
      </c>
      <c r="D2306" s="139" t="str">
        <f>IFERROR(VLOOKUP($B2306,DataBase!$A:$G,6,0),"")</f>
        <v/>
      </c>
      <c r="E2306" s="11"/>
      <c r="F2306" s="12"/>
      <c r="G2306" s="13">
        <f t="shared" si="36"/>
        <v>0</v>
      </c>
    </row>
    <row r="2307" spans="1:7">
      <c r="A2307" s="9"/>
      <c r="B2307" s="31"/>
      <c r="C2307" s="10" t="str">
        <f>IFERROR(VLOOKUP($B2307,DataBase!$A:$B,2,0),"")</f>
        <v/>
      </c>
      <c r="D2307" s="139" t="str">
        <f>IFERROR(VLOOKUP($B2307,DataBase!$A:$G,6,0),"")</f>
        <v/>
      </c>
      <c r="E2307" s="11"/>
      <c r="F2307" s="12"/>
      <c r="G2307" s="13">
        <f t="shared" si="36"/>
        <v>0</v>
      </c>
    </row>
    <row r="2308" spans="1:7">
      <c r="A2308" s="9"/>
      <c r="B2308" s="31"/>
      <c r="C2308" s="10" t="str">
        <f>IFERROR(VLOOKUP($B2308,DataBase!$A:$B,2,0),"")</f>
        <v/>
      </c>
      <c r="D2308" s="139" t="str">
        <f>IFERROR(VLOOKUP($B2308,DataBase!$A:$G,6,0),"")</f>
        <v/>
      </c>
      <c r="E2308" s="11"/>
      <c r="F2308" s="12"/>
      <c r="G2308" s="13">
        <f t="shared" ref="G2308:G2371" si="37">E2308*F2308</f>
        <v>0</v>
      </c>
    </row>
    <row r="2309" spans="1:7">
      <c r="A2309" s="9"/>
      <c r="B2309" s="31"/>
      <c r="C2309" s="10" t="str">
        <f>IFERROR(VLOOKUP($B2309,DataBase!$A:$B,2,0),"")</f>
        <v/>
      </c>
      <c r="D2309" s="139" t="str">
        <f>IFERROR(VLOOKUP($B2309,DataBase!$A:$G,6,0),"")</f>
        <v/>
      </c>
      <c r="E2309" s="11"/>
      <c r="F2309" s="12"/>
      <c r="G2309" s="13">
        <f t="shared" si="37"/>
        <v>0</v>
      </c>
    </row>
    <row r="2310" spans="1:7">
      <c r="A2310" s="9"/>
      <c r="B2310" s="31"/>
      <c r="C2310" s="10" t="str">
        <f>IFERROR(VLOOKUP($B2310,DataBase!$A:$B,2,0),"")</f>
        <v/>
      </c>
      <c r="D2310" s="139" t="str">
        <f>IFERROR(VLOOKUP($B2310,DataBase!$A:$G,6,0),"")</f>
        <v/>
      </c>
      <c r="E2310" s="11"/>
      <c r="F2310" s="12"/>
      <c r="G2310" s="13">
        <f t="shared" si="37"/>
        <v>0</v>
      </c>
    </row>
    <row r="2311" spans="1:7">
      <c r="A2311" s="9"/>
      <c r="B2311" s="31"/>
      <c r="C2311" s="10" t="str">
        <f>IFERROR(VLOOKUP($B2311,DataBase!$A:$B,2,0),"")</f>
        <v/>
      </c>
      <c r="D2311" s="139" t="str">
        <f>IFERROR(VLOOKUP($B2311,DataBase!$A:$G,6,0),"")</f>
        <v/>
      </c>
      <c r="E2311" s="11"/>
      <c r="F2311" s="12"/>
      <c r="G2311" s="13">
        <f t="shared" si="37"/>
        <v>0</v>
      </c>
    </row>
    <row r="2312" spans="1:7">
      <c r="A2312" s="9"/>
      <c r="B2312" s="31"/>
      <c r="C2312" s="10" t="str">
        <f>IFERROR(VLOOKUP($B2312,DataBase!$A:$B,2,0),"")</f>
        <v/>
      </c>
      <c r="D2312" s="139" t="str">
        <f>IFERROR(VLOOKUP($B2312,DataBase!$A:$G,6,0),"")</f>
        <v/>
      </c>
      <c r="E2312" s="11"/>
      <c r="F2312" s="12"/>
      <c r="G2312" s="13">
        <f t="shared" si="37"/>
        <v>0</v>
      </c>
    </row>
    <row r="2313" spans="1:7">
      <c r="A2313" s="9"/>
      <c r="B2313" s="31"/>
      <c r="C2313" s="10" t="str">
        <f>IFERROR(VLOOKUP($B2313,DataBase!$A:$B,2,0),"")</f>
        <v/>
      </c>
      <c r="D2313" s="139" t="str">
        <f>IFERROR(VLOOKUP($B2313,DataBase!$A:$G,6,0),"")</f>
        <v/>
      </c>
      <c r="E2313" s="11"/>
      <c r="F2313" s="12"/>
      <c r="G2313" s="13">
        <f t="shared" si="37"/>
        <v>0</v>
      </c>
    </row>
    <row r="2314" spans="1:7">
      <c r="A2314" s="9"/>
      <c r="B2314" s="31"/>
      <c r="C2314" s="10" t="str">
        <f>IFERROR(VLOOKUP($B2314,DataBase!$A:$B,2,0),"")</f>
        <v/>
      </c>
      <c r="D2314" s="139" t="str">
        <f>IFERROR(VLOOKUP($B2314,DataBase!$A:$G,6,0),"")</f>
        <v/>
      </c>
      <c r="E2314" s="11"/>
      <c r="F2314" s="12"/>
      <c r="G2314" s="13">
        <f t="shared" si="37"/>
        <v>0</v>
      </c>
    </row>
    <row r="2315" spans="1:7">
      <c r="A2315" s="9"/>
      <c r="B2315" s="31"/>
      <c r="C2315" s="10" t="str">
        <f>IFERROR(VLOOKUP($B2315,DataBase!$A:$B,2,0),"")</f>
        <v/>
      </c>
      <c r="D2315" s="139" t="str">
        <f>IFERROR(VLOOKUP($B2315,DataBase!$A:$G,6,0),"")</f>
        <v/>
      </c>
      <c r="E2315" s="11"/>
      <c r="F2315" s="12"/>
      <c r="G2315" s="13">
        <f t="shared" si="37"/>
        <v>0</v>
      </c>
    </row>
    <row r="2316" spans="1:7">
      <c r="A2316" s="9"/>
      <c r="B2316" s="31"/>
      <c r="C2316" s="10" t="str">
        <f>IFERROR(VLOOKUP($B2316,DataBase!$A:$B,2,0),"")</f>
        <v/>
      </c>
      <c r="D2316" s="139" t="str">
        <f>IFERROR(VLOOKUP($B2316,DataBase!$A:$G,6,0),"")</f>
        <v/>
      </c>
      <c r="E2316" s="11"/>
      <c r="F2316" s="12"/>
      <c r="G2316" s="13">
        <f t="shared" si="37"/>
        <v>0</v>
      </c>
    </row>
    <row r="2317" spans="1:7">
      <c r="A2317" s="9"/>
      <c r="B2317" s="31"/>
      <c r="C2317" s="10" t="str">
        <f>IFERROR(VLOOKUP($B2317,DataBase!$A:$B,2,0),"")</f>
        <v/>
      </c>
      <c r="D2317" s="139" t="str">
        <f>IFERROR(VLOOKUP($B2317,DataBase!$A:$G,6,0),"")</f>
        <v/>
      </c>
      <c r="E2317" s="11"/>
      <c r="F2317" s="12"/>
      <c r="G2317" s="13">
        <f t="shared" si="37"/>
        <v>0</v>
      </c>
    </row>
    <row r="2318" spans="1:7">
      <c r="A2318" s="9"/>
      <c r="B2318" s="31"/>
      <c r="C2318" s="10" t="str">
        <f>IFERROR(VLOOKUP($B2318,DataBase!$A:$B,2,0),"")</f>
        <v/>
      </c>
      <c r="D2318" s="139" t="str">
        <f>IFERROR(VLOOKUP($B2318,DataBase!$A:$G,6,0),"")</f>
        <v/>
      </c>
      <c r="E2318" s="11"/>
      <c r="F2318" s="12"/>
      <c r="G2318" s="13">
        <f t="shared" si="37"/>
        <v>0</v>
      </c>
    </row>
    <row r="2319" spans="1:7">
      <c r="A2319" s="9"/>
      <c r="B2319" s="31"/>
      <c r="C2319" s="10" t="str">
        <f>IFERROR(VLOOKUP($B2319,DataBase!$A:$B,2,0),"")</f>
        <v/>
      </c>
      <c r="D2319" s="139" t="str">
        <f>IFERROR(VLOOKUP($B2319,DataBase!$A:$G,6,0),"")</f>
        <v/>
      </c>
      <c r="E2319" s="11"/>
      <c r="F2319" s="12"/>
      <c r="G2319" s="13">
        <f t="shared" si="37"/>
        <v>0</v>
      </c>
    </row>
    <row r="2320" spans="1:7">
      <c r="A2320" s="9"/>
      <c r="B2320" s="31"/>
      <c r="C2320" s="10" t="str">
        <f>IFERROR(VLOOKUP($B2320,DataBase!$A:$B,2,0),"")</f>
        <v/>
      </c>
      <c r="D2320" s="139" t="str">
        <f>IFERROR(VLOOKUP($B2320,DataBase!$A:$G,6,0),"")</f>
        <v/>
      </c>
      <c r="E2320" s="11"/>
      <c r="F2320" s="12"/>
      <c r="G2320" s="13">
        <f t="shared" si="37"/>
        <v>0</v>
      </c>
    </row>
    <row r="2321" spans="1:7">
      <c r="A2321" s="9"/>
      <c r="B2321" s="31"/>
      <c r="C2321" s="10" t="str">
        <f>IFERROR(VLOOKUP($B2321,DataBase!$A:$B,2,0),"")</f>
        <v/>
      </c>
      <c r="D2321" s="139" t="str">
        <f>IFERROR(VLOOKUP($B2321,DataBase!$A:$G,6,0),"")</f>
        <v/>
      </c>
      <c r="E2321" s="11"/>
      <c r="F2321" s="12"/>
      <c r="G2321" s="13">
        <f t="shared" si="37"/>
        <v>0</v>
      </c>
    </row>
    <row r="2322" spans="1:7">
      <c r="A2322" s="9"/>
      <c r="B2322" s="31"/>
      <c r="C2322" s="10" t="str">
        <f>IFERROR(VLOOKUP($B2322,DataBase!$A:$B,2,0),"")</f>
        <v/>
      </c>
      <c r="D2322" s="139" t="str">
        <f>IFERROR(VLOOKUP($B2322,DataBase!$A:$G,6,0),"")</f>
        <v/>
      </c>
      <c r="E2322" s="11"/>
      <c r="F2322" s="12"/>
      <c r="G2322" s="13">
        <f t="shared" si="37"/>
        <v>0</v>
      </c>
    </row>
    <row r="2323" spans="1:7">
      <c r="A2323" s="9"/>
      <c r="B2323" s="31"/>
      <c r="C2323" s="10" t="str">
        <f>IFERROR(VLOOKUP($B2323,DataBase!$A:$B,2,0),"")</f>
        <v/>
      </c>
      <c r="D2323" s="139" t="str">
        <f>IFERROR(VLOOKUP($B2323,DataBase!$A:$G,6,0),"")</f>
        <v/>
      </c>
      <c r="E2323" s="11"/>
      <c r="F2323" s="12"/>
      <c r="G2323" s="13">
        <f t="shared" si="37"/>
        <v>0</v>
      </c>
    </row>
    <row r="2324" spans="1:7">
      <c r="A2324" s="9"/>
      <c r="B2324" s="31"/>
      <c r="C2324" s="10" t="str">
        <f>IFERROR(VLOOKUP($B2324,DataBase!$A:$B,2,0),"")</f>
        <v/>
      </c>
      <c r="D2324" s="139" t="str">
        <f>IFERROR(VLOOKUP($B2324,DataBase!$A:$G,6,0),"")</f>
        <v/>
      </c>
      <c r="E2324" s="11"/>
      <c r="F2324" s="12"/>
      <c r="G2324" s="13">
        <f t="shared" si="37"/>
        <v>0</v>
      </c>
    </row>
    <row r="2325" spans="1:7">
      <c r="A2325" s="9"/>
      <c r="B2325" s="31"/>
      <c r="C2325" s="10" t="str">
        <f>IFERROR(VLOOKUP($B2325,DataBase!$A:$B,2,0),"")</f>
        <v/>
      </c>
      <c r="D2325" s="139" t="str">
        <f>IFERROR(VLOOKUP($B2325,DataBase!$A:$G,6,0),"")</f>
        <v/>
      </c>
      <c r="E2325" s="11"/>
      <c r="F2325" s="12"/>
      <c r="G2325" s="13">
        <f t="shared" si="37"/>
        <v>0</v>
      </c>
    </row>
    <row r="2326" spans="1:7">
      <c r="A2326" s="9"/>
      <c r="B2326" s="31"/>
      <c r="C2326" s="10" t="str">
        <f>IFERROR(VLOOKUP($B2326,DataBase!$A:$B,2,0),"")</f>
        <v/>
      </c>
      <c r="D2326" s="139" t="str">
        <f>IFERROR(VLOOKUP($B2326,DataBase!$A:$G,6,0),"")</f>
        <v/>
      </c>
      <c r="E2326" s="11"/>
      <c r="F2326" s="12"/>
      <c r="G2326" s="13">
        <f t="shared" si="37"/>
        <v>0</v>
      </c>
    </row>
    <row r="2327" spans="1:7">
      <c r="A2327" s="9"/>
      <c r="B2327" s="31"/>
      <c r="C2327" s="10" t="str">
        <f>IFERROR(VLOOKUP($B2327,DataBase!$A:$B,2,0),"")</f>
        <v/>
      </c>
      <c r="D2327" s="139" t="str">
        <f>IFERROR(VLOOKUP($B2327,DataBase!$A:$G,6,0),"")</f>
        <v/>
      </c>
      <c r="E2327" s="11"/>
      <c r="F2327" s="12"/>
      <c r="G2327" s="13">
        <f t="shared" si="37"/>
        <v>0</v>
      </c>
    </row>
    <row r="2328" spans="1:7">
      <c r="A2328" s="9"/>
      <c r="B2328" s="31"/>
      <c r="C2328" s="10" t="str">
        <f>IFERROR(VLOOKUP($B2328,DataBase!$A:$B,2,0),"")</f>
        <v/>
      </c>
      <c r="D2328" s="139" t="str">
        <f>IFERROR(VLOOKUP($B2328,DataBase!$A:$G,6,0),"")</f>
        <v/>
      </c>
      <c r="E2328" s="11"/>
      <c r="F2328" s="12"/>
      <c r="G2328" s="13">
        <f t="shared" si="37"/>
        <v>0</v>
      </c>
    </row>
    <row r="2329" spans="1:7">
      <c r="A2329" s="9"/>
      <c r="B2329" s="31"/>
      <c r="C2329" s="10" t="str">
        <f>IFERROR(VLOOKUP($B2329,DataBase!$A:$B,2,0),"")</f>
        <v/>
      </c>
      <c r="D2329" s="139" t="str">
        <f>IFERROR(VLOOKUP($B2329,DataBase!$A:$G,6,0),"")</f>
        <v/>
      </c>
      <c r="E2329" s="11"/>
      <c r="F2329" s="12"/>
      <c r="G2329" s="13">
        <f t="shared" si="37"/>
        <v>0</v>
      </c>
    </row>
    <row r="2330" spans="1:7">
      <c r="A2330" s="9"/>
      <c r="B2330" s="31"/>
      <c r="C2330" s="10" t="str">
        <f>IFERROR(VLOOKUP($B2330,DataBase!$A:$B,2,0),"")</f>
        <v/>
      </c>
      <c r="D2330" s="139" t="str">
        <f>IFERROR(VLOOKUP($B2330,DataBase!$A:$G,6,0),"")</f>
        <v/>
      </c>
      <c r="E2330" s="11"/>
      <c r="F2330" s="12"/>
      <c r="G2330" s="13">
        <f t="shared" si="37"/>
        <v>0</v>
      </c>
    </row>
    <row r="2331" spans="1:7">
      <c r="A2331" s="9"/>
      <c r="B2331" s="31"/>
      <c r="C2331" s="10" t="str">
        <f>IFERROR(VLOOKUP($B2331,DataBase!$A:$B,2,0),"")</f>
        <v/>
      </c>
      <c r="D2331" s="139" t="str">
        <f>IFERROR(VLOOKUP($B2331,DataBase!$A:$G,6,0),"")</f>
        <v/>
      </c>
      <c r="E2331" s="11"/>
      <c r="F2331" s="12"/>
      <c r="G2331" s="13">
        <f t="shared" si="37"/>
        <v>0</v>
      </c>
    </row>
    <row r="2332" spans="1:7">
      <c r="A2332" s="9"/>
      <c r="B2332" s="31"/>
      <c r="C2332" s="10" t="str">
        <f>IFERROR(VLOOKUP($B2332,DataBase!$A:$B,2,0),"")</f>
        <v/>
      </c>
      <c r="D2332" s="139" t="str">
        <f>IFERROR(VLOOKUP($B2332,DataBase!$A:$G,6,0),"")</f>
        <v/>
      </c>
      <c r="E2332" s="11"/>
      <c r="F2332" s="12"/>
      <c r="G2332" s="13">
        <f t="shared" si="37"/>
        <v>0</v>
      </c>
    </row>
    <row r="2333" spans="1:7">
      <c r="A2333" s="9"/>
      <c r="B2333" s="31"/>
      <c r="C2333" s="10" t="str">
        <f>IFERROR(VLOOKUP($B2333,DataBase!$A:$B,2,0),"")</f>
        <v/>
      </c>
      <c r="D2333" s="139" t="str">
        <f>IFERROR(VLOOKUP($B2333,DataBase!$A:$G,6,0),"")</f>
        <v/>
      </c>
      <c r="E2333" s="11"/>
      <c r="F2333" s="12"/>
      <c r="G2333" s="13">
        <f t="shared" si="37"/>
        <v>0</v>
      </c>
    </row>
    <row r="2334" spans="1:7">
      <c r="A2334" s="9"/>
      <c r="B2334" s="31"/>
      <c r="C2334" s="10" t="str">
        <f>IFERROR(VLOOKUP($B2334,DataBase!$A:$B,2,0),"")</f>
        <v/>
      </c>
      <c r="D2334" s="139" t="str">
        <f>IFERROR(VLOOKUP($B2334,DataBase!$A:$G,6,0),"")</f>
        <v/>
      </c>
      <c r="E2334" s="11"/>
      <c r="F2334" s="12"/>
      <c r="G2334" s="13">
        <f t="shared" si="37"/>
        <v>0</v>
      </c>
    </row>
    <row r="2335" spans="1:7">
      <c r="A2335" s="9"/>
      <c r="B2335" s="31"/>
      <c r="C2335" s="10" t="str">
        <f>IFERROR(VLOOKUP($B2335,DataBase!$A:$B,2,0),"")</f>
        <v/>
      </c>
      <c r="D2335" s="139" t="str">
        <f>IFERROR(VLOOKUP($B2335,DataBase!$A:$G,6,0),"")</f>
        <v/>
      </c>
      <c r="E2335" s="11"/>
      <c r="F2335" s="12"/>
      <c r="G2335" s="13">
        <f t="shared" si="37"/>
        <v>0</v>
      </c>
    </row>
    <row r="2336" spans="1:7">
      <c r="A2336" s="9"/>
      <c r="B2336" s="31"/>
      <c r="C2336" s="10" t="str">
        <f>IFERROR(VLOOKUP($B2336,DataBase!$A:$B,2,0),"")</f>
        <v/>
      </c>
      <c r="D2336" s="139" t="str">
        <f>IFERROR(VLOOKUP($B2336,DataBase!$A:$G,6,0),"")</f>
        <v/>
      </c>
      <c r="E2336" s="11"/>
      <c r="F2336" s="12"/>
      <c r="G2336" s="13">
        <f t="shared" si="37"/>
        <v>0</v>
      </c>
    </row>
    <row r="2337" spans="1:7">
      <c r="A2337" s="9"/>
      <c r="B2337" s="31"/>
      <c r="C2337" s="10" t="str">
        <f>IFERROR(VLOOKUP($B2337,DataBase!$A:$B,2,0),"")</f>
        <v/>
      </c>
      <c r="D2337" s="139" t="str">
        <f>IFERROR(VLOOKUP($B2337,DataBase!$A:$G,6,0),"")</f>
        <v/>
      </c>
      <c r="E2337" s="11"/>
      <c r="F2337" s="12"/>
      <c r="G2337" s="13">
        <f t="shared" si="37"/>
        <v>0</v>
      </c>
    </row>
    <row r="2338" spans="1:7">
      <c r="A2338" s="9"/>
      <c r="B2338" s="31"/>
      <c r="C2338" s="10" t="str">
        <f>IFERROR(VLOOKUP($B2338,DataBase!$A:$B,2,0),"")</f>
        <v/>
      </c>
      <c r="D2338" s="139" t="str">
        <f>IFERROR(VLOOKUP($B2338,DataBase!$A:$G,6,0),"")</f>
        <v/>
      </c>
      <c r="E2338" s="11"/>
      <c r="F2338" s="12"/>
      <c r="G2338" s="13">
        <f t="shared" si="37"/>
        <v>0</v>
      </c>
    </row>
    <row r="2339" spans="1:7">
      <c r="A2339" s="9"/>
      <c r="B2339" s="31"/>
      <c r="C2339" s="10" t="str">
        <f>IFERROR(VLOOKUP($B2339,DataBase!$A:$B,2,0),"")</f>
        <v/>
      </c>
      <c r="D2339" s="139" t="str">
        <f>IFERROR(VLOOKUP($B2339,DataBase!$A:$G,6,0),"")</f>
        <v/>
      </c>
      <c r="E2339" s="11"/>
      <c r="F2339" s="12"/>
      <c r="G2339" s="13">
        <f t="shared" si="37"/>
        <v>0</v>
      </c>
    </row>
    <row r="2340" spans="1:7">
      <c r="A2340" s="9"/>
      <c r="B2340" s="31"/>
      <c r="C2340" s="10" t="str">
        <f>IFERROR(VLOOKUP($B2340,DataBase!$A:$B,2,0),"")</f>
        <v/>
      </c>
      <c r="D2340" s="139" t="str">
        <f>IFERROR(VLOOKUP($B2340,DataBase!$A:$G,6,0),"")</f>
        <v/>
      </c>
      <c r="E2340" s="11"/>
      <c r="F2340" s="12"/>
      <c r="G2340" s="13">
        <f t="shared" si="37"/>
        <v>0</v>
      </c>
    </row>
    <row r="2341" spans="1:7">
      <c r="A2341" s="9"/>
      <c r="B2341" s="31"/>
      <c r="C2341" s="10" t="str">
        <f>IFERROR(VLOOKUP($B2341,DataBase!$A:$B,2,0),"")</f>
        <v/>
      </c>
      <c r="D2341" s="139" t="str">
        <f>IFERROR(VLOOKUP($B2341,DataBase!$A:$G,6,0),"")</f>
        <v/>
      </c>
      <c r="E2341" s="11"/>
      <c r="F2341" s="12"/>
      <c r="G2341" s="13">
        <f t="shared" si="37"/>
        <v>0</v>
      </c>
    </row>
    <row r="2342" spans="1:7">
      <c r="A2342" s="9"/>
      <c r="B2342" s="31"/>
      <c r="C2342" s="10" t="str">
        <f>IFERROR(VLOOKUP($B2342,DataBase!$A:$B,2,0),"")</f>
        <v/>
      </c>
      <c r="D2342" s="139" t="str">
        <f>IFERROR(VLOOKUP($B2342,DataBase!$A:$G,6,0),"")</f>
        <v/>
      </c>
      <c r="E2342" s="11"/>
      <c r="F2342" s="12"/>
      <c r="G2342" s="13">
        <f t="shared" si="37"/>
        <v>0</v>
      </c>
    </row>
    <row r="2343" spans="1:7">
      <c r="A2343" s="9"/>
      <c r="B2343" s="31"/>
      <c r="C2343" s="10" t="str">
        <f>IFERROR(VLOOKUP($B2343,DataBase!$A:$B,2,0),"")</f>
        <v/>
      </c>
      <c r="D2343" s="139" t="str">
        <f>IFERROR(VLOOKUP($B2343,DataBase!$A:$G,6,0),"")</f>
        <v/>
      </c>
      <c r="E2343" s="11"/>
      <c r="F2343" s="12"/>
      <c r="G2343" s="13">
        <f t="shared" si="37"/>
        <v>0</v>
      </c>
    </row>
    <row r="2344" spans="1:7">
      <c r="A2344" s="9"/>
      <c r="B2344" s="31"/>
      <c r="C2344" s="10" t="str">
        <f>IFERROR(VLOOKUP($B2344,DataBase!$A:$B,2,0),"")</f>
        <v/>
      </c>
      <c r="D2344" s="139" t="str">
        <f>IFERROR(VLOOKUP($B2344,DataBase!$A:$G,6,0),"")</f>
        <v/>
      </c>
      <c r="E2344" s="11"/>
      <c r="F2344" s="12"/>
      <c r="G2344" s="13">
        <f t="shared" si="37"/>
        <v>0</v>
      </c>
    </row>
    <row r="2345" spans="1:7">
      <c r="A2345" s="9"/>
      <c r="B2345" s="31"/>
      <c r="C2345" s="10" t="str">
        <f>IFERROR(VLOOKUP($B2345,DataBase!$A:$B,2,0),"")</f>
        <v/>
      </c>
      <c r="D2345" s="139" t="str">
        <f>IFERROR(VLOOKUP($B2345,DataBase!$A:$G,6,0),"")</f>
        <v/>
      </c>
      <c r="E2345" s="11"/>
      <c r="F2345" s="12"/>
      <c r="G2345" s="13">
        <f t="shared" si="37"/>
        <v>0</v>
      </c>
    </row>
    <row r="2346" spans="1:7">
      <c r="A2346" s="9"/>
      <c r="B2346" s="31"/>
      <c r="C2346" s="10" t="str">
        <f>IFERROR(VLOOKUP($B2346,DataBase!$A:$B,2,0),"")</f>
        <v/>
      </c>
      <c r="D2346" s="139" t="str">
        <f>IFERROR(VLOOKUP($B2346,DataBase!$A:$G,6,0),"")</f>
        <v/>
      </c>
      <c r="E2346" s="11"/>
      <c r="F2346" s="12"/>
      <c r="G2346" s="13">
        <f t="shared" si="37"/>
        <v>0</v>
      </c>
    </row>
    <row r="2347" spans="1:7">
      <c r="A2347" s="9"/>
      <c r="B2347" s="31"/>
      <c r="C2347" s="10" t="str">
        <f>IFERROR(VLOOKUP($B2347,DataBase!$A:$B,2,0),"")</f>
        <v/>
      </c>
      <c r="D2347" s="139" t="str">
        <f>IFERROR(VLOOKUP($B2347,DataBase!$A:$G,6,0),"")</f>
        <v/>
      </c>
      <c r="E2347" s="11"/>
      <c r="F2347" s="12"/>
      <c r="G2347" s="13">
        <f t="shared" si="37"/>
        <v>0</v>
      </c>
    </row>
    <row r="2348" spans="1:7">
      <c r="A2348" s="9"/>
      <c r="B2348" s="31"/>
      <c r="C2348" s="10" t="str">
        <f>IFERROR(VLOOKUP($B2348,DataBase!$A:$B,2,0),"")</f>
        <v/>
      </c>
      <c r="D2348" s="139" t="str">
        <f>IFERROR(VLOOKUP($B2348,DataBase!$A:$G,6,0),"")</f>
        <v/>
      </c>
      <c r="E2348" s="11"/>
      <c r="F2348" s="12"/>
      <c r="G2348" s="13">
        <f t="shared" si="37"/>
        <v>0</v>
      </c>
    </row>
    <row r="2349" spans="1:7">
      <c r="A2349" s="9"/>
      <c r="B2349" s="31"/>
      <c r="C2349" s="10" t="str">
        <f>IFERROR(VLOOKUP($B2349,DataBase!$A:$B,2,0),"")</f>
        <v/>
      </c>
      <c r="D2349" s="139" t="str">
        <f>IFERROR(VLOOKUP($B2349,DataBase!$A:$G,6,0),"")</f>
        <v/>
      </c>
      <c r="E2349" s="11"/>
      <c r="F2349" s="12"/>
      <c r="G2349" s="13">
        <f t="shared" si="37"/>
        <v>0</v>
      </c>
    </row>
    <row r="2350" spans="1:7">
      <c r="A2350" s="9"/>
      <c r="B2350" s="31"/>
      <c r="C2350" s="10" t="str">
        <f>IFERROR(VLOOKUP($B2350,DataBase!$A:$B,2,0),"")</f>
        <v/>
      </c>
      <c r="D2350" s="139" t="str">
        <f>IFERROR(VLOOKUP($B2350,DataBase!$A:$G,6,0),"")</f>
        <v/>
      </c>
      <c r="E2350" s="11"/>
      <c r="F2350" s="12"/>
      <c r="G2350" s="13">
        <f t="shared" si="37"/>
        <v>0</v>
      </c>
    </row>
    <row r="2351" spans="1:7">
      <c r="A2351" s="9"/>
      <c r="B2351" s="31"/>
      <c r="C2351" s="10" t="str">
        <f>IFERROR(VLOOKUP($B2351,DataBase!$A:$B,2,0),"")</f>
        <v/>
      </c>
      <c r="D2351" s="139" t="str">
        <f>IFERROR(VLOOKUP($B2351,DataBase!$A:$G,6,0),"")</f>
        <v/>
      </c>
      <c r="E2351" s="11"/>
      <c r="F2351" s="12"/>
      <c r="G2351" s="13">
        <f t="shared" si="37"/>
        <v>0</v>
      </c>
    </row>
    <row r="2352" spans="1:7">
      <c r="A2352" s="9"/>
      <c r="B2352" s="31"/>
      <c r="C2352" s="10" t="str">
        <f>IFERROR(VLOOKUP($B2352,DataBase!$A:$B,2,0),"")</f>
        <v/>
      </c>
      <c r="D2352" s="139" t="str">
        <f>IFERROR(VLOOKUP($B2352,DataBase!$A:$G,6,0),"")</f>
        <v/>
      </c>
      <c r="E2352" s="11"/>
      <c r="F2352" s="12"/>
      <c r="G2352" s="13">
        <f t="shared" si="37"/>
        <v>0</v>
      </c>
    </row>
    <row r="2353" spans="1:7">
      <c r="A2353" s="9"/>
      <c r="B2353" s="31"/>
      <c r="C2353" s="10" t="str">
        <f>IFERROR(VLOOKUP($B2353,DataBase!$A:$B,2,0),"")</f>
        <v/>
      </c>
      <c r="D2353" s="139" t="str">
        <f>IFERROR(VLOOKUP($B2353,DataBase!$A:$G,6,0),"")</f>
        <v/>
      </c>
      <c r="E2353" s="11"/>
      <c r="F2353" s="12"/>
      <c r="G2353" s="13">
        <f t="shared" si="37"/>
        <v>0</v>
      </c>
    </row>
    <row r="2354" spans="1:7">
      <c r="A2354" s="9"/>
      <c r="B2354" s="31"/>
      <c r="C2354" s="10" t="str">
        <f>IFERROR(VLOOKUP($B2354,DataBase!$A:$B,2,0),"")</f>
        <v/>
      </c>
      <c r="D2354" s="139" t="str">
        <f>IFERROR(VLOOKUP($B2354,DataBase!$A:$G,6,0),"")</f>
        <v/>
      </c>
      <c r="E2354" s="11"/>
      <c r="F2354" s="12"/>
      <c r="G2354" s="13">
        <f t="shared" si="37"/>
        <v>0</v>
      </c>
    </row>
    <row r="2355" spans="1:7">
      <c r="A2355" s="9"/>
      <c r="B2355" s="31"/>
      <c r="C2355" s="10" t="str">
        <f>IFERROR(VLOOKUP($B2355,DataBase!$A:$B,2,0),"")</f>
        <v/>
      </c>
      <c r="D2355" s="139" t="str">
        <f>IFERROR(VLOOKUP($B2355,DataBase!$A:$G,6,0),"")</f>
        <v/>
      </c>
      <c r="E2355" s="11"/>
      <c r="F2355" s="12"/>
      <c r="G2355" s="13">
        <f t="shared" si="37"/>
        <v>0</v>
      </c>
    </row>
    <row r="2356" spans="1:7">
      <c r="A2356" s="9"/>
      <c r="B2356" s="31"/>
      <c r="C2356" s="10" t="str">
        <f>IFERROR(VLOOKUP($B2356,DataBase!$A:$B,2,0),"")</f>
        <v/>
      </c>
      <c r="D2356" s="139" t="str">
        <f>IFERROR(VLOOKUP($B2356,DataBase!$A:$G,6,0),"")</f>
        <v/>
      </c>
      <c r="E2356" s="11"/>
      <c r="F2356" s="12"/>
      <c r="G2356" s="13">
        <f t="shared" si="37"/>
        <v>0</v>
      </c>
    </row>
    <row r="2357" spans="1:7">
      <c r="A2357" s="9"/>
      <c r="B2357" s="31"/>
      <c r="C2357" s="10" t="str">
        <f>IFERROR(VLOOKUP($B2357,DataBase!$A:$B,2,0),"")</f>
        <v/>
      </c>
      <c r="D2357" s="139" t="str">
        <f>IFERROR(VLOOKUP($B2357,DataBase!$A:$G,6,0),"")</f>
        <v/>
      </c>
      <c r="E2357" s="11"/>
      <c r="F2357" s="12"/>
      <c r="G2357" s="13">
        <f t="shared" si="37"/>
        <v>0</v>
      </c>
    </row>
    <row r="2358" spans="1:7">
      <c r="A2358" s="9"/>
      <c r="B2358" s="31"/>
      <c r="C2358" s="10" t="str">
        <f>IFERROR(VLOOKUP($B2358,DataBase!$A:$B,2,0),"")</f>
        <v/>
      </c>
      <c r="D2358" s="139" t="str">
        <f>IFERROR(VLOOKUP($B2358,DataBase!$A:$G,6,0),"")</f>
        <v/>
      </c>
      <c r="E2358" s="11"/>
      <c r="F2358" s="12"/>
      <c r="G2358" s="13">
        <f t="shared" si="37"/>
        <v>0</v>
      </c>
    </row>
    <row r="2359" spans="1:7">
      <c r="A2359" s="9"/>
      <c r="B2359" s="31"/>
      <c r="C2359" s="10" t="str">
        <f>IFERROR(VLOOKUP($B2359,DataBase!$A:$B,2,0),"")</f>
        <v/>
      </c>
      <c r="D2359" s="139" t="str">
        <f>IFERROR(VLOOKUP($B2359,DataBase!$A:$G,6,0),"")</f>
        <v/>
      </c>
      <c r="E2359" s="11"/>
      <c r="F2359" s="12"/>
      <c r="G2359" s="13">
        <f t="shared" si="37"/>
        <v>0</v>
      </c>
    </row>
    <row r="2360" spans="1:7">
      <c r="A2360" s="9"/>
      <c r="B2360" s="31"/>
      <c r="C2360" s="10" t="str">
        <f>IFERROR(VLOOKUP($B2360,DataBase!$A:$B,2,0),"")</f>
        <v/>
      </c>
      <c r="D2360" s="139" t="str">
        <f>IFERROR(VLOOKUP($B2360,DataBase!$A:$G,6,0),"")</f>
        <v/>
      </c>
      <c r="E2360" s="11"/>
      <c r="F2360" s="12"/>
      <c r="G2360" s="13">
        <f t="shared" si="37"/>
        <v>0</v>
      </c>
    </row>
    <row r="2361" spans="1:7">
      <c r="A2361" s="9"/>
      <c r="B2361" s="31"/>
      <c r="C2361" s="10" t="str">
        <f>IFERROR(VLOOKUP($B2361,DataBase!$A:$B,2,0),"")</f>
        <v/>
      </c>
      <c r="D2361" s="139" t="str">
        <f>IFERROR(VLOOKUP($B2361,DataBase!$A:$G,6,0),"")</f>
        <v/>
      </c>
      <c r="E2361" s="11"/>
      <c r="F2361" s="12"/>
      <c r="G2361" s="13">
        <f t="shared" si="37"/>
        <v>0</v>
      </c>
    </row>
    <row r="2362" spans="1:7">
      <c r="A2362" s="9"/>
      <c r="B2362" s="31"/>
      <c r="C2362" s="10" t="str">
        <f>IFERROR(VLOOKUP($B2362,DataBase!$A:$B,2,0),"")</f>
        <v/>
      </c>
      <c r="D2362" s="139" t="str">
        <f>IFERROR(VLOOKUP($B2362,DataBase!$A:$G,6,0),"")</f>
        <v/>
      </c>
      <c r="E2362" s="11"/>
      <c r="F2362" s="12"/>
      <c r="G2362" s="13">
        <f t="shared" si="37"/>
        <v>0</v>
      </c>
    </row>
    <row r="2363" spans="1:7">
      <c r="A2363" s="9"/>
      <c r="B2363" s="31"/>
      <c r="C2363" s="10" t="str">
        <f>IFERROR(VLOOKUP($B2363,DataBase!$A:$B,2,0),"")</f>
        <v/>
      </c>
      <c r="D2363" s="139" t="str">
        <f>IFERROR(VLOOKUP($B2363,DataBase!$A:$G,6,0),"")</f>
        <v/>
      </c>
      <c r="E2363" s="11"/>
      <c r="F2363" s="12"/>
      <c r="G2363" s="13">
        <f t="shared" si="37"/>
        <v>0</v>
      </c>
    </row>
    <row r="2364" spans="1:7">
      <c r="A2364" s="9"/>
      <c r="B2364" s="31"/>
      <c r="C2364" s="10" t="str">
        <f>IFERROR(VLOOKUP($B2364,DataBase!$A:$B,2,0),"")</f>
        <v/>
      </c>
      <c r="D2364" s="139" t="str">
        <f>IFERROR(VLOOKUP($B2364,DataBase!$A:$G,6,0),"")</f>
        <v/>
      </c>
      <c r="E2364" s="11"/>
      <c r="F2364" s="12"/>
      <c r="G2364" s="13">
        <f t="shared" si="37"/>
        <v>0</v>
      </c>
    </row>
    <row r="2365" spans="1:7">
      <c r="A2365" s="9"/>
      <c r="B2365" s="31"/>
      <c r="C2365" s="10" t="str">
        <f>IFERROR(VLOOKUP($B2365,DataBase!$A:$B,2,0),"")</f>
        <v/>
      </c>
      <c r="D2365" s="139" t="str">
        <f>IFERROR(VLOOKUP($B2365,DataBase!$A:$G,6,0),"")</f>
        <v/>
      </c>
      <c r="E2365" s="11"/>
      <c r="F2365" s="12"/>
      <c r="G2365" s="13">
        <f t="shared" si="37"/>
        <v>0</v>
      </c>
    </row>
    <row r="2366" spans="1:7">
      <c r="A2366" s="9"/>
      <c r="B2366" s="31"/>
      <c r="C2366" s="10" t="str">
        <f>IFERROR(VLOOKUP($B2366,DataBase!$A:$B,2,0),"")</f>
        <v/>
      </c>
      <c r="D2366" s="139" t="str">
        <f>IFERROR(VLOOKUP($B2366,DataBase!$A:$G,6,0),"")</f>
        <v/>
      </c>
      <c r="E2366" s="11"/>
      <c r="F2366" s="12"/>
      <c r="G2366" s="13">
        <f t="shared" si="37"/>
        <v>0</v>
      </c>
    </row>
    <row r="2367" spans="1:7">
      <c r="A2367" s="9"/>
      <c r="B2367" s="31"/>
      <c r="C2367" s="10" t="str">
        <f>IFERROR(VLOOKUP($B2367,DataBase!$A:$B,2,0),"")</f>
        <v/>
      </c>
      <c r="D2367" s="139" t="str">
        <f>IFERROR(VLOOKUP($B2367,DataBase!$A:$G,6,0),"")</f>
        <v/>
      </c>
      <c r="E2367" s="11"/>
      <c r="F2367" s="12"/>
      <c r="G2367" s="13">
        <f t="shared" si="37"/>
        <v>0</v>
      </c>
    </row>
    <row r="2368" spans="1:7">
      <c r="A2368" s="9"/>
      <c r="B2368" s="31"/>
      <c r="C2368" s="10" t="str">
        <f>IFERROR(VLOOKUP($B2368,DataBase!$A:$B,2,0),"")</f>
        <v/>
      </c>
      <c r="D2368" s="139" t="str">
        <f>IFERROR(VLOOKUP($B2368,DataBase!$A:$G,6,0),"")</f>
        <v/>
      </c>
      <c r="E2368" s="11"/>
      <c r="F2368" s="12"/>
      <c r="G2368" s="13">
        <f t="shared" si="37"/>
        <v>0</v>
      </c>
    </row>
    <row r="2369" spans="1:7">
      <c r="A2369" s="9"/>
      <c r="B2369" s="31"/>
      <c r="C2369" s="10" t="str">
        <f>IFERROR(VLOOKUP($B2369,DataBase!$A:$B,2,0),"")</f>
        <v/>
      </c>
      <c r="D2369" s="139" t="str">
        <f>IFERROR(VLOOKUP($B2369,DataBase!$A:$G,6,0),"")</f>
        <v/>
      </c>
      <c r="E2369" s="11"/>
      <c r="F2369" s="12"/>
      <c r="G2369" s="13">
        <f t="shared" si="37"/>
        <v>0</v>
      </c>
    </row>
    <row r="2370" spans="1:7">
      <c r="A2370" s="9"/>
      <c r="B2370" s="31"/>
      <c r="C2370" s="10" t="str">
        <f>IFERROR(VLOOKUP($B2370,DataBase!$A:$B,2,0),"")</f>
        <v/>
      </c>
      <c r="D2370" s="139" t="str">
        <f>IFERROR(VLOOKUP($B2370,DataBase!$A:$G,6,0),"")</f>
        <v/>
      </c>
      <c r="E2370" s="11"/>
      <c r="F2370" s="12"/>
      <c r="G2370" s="13">
        <f t="shared" si="37"/>
        <v>0</v>
      </c>
    </row>
    <row r="2371" spans="1:7">
      <c r="A2371" s="9"/>
      <c r="B2371" s="31"/>
      <c r="C2371" s="10" t="str">
        <f>IFERROR(VLOOKUP($B2371,DataBase!$A:$B,2,0),"")</f>
        <v/>
      </c>
      <c r="D2371" s="139" t="str">
        <f>IFERROR(VLOOKUP($B2371,DataBase!$A:$G,6,0),"")</f>
        <v/>
      </c>
      <c r="E2371" s="11"/>
      <c r="F2371" s="12"/>
      <c r="G2371" s="13">
        <f t="shared" si="37"/>
        <v>0</v>
      </c>
    </row>
    <row r="2372" spans="1:7">
      <c r="A2372" s="9"/>
      <c r="B2372" s="31"/>
      <c r="C2372" s="10" t="str">
        <f>IFERROR(VLOOKUP($B2372,DataBase!$A:$B,2,0),"")</f>
        <v/>
      </c>
      <c r="D2372" s="139" t="str">
        <f>IFERROR(VLOOKUP($B2372,DataBase!$A:$G,6,0),"")</f>
        <v/>
      </c>
      <c r="E2372" s="11"/>
      <c r="F2372" s="12"/>
      <c r="G2372" s="13">
        <f t="shared" ref="G2372:G2435" si="38">E2372*F2372</f>
        <v>0</v>
      </c>
    </row>
    <row r="2373" spans="1:7">
      <c r="A2373" s="9"/>
      <c r="B2373" s="31"/>
      <c r="C2373" s="10" t="str">
        <f>IFERROR(VLOOKUP($B2373,DataBase!$A:$B,2,0),"")</f>
        <v/>
      </c>
      <c r="D2373" s="139" t="str">
        <f>IFERROR(VLOOKUP($B2373,DataBase!$A:$G,6,0),"")</f>
        <v/>
      </c>
      <c r="E2373" s="11"/>
      <c r="F2373" s="12"/>
      <c r="G2373" s="13">
        <f t="shared" si="38"/>
        <v>0</v>
      </c>
    </row>
    <row r="2374" spans="1:7">
      <c r="A2374" s="9"/>
      <c r="B2374" s="31"/>
      <c r="C2374" s="10" t="str">
        <f>IFERROR(VLOOKUP($B2374,DataBase!$A:$B,2,0),"")</f>
        <v/>
      </c>
      <c r="D2374" s="139" t="str">
        <f>IFERROR(VLOOKUP($B2374,DataBase!$A:$G,6,0),"")</f>
        <v/>
      </c>
      <c r="E2374" s="11"/>
      <c r="F2374" s="12"/>
      <c r="G2374" s="13">
        <f t="shared" si="38"/>
        <v>0</v>
      </c>
    </row>
    <row r="2375" spans="1:7">
      <c r="A2375" s="9"/>
      <c r="B2375" s="31"/>
      <c r="C2375" s="10" t="str">
        <f>IFERROR(VLOOKUP($B2375,DataBase!$A:$B,2,0),"")</f>
        <v/>
      </c>
      <c r="D2375" s="139" t="str">
        <f>IFERROR(VLOOKUP($B2375,DataBase!$A:$G,6,0),"")</f>
        <v/>
      </c>
      <c r="E2375" s="11"/>
      <c r="F2375" s="12"/>
      <c r="G2375" s="13">
        <f t="shared" si="38"/>
        <v>0</v>
      </c>
    </row>
    <row r="2376" spans="1:7">
      <c r="A2376" s="9"/>
      <c r="B2376" s="31"/>
      <c r="C2376" s="10" t="str">
        <f>IFERROR(VLOOKUP($B2376,DataBase!$A:$B,2,0),"")</f>
        <v/>
      </c>
      <c r="D2376" s="139" t="str">
        <f>IFERROR(VLOOKUP($B2376,DataBase!$A:$G,6,0),"")</f>
        <v/>
      </c>
      <c r="E2376" s="11"/>
      <c r="F2376" s="12"/>
      <c r="G2376" s="13">
        <f t="shared" si="38"/>
        <v>0</v>
      </c>
    </row>
    <row r="2377" spans="1:7">
      <c r="A2377" s="9"/>
      <c r="B2377" s="31"/>
      <c r="C2377" s="10" t="str">
        <f>IFERROR(VLOOKUP($B2377,DataBase!$A:$B,2,0),"")</f>
        <v/>
      </c>
      <c r="D2377" s="139" t="str">
        <f>IFERROR(VLOOKUP($B2377,DataBase!$A:$G,6,0),"")</f>
        <v/>
      </c>
      <c r="E2377" s="11"/>
      <c r="F2377" s="12"/>
      <c r="G2377" s="13">
        <f t="shared" si="38"/>
        <v>0</v>
      </c>
    </row>
    <row r="2378" spans="1:7">
      <c r="A2378" s="9"/>
      <c r="B2378" s="31"/>
      <c r="C2378" s="10" t="str">
        <f>IFERROR(VLOOKUP($B2378,DataBase!$A:$B,2,0),"")</f>
        <v/>
      </c>
      <c r="D2378" s="139" t="str">
        <f>IFERROR(VLOOKUP($B2378,DataBase!$A:$G,6,0),"")</f>
        <v/>
      </c>
      <c r="E2378" s="11"/>
      <c r="F2378" s="12"/>
      <c r="G2378" s="13">
        <f t="shared" si="38"/>
        <v>0</v>
      </c>
    </row>
    <row r="2379" spans="1:7">
      <c r="A2379" s="9"/>
      <c r="B2379" s="31"/>
      <c r="C2379" s="10" t="str">
        <f>IFERROR(VLOOKUP($B2379,DataBase!$A:$B,2,0),"")</f>
        <v/>
      </c>
      <c r="D2379" s="139" t="str">
        <f>IFERROR(VLOOKUP($B2379,DataBase!$A:$G,6,0),"")</f>
        <v/>
      </c>
      <c r="E2379" s="11"/>
      <c r="F2379" s="12"/>
      <c r="G2379" s="13">
        <f t="shared" si="38"/>
        <v>0</v>
      </c>
    </row>
    <row r="2380" spans="1:7">
      <c r="A2380" s="9"/>
      <c r="B2380" s="31"/>
      <c r="C2380" s="10" t="str">
        <f>IFERROR(VLOOKUP($B2380,DataBase!$A:$B,2,0),"")</f>
        <v/>
      </c>
      <c r="D2380" s="139" t="str">
        <f>IFERROR(VLOOKUP($B2380,DataBase!$A:$G,6,0),"")</f>
        <v/>
      </c>
      <c r="E2380" s="11"/>
      <c r="F2380" s="12"/>
      <c r="G2380" s="13">
        <f t="shared" si="38"/>
        <v>0</v>
      </c>
    </row>
    <row r="2381" spans="1:7">
      <c r="A2381" s="9"/>
      <c r="B2381" s="31"/>
      <c r="C2381" s="10" t="str">
        <f>IFERROR(VLOOKUP($B2381,DataBase!$A:$B,2,0),"")</f>
        <v/>
      </c>
      <c r="D2381" s="139" t="str">
        <f>IFERROR(VLOOKUP($B2381,DataBase!$A:$G,6,0),"")</f>
        <v/>
      </c>
      <c r="E2381" s="11"/>
      <c r="F2381" s="12"/>
      <c r="G2381" s="13">
        <f t="shared" si="38"/>
        <v>0</v>
      </c>
    </row>
    <row r="2382" spans="1:7">
      <c r="A2382" s="9"/>
      <c r="B2382" s="31"/>
      <c r="C2382" s="10" t="str">
        <f>IFERROR(VLOOKUP($B2382,DataBase!$A:$B,2,0),"")</f>
        <v/>
      </c>
      <c r="D2382" s="139" t="str">
        <f>IFERROR(VLOOKUP($B2382,DataBase!$A:$G,6,0),"")</f>
        <v/>
      </c>
      <c r="E2382" s="11"/>
      <c r="F2382" s="12"/>
      <c r="G2382" s="13">
        <f t="shared" si="38"/>
        <v>0</v>
      </c>
    </row>
    <row r="2383" spans="1:7">
      <c r="A2383" s="9"/>
      <c r="B2383" s="31"/>
      <c r="C2383" s="10" t="str">
        <f>IFERROR(VLOOKUP($B2383,DataBase!$A:$B,2,0),"")</f>
        <v/>
      </c>
      <c r="D2383" s="139" t="str">
        <f>IFERROR(VLOOKUP($B2383,DataBase!$A:$G,6,0),"")</f>
        <v/>
      </c>
      <c r="E2383" s="11"/>
      <c r="F2383" s="12"/>
      <c r="G2383" s="13">
        <f t="shared" si="38"/>
        <v>0</v>
      </c>
    </row>
    <row r="2384" spans="1:7">
      <c r="A2384" s="9"/>
      <c r="B2384" s="31"/>
      <c r="C2384" s="10" t="str">
        <f>IFERROR(VLOOKUP($B2384,DataBase!$A:$B,2,0),"")</f>
        <v/>
      </c>
      <c r="D2384" s="139" t="str">
        <f>IFERROR(VLOOKUP($B2384,DataBase!$A:$G,6,0),"")</f>
        <v/>
      </c>
      <c r="E2384" s="11"/>
      <c r="F2384" s="12"/>
      <c r="G2384" s="13">
        <f t="shared" si="38"/>
        <v>0</v>
      </c>
    </row>
    <row r="2385" spans="1:7">
      <c r="A2385" s="9"/>
      <c r="B2385" s="31"/>
      <c r="C2385" s="10" t="str">
        <f>IFERROR(VLOOKUP($B2385,DataBase!$A:$B,2,0),"")</f>
        <v/>
      </c>
      <c r="D2385" s="139" t="str">
        <f>IFERROR(VLOOKUP($B2385,DataBase!$A:$G,6,0),"")</f>
        <v/>
      </c>
      <c r="E2385" s="11"/>
      <c r="F2385" s="12"/>
      <c r="G2385" s="13">
        <f t="shared" si="38"/>
        <v>0</v>
      </c>
    </row>
    <row r="2386" spans="1:7">
      <c r="A2386" s="9"/>
      <c r="B2386" s="31"/>
      <c r="C2386" s="10" t="str">
        <f>IFERROR(VLOOKUP($B2386,DataBase!$A:$B,2,0),"")</f>
        <v/>
      </c>
      <c r="D2386" s="139" t="str">
        <f>IFERROR(VLOOKUP($B2386,DataBase!$A:$G,6,0),"")</f>
        <v/>
      </c>
      <c r="E2386" s="11"/>
      <c r="F2386" s="12"/>
      <c r="G2386" s="13">
        <f t="shared" si="38"/>
        <v>0</v>
      </c>
    </row>
    <row r="2387" spans="1:7">
      <c r="A2387" s="9"/>
      <c r="B2387" s="31"/>
      <c r="C2387" s="10" t="str">
        <f>IFERROR(VLOOKUP($B2387,DataBase!$A:$B,2,0),"")</f>
        <v/>
      </c>
      <c r="D2387" s="139" t="str">
        <f>IFERROR(VLOOKUP($B2387,DataBase!$A:$G,6,0),"")</f>
        <v/>
      </c>
      <c r="E2387" s="11"/>
      <c r="F2387" s="12"/>
      <c r="G2387" s="13">
        <f t="shared" si="38"/>
        <v>0</v>
      </c>
    </row>
    <row r="2388" spans="1:7">
      <c r="A2388" s="9"/>
      <c r="B2388" s="31"/>
      <c r="C2388" s="10" t="str">
        <f>IFERROR(VLOOKUP($B2388,DataBase!$A:$B,2,0),"")</f>
        <v/>
      </c>
      <c r="D2388" s="139" t="str">
        <f>IFERROR(VLOOKUP($B2388,DataBase!$A:$G,6,0),"")</f>
        <v/>
      </c>
      <c r="E2388" s="11"/>
      <c r="F2388" s="12"/>
      <c r="G2388" s="13">
        <f t="shared" si="38"/>
        <v>0</v>
      </c>
    </row>
    <row r="2389" spans="1:7">
      <c r="A2389" s="9"/>
      <c r="B2389" s="31"/>
      <c r="C2389" s="10" t="str">
        <f>IFERROR(VLOOKUP($B2389,DataBase!$A:$B,2,0),"")</f>
        <v/>
      </c>
      <c r="D2389" s="139" t="str">
        <f>IFERROR(VLOOKUP($B2389,DataBase!$A:$G,6,0),"")</f>
        <v/>
      </c>
      <c r="E2389" s="11"/>
      <c r="F2389" s="12"/>
      <c r="G2389" s="13">
        <f t="shared" si="38"/>
        <v>0</v>
      </c>
    </row>
    <row r="2390" spans="1:7">
      <c r="A2390" s="9"/>
      <c r="B2390" s="31"/>
      <c r="C2390" s="10" t="str">
        <f>IFERROR(VLOOKUP($B2390,DataBase!$A:$B,2,0),"")</f>
        <v/>
      </c>
      <c r="D2390" s="139" t="str">
        <f>IFERROR(VLOOKUP($B2390,DataBase!$A:$G,6,0),"")</f>
        <v/>
      </c>
      <c r="E2390" s="11"/>
      <c r="F2390" s="12"/>
      <c r="G2390" s="13">
        <f t="shared" si="38"/>
        <v>0</v>
      </c>
    </row>
    <row r="2391" spans="1:7">
      <c r="A2391" s="9"/>
      <c r="B2391" s="31"/>
      <c r="C2391" s="10" t="str">
        <f>IFERROR(VLOOKUP($B2391,DataBase!$A:$B,2,0),"")</f>
        <v/>
      </c>
      <c r="D2391" s="139" t="str">
        <f>IFERROR(VLOOKUP($B2391,DataBase!$A:$G,6,0),"")</f>
        <v/>
      </c>
      <c r="E2391" s="11"/>
      <c r="F2391" s="12"/>
      <c r="G2391" s="13">
        <f t="shared" si="38"/>
        <v>0</v>
      </c>
    </row>
    <row r="2392" spans="1:7">
      <c r="A2392" s="9"/>
      <c r="B2392" s="31"/>
      <c r="C2392" s="10" t="str">
        <f>IFERROR(VLOOKUP($B2392,DataBase!$A:$B,2,0),"")</f>
        <v/>
      </c>
      <c r="D2392" s="139" t="str">
        <f>IFERROR(VLOOKUP($B2392,DataBase!$A:$G,6,0),"")</f>
        <v/>
      </c>
      <c r="E2392" s="11"/>
      <c r="F2392" s="12"/>
      <c r="G2392" s="13">
        <f t="shared" si="38"/>
        <v>0</v>
      </c>
    </row>
    <row r="2393" spans="1:7">
      <c r="A2393" s="9"/>
      <c r="B2393" s="31"/>
      <c r="C2393" s="10" t="str">
        <f>IFERROR(VLOOKUP($B2393,DataBase!$A:$B,2,0),"")</f>
        <v/>
      </c>
      <c r="D2393" s="139" t="str">
        <f>IFERROR(VLOOKUP($B2393,DataBase!$A:$G,6,0),"")</f>
        <v/>
      </c>
      <c r="E2393" s="11"/>
      <c r="F2393" s="12"/>
      <c r="G2393" s="13">
        <f t="shared" si="38"/>
        <v>0</v>
      </c>
    </row>
    <row r="2394" spans="1:7">
      <c r="A2394" s="9"/>
      <c r="B2394" s="31"/>
      <c r="C2394" s="10" t="str">
        <f>IFERROR(VLOOKUP($B2394,DataBase!$A:$B,2,0),"")</f>
        <v/>
      </c>
      <c r="D2394" s="139" t="str">
        <f>IFERROR(VLOOKUP($B2394,DataBase!$A:$G,6,0),"")</f>
        <v/>
      </c>
      <c r="E2394" s="11"/>
      <c r="F2394" s="12"/>
      <c r="G2394" s="13">
        <f t="shared" si="38"/>
        <v>0</v>
      </c>
    </row>
    <row r="2395" spans="1:7">
      <c r="A2395" s="9"/>
      <c r="B2395" s="31"/>
      <c r="C2395" s="10" t="str">
        <f>IFERROR(VLOOKUP($B2395,DataBase!$A:$B,2,0),"")</f>
        <v/>
      </c>
      <c r="D2395" s="139" t="str">
        <f>IFERROR(VLOOKUP($B2395,DataBase!$A:$G,6,0),"")</f>
        <v/>
      </c>
      <c r="E2395" s="11"/>
      <c r="F2395" s="12"/>
      <c r="G2395" s="13">
        <f t="shared" si="38"/>
        <v>0</v>
      </c>
    </row>
    <row r="2396" spans="1:7">
      <c r="A2396" s="9"/>
      <c r="B2396" s="31"/>
      <c r="C2396" s="10" t="str">
        <f>IFERROR(VLOOKUP($B2396,DataBase!$A:$B,2,0),"")</f>
        <v/>
      </c>
      <c r="D2396" s="139" t="str">
        <f>IFERROR(VLOOKUP($B2396,DataBase!$A:$G,6,0),"")</f>
        <v/>
      </c>
      <c r="E2396" s="11"/>
      <c r="F2396" s="12"/>
      <c r="G2396" s="13">
        <f t="shared" si="38"/>
        <v>0</v>
      </c>
    </row>
    <row r="2397" spans="1:7">
      <c r="A2397" s="9"/>
      <c r="B2397" s="31"/>
      <c r="C2397" s="10" t="str">
        <f>IFERROR(VLOOKUP($B2397,DataBase!$A:$B,2,0),"")</f>
        <v/>
      </c>
      <c r="D2397" s="139" t="str">
        <f>IFERROR(VLOOKUP($B2397,DataBase!$A:$G,6,0),"")</f>
        <v/>
      </c>
      <c r="E2397" s="11"/>
      <c r="F2397" s="12"/>
      <c r="G2397" s="13">
        <f t="shared" si="38"/>
        <v>0</v>
      </c>
    </row>
    <row r="2398" spans="1:7">
      <c r="A2398" s="9"/>
      <c r="B2398" s="31"/>
      <c r="C2398" s="10" t="str">
        <f>IFERROR(VLOOKUP($B2398,DataBase!$A:$B,2,0),"")</f>
        <v/>
      </c>
      <c r="D2398" s="139" t="str">
        <f>IFERROR(VLOOKUP($B2398,DataBase!$A:$G,6,0),"")</f>
        <v/>
      </c>
      <c r="E2398" s="11"/>
      <c r="F2398" s="12"/>
      <c r="G2398" s="13">
        <f t="shared" si="38"/>
        <v>0</v>
      </c>
    </row>
    <row r="2399" spans="1:7">
      <c r="A2399" s="9"/>
      <c r="B2399" s="31"/>
      <c r="C2399" s="10" t="str">
        <f>IFERROR(VLOOKUP($B2399,DataBase!$A:$B,2,0),"")</f>
        <v/>
      </c>
      <c r="D2399" s="139" t="str">
        <f>IFERROR(VLOOKUP($B2399,DataBase!$A:$G,6,0),"")</f>
        <v/>
      </c>
      <c r="E2399" s="11"/>
      <c r="F2399" s="12"/>
      <c r="G2399" s="13">
        <f t="shared" si="38"/>
        <v>0</v>
      </c>
    </row>
    <row r="2400" spans="1:7">
      <c r="A2400" s="9"/>
      <c r="B2400" s="31"/>
      <c r="C2400" s="10" t="str">
        <f>IFERROR(VLOOKUP($B2400,DataBase!$A:$B,2,0),"")</f>
        <v/>
      </c>
      <c r="D2400" s="139" t="str">
        <f>IFERROR(VLOOKUP($B2400,DataBase!$A:$G,6,0),"")</f>
        <v/>
      </c>
      <c r="E2400" s="11"/>
      <c r="F2400" s="12"/>
      <c r="G2400" s="13">
        <f t="shared" si="38"/>
        <v>0</v>
      </c>
    </row>
    <row r="2401" spans="1:7">
      <c r="A2401" s="9"/>
      <c r="B2401" s="31"/>
      <c r="C2401" s="10" t="str">
        <f>IFERROR(VLOOKUP($B2401,DataBase!$A:$B,2,0),"")</f>
        <v/>
      </c>
      <c r="D2401" s="139" t="str">
        <f>IFERROR(VLOOKUP($B2401,DataBase!$A:$G,6,0),"")</f>
        <v/>
      </c>
      <c r="E2401" s="11"/>
      <c r="F2401" s="12"/>
      <c r="G2401" s="13">
        <f t="shared" si="38"/>
        <v>0</v>
      </c>
    </row>
    <row r="2402" spans="1:7">
      <c r="A2402" s="9"/>
      <c r="B2402" s="31"/>
      <c r="C2402" s="10" t="str">
        <f>IFERROR(VLOOKUP($B2402,DataBase!$A:$B,2,0),"")</f>
        <v/>
      </c>
      <c r="D2402" s="139" t="str">
        <f>IFERROR(VLOOKUP($B2402,DataBase!$A:$G,6,0),"")</f>
        <v/>
      </c>
      <c r="E2402" s="11"/>
      <c r="F2402" s="12"/>
      <c r="G2402" s="13">
        <f t="shared" si="38"/>
        <v>0</v>
      </c>
    </row>
    <row r="2403" spans="1:7">
      <c r="A2403" s="9"/>
      <c r="B2403" s="31"/>
      <c r="C2403" s="10" t="str">
        <f>IFERROR(VLOOKUP($B2403,DataBase!$A:$B,2,0),"")</f>
        <v/>
      </c>
      <c r="D2403" s="139" t="str">
        <f>IFERROR(VLOOKUP($B2403,DataBase!$A:$G,6,0),"")</f>
        <v/>
      </c>
      <c r="E2403" s="11"/>
      <c r="F2403" s="12"/>
      <c r="G2403" s="13">
        <f t="shared" si="38"/>
        <v>0</v>
      </c>
    </row>
    <row r="2404" spans="1:7">
      <c r="A2404" s="9"/>
      <c r="B2404" s="31"/>
      <c r="C2404" s="10" t="str">
        <f>IFERROR(VLOOKUP($B2404,DataBase!$A:$B,2,0),"")</f>
        <v/>
      </c>
      <c r="D2404" s="139" t="str">
        <f>IFERROR(VLOOKUP($B2404,DataBase!$A:$G,6,0),"")</f>
        <v/>
      </c>
      <c r="E2404" s="11"/>
      <c r="F2404" s="12"/>
      <c r="G2404" s="13">
        <f t="shared" si="38"/>
        <v>0</v>
      </c>
    </row>
    <row r="2405" spans="1:7">
      <c r="A2405" s="9"/>
      <c r="B2405" s="31"/>
      <c r="C2405" s="10" t="str">
        <f>IFERROR(VLOOKUP($B2405,DataBase!$A:$B,2,0),"")</f>
        <v/>
      </c>
      <c r="D2405" s="139" t="str">
        <f>IFERROR(VLOOKUP($B2405,DataBase!$A:$G,6,0),"")</f>
        <v/>
      </c>
      <c r="E2405" s="11"/>
      <c r="F2405" s="12"/>
      <c r="G2405" s="13">
        <f t="shared" si="38"/>
        <v>0</v>
      </c>
    </row>
    <row r="2406" spans="1:7">
      <c r="A2406" s="9"/>
      <c r="B2406" s="31"/>
      <c r="C2406" s="10" t="str">
        <f>IFERROR(VLOOKUP($B2406,DataBase!$A:$B,2,0),"")</f>
        <v/>
      </c>
      <c r="D2406" s="139" t="str">
        <f>IFERROR(VLOOKUP($B2406,DataBase!$A:$G,6,0),"")</f>
        <v/>
      </c>
      <c r="E2406" s="11"/>
      <c r="F2406" s="12"/>
      <c r="G2406" s="13">
        <f t="shared" si="38"/>
        <v>0</v>
      </c>
    </row>
    <row r="2407" spans="1:7">
      <c r="A2407" s="9"/>
      <c r="B2407" s="31"/>
      <c r="C2407" s="10" t="str">
        <f>IFERROR(VLOOKUP($B2407,DataBase!$A:$B,2,0),"")</f>
        <v/>
      </c>
      <c r="D2407" s="139" t="str">
        <f>IFERROR(VLOOKUP($B2407,DataBase!$A:$G,6,0),"")</f>
        <v/>
      </c>
      <c r="E2407" s="11"/>
      <c r="F2407" s="12"/>
      <c r="G2407" s="13">
        <f t="shared" si="38"/>
        <v>0</v>
      </c>
    </row>
    <row r="2408" spans="1:7">
      <c r="A2408" s="9"/>
      <c r="B2408" s="31"/>
      <c r="C2408" s="10" t="str">
        <f>IFERROR(VLOOKUP($B2408,DataBase!$A:$B,2,0),"")</f>
        <v/>
      </c>
      <c r="D2408" s="139" t="str">
        <f>IFERROR(VLOOKUP($B2408,DataBase!$A:$G,6,0),"")</f>
        <v/>
      </c>
      <c r="E2408" s="11"/>
      <c r="F2408" s="12"/>
      <c r="G2408" s="13">
        <f t="shared" si="38"/>
        <v>0</v>
      </c>
    </row>
    <row r="2409" spans="1:7">
      <c r="A2409" s="9"/>
      <c r="B2409" s="31"/>
      <c r="C2409" s="10" t="str">
        <f>IFERROR(VLOOKUP($B2409,DataBase!$A:$B,2,0),"")</f>
        <v/>
      </c>
      <c r="D2409" s="139" t="str">
        <f>IFERROR(VLOOKUP($B2409,DataBase!$A:$G,6,0),"")</f>
        <v/>
      </c>
      <c r="E2409" s="11"/>
      <c r="F2409" s="12"/>
      <c r="G2409" s="13">
        <f t="shared" si="38"/>
        <v>0</v>
      </c>
    </row>
    <row r="2410" spans="1:7">
      <c r="A2410" s="9"/>
      <c r="B2410" s="31"/>
      <c r="C2410" s="10" t="str">
        <f>IFERROR(VLOOKUP($B2410,DataBase!$A:$B,2,0),"")</f>
        <v/>
      </c>
      <c r="D2410" s="139" t="str">
        <f>IFERROR(VLOOKUP($B2410,DataBase!$A:$G,6,0),"")</f>
        <v/>
      </c>
      <c r="E2410" s="11"/>
      <c r="F2410" s="12"/>
      <c r="G2410" s="13">
        <f t="shared" si="38"/>
        <v>0</v>
      </c>
    </row>
    <row r="2411" spans="1:7">
      <c r="A2411" s="9"/>
      <c r="B2411" s="31"/>
      <c r="C2411" s="10" t="str">
        <f>IFERROR(VLOOKUP($B2411,DataBase!$A:$B,2,0),"")</f>
        <v/>
      </c>
      <c r="D2411" s="139" t="str">
        <f>IFERROR(VLOOKUP($B2411,DataBase!$A:$G,6,0),"")</f>
        <v/>
      </c>
      <c r="E2411" s="11"/>
      <c r="F2411" s="12"/>
      <c r="G2411" s="13">
        <f t="shared" si="38"/>
        <v>0</v>
      </c>
    </row>
    <row r="2412" spans="1:7">
      <c r="A2412" s="9"/>
      <c r="B2412" s="31"/>
      <c r="C2412" s="10" t="str">
        <f>IFERROR(VLOOKUP($B2412,DataBase!$A:$B,2,0),"")</f>
        <v/>
      </c>
      <c r="D2412" s="139" t="str">
        <f>IFERROR(VLOOKUP($B2412,DataBase!$A:$G,6,0),"")</f>
        <v/>
      </c>
      <c r="E2412" s="11"/>
      <c r="F2412" s="12"/>
      <c r="G2412" s="13">
        <f t="shared" si="38"/>
        <v>0</v>
      </c>
    </row>
    <row r="2413" spans="1:7">
      <c r="A2413" s="9"/>
      <c r="B2413" s="31"/>
      <c r="C2413" s="10" t="str">
        <f>IFERROR(VLOOKUP($B2413,DataBase!$A:$B,2,0),"")</f>
        <v/>
      </c>
      <c r="D2413" s="139" t="str">
        <f>IFERROR(VLOOKUP($B2413,DataBase!$A:$G,6,0),"")</f>
        <v/>
      </c>
      <c r="E2413" s="11"/>
      <c r="F2413" s="12"/>
      <c r="G2413" s="13">
        <f t="shared" si="38"/>
        <v>0</v>
      </c>
    </row>
    <row r="2414" spans="1:7">
      <c r="A2414" s="9"/>
      <c r="B2414" s="31"/>
      <c r="C2414" s="10" t="str">
        <f>IFERROR(VLOOKUP($B2414,DataBase!$A:$B,2,0),"")</f>
        <v/>
      </c>
      <c r="D2414" s="139" t="str">
        <f>IFERROR(VLOOKUP($B2414,DataBase!$A:$G,6,0),"")</f>
        <v/>
      </c>
      <c r="E2414" s="11"/>
      <c r="F2414" s="12"/>
      <c r="G2414" s="13">
        <f t="shared" si="38"/>
        <v>0</v>
      </c>
    </row>
    <row r="2415" spans="1:7">
      <c r="A2415" s="9"/>
      <c r="B2415" s="31"/>
      <c r="C2415" s="10" t="str">
        <f>IFERROR(VLOOKUP($B2415,DataBase!$A:$B,2,0),"")</f>
        <v/>
      </c>
      <c r="D2415" s="139" t="str">
        <f>IFERROR(VLOOKUP($B2415,DataBase!$A:$G,6,0),"")</f>
        <v/>
      </c>
      <c r="E2415" s="11"/>
      <c r="F2415" s="12"/>
      <c r="G2415" s="13">
        <f t="shared" si="38"/>
        <v>0</v>
      </c>
    </row>
    <row r="2416" spans="1:7">
      <c r="A2416" s="9"/>
      <c r="B2416" s="31"/>
      <c r="C2416" s="10" t="str">
        <f>IFERROR(VLOOKUP($B2416,DataBase!$A:$B,2,0),"")</f>
        <v/>
      </c>
      <c r="D2416" s="139" t="str">
        <f>IFERROR(VLOOKUP($B2416,DataBase!$A:$G,6,0),"")</f>
        <v/>
      </c>
      <c r="E2416" s="11"/>
      <c r="F2416" s="12"/>
      <c r="G2416" s="13">
        <f t="shared" si="38"/>
        <v>0</v>
      </c>
    </row>
    <row r="2417" spans="1:7">
      <c r="A2417" s="9"/>
      <c r="B2417" s="31"/>
      <c r="C2417" s="10" t="str">
        <f>IFERROR(VLOOKUP($B2417,DataBase!$A:$B,2,0),"")</f>
        <v/>
      </c>
      <c r="D2417" s="139" t="str">
        <f>IFERROR(VLOOKUP($B2417,DataBase!$A:$G,6,0),"")</f>
        <v/>
      </c>
      <c r="E2417" s="11"/>
      <c r="F2417" s="12"/>
      <c r="G2417" s="13">
        <f t="shared" si="38"/>
        <v>0</v>
      </c>
    </row>
    <row r="2418" spans="1:7">
      <c r="A2418" s="9"/>
      <c r="B2418" s="31"/>
      <c r="C2418" s="10" t="str">
        <f>IFERROR(VLOOKUP($B2418,DataBase!$A:$B,2,0),"")</f>
        <v/>
      </c>
      <c r="D2418" s="139" t="str">
        <f>IFERROR(VLOOKUP($B2418,DataBase!$A:$G,6,0),"")</f>
        <v/>
      </c>
      <c r="E2418" s="11"/>
      <c r="F2418" s="12"/>
      <c r="G2418" s="13">
        <f t="shared" si="38"/>
        <v>0</v>
      </c>
    </row>
    <row r="2419" spans="1:7">
      <c r="A2419" s="9"/>
      <c r="B2419" s="31"/>
      <c r="C2419" s="10" t="str">
        <f>IFERROR(VLOOKUP($B2419,DataBase!$A:$B,2,0),"")</f>
        <v/>
      </c>
      <c r="D2419" s="139" t="str">
        <f>IFERROR(VLOOKUP($B2419,DataBase!$A:$G,6,0),"")</f>
        <v/>
      </c>
      <c r="E2419" s="11"/>
      <c r="F2419" s="12"/>
      <c r="G2419" s="13">
        <f t="shared" si="38"/>
        <v>0</v>
      </c>
    </row>
    <row r="2420" spans="1:7">
      <c r="A2420" s="9"/>
      <c r="B2420" s="31"/>
      <c r="C2420" s="10" t="str">
        <f>IFERROR(VLOOKUP($B2420,DataBase!$A:$B,2,0),"")</f>
        <v/>
      </c>
      <c r="D2420" s="139" t="str">
        <f>IFERROR(VLOOKUP($B2420,DataBase!$A:$G,6,0),"")</f>
        <v/>
      </c>
      <c r="E2420" s="11"/>
      <c r="F2420" s="12"/>
      <c r="G2420" s="13">
        <f t="shared" si="38"/>
        <v>0</v>
      </c>
    </row>
    <row r="2421" spans="1:7">
      <c r="A2421" s="9"/>
      <c r="B2421" s="31"/>
      <c r="C2421" s="10" t="str">
        <f>IFERROR(VLOOKUP($B2421,DataBase!$A:$B,2,0),"")</f>
        <v/>
      </c>
      <c r="D2421" s="139" t="str">
        <f>IFERROR(VLOOKUP($B2421,DataBase!$A:$G,6,0),"")</f>
        <v/>
      </c>
      <c r="E2421" s="11"/>
      <c r="F2421" s="12"/>
      <c r="G2421" s="13">
        <f t="shared" si="38"/>
        <v>0</v>
      </c>
    </row>
    <row r="2422" spans="1:7">
      <c r="A2422" s="9"/>
      <c r="B2422" s="31"/>
      <c r="C2422" s="10" t="str">
        <f>IFERROR(VLOOKUP($B2422,DataBase!$A:$B,2,0),"")</f>
        <v/>
      </c>
      <c r="D2422" s="139" t="str">
        <f>IFERROR(VLOOKUP($B2422,DataBase!$A:$G,6,0),"")</f>
        <v/>
      </c>
      <c r="E2422" s="11"/>
      <c r="F2422" s="12"/>
      <c r="G2422" s="13">
        <f t="shared" si="38"/>
        <v>0</v>
      </c>
    </row>
    <row r="2423" spans="1:7">
      <c r="A2423" s="9"/>
      <c r="B2423" s="31"/>
      <c r="C2423" s="10" t="str">
        <f>IFERROR(VLOOKUP($B2423,DataBase!$A:$B,2,0),"")</f>
        <v/>
      </c>
      <c r="D2423" s="139" t="str">
        <f>IFERROR(VLOOKUP($B2423,DataBase!$A:$G,6,0),"")</f>
        <v/>
      </c>
      <c r="E2423" s="11"/>
      <c r="F2423" s="12"/>
      <c r="G2423" s="13">
        <f t="shared" si="38"/>
        <v>0</v>
      </c>
    </row>
    <row r="2424" spans="1:7">
      <c r="A2424" s="9"/>
      <c r="B2424" s="31"/>
      <c r="C2424" s="10" t="str">
        <f>IFERROR(VLOOKUP($B2424,DataBase!$A:$B,2,0),"")</f>
        <v/>
      </c>
      <c r="D2424" s="139" t="str">
        <f>IFERROR(VLOOKUP($B2424,DataBase!$A:$G,6,0),"")</f>
        <v/>
      </c>
      <c r="E2424" s="11"/>
      <c r="F2424" s="12"/>
      <c r="G2424" s="13">
        <f t="shared" si="38"/>
        <v>0</v>
      </c>
    </row>
    <row r="2425" spans="1:7">
      <c r="A2425" s="9"/>
      <c r="B2425" s="31"/>
      <c r="C2425" s="10" t="str">
        <f>IFERROR(VLOOKUP($B2425,DataBase!$A:$B,2,0),"")</f>
        <v/>
      </c>
      <c r="D2425" s="139" t="str">
        <f>IFERROR(VLOOKUP($B2425,DataBase!$A:$G,6,0),"")</f>
        <v/>
      </c>
      <c r="E2425" s="11"/>
      <c r="F2425" s="12"/>
      <c r="G2425" s="13">
        <f t="shared" si="38"/>
        <v>0</v>
      </c>
    </row>
    <row r="2426" spans="1:7">
      <c r="A2426" s="9"/>
      <c r="B2426" s="31"/>
      <c r="C2426" s="10" t="str">
        <f>IFERROR(VLOOKUP($B2426,DataBase!$A:$B,2,0),"")</f>
        <v/>
      </c>
      <c r="D2426" s="139" t="str">
        <f>IFERROR(VLOOKUP($B2426,DataBase!$A:$G,6,0),"")</f>
        <v/>
      </c>
      <c r="E2426" s="11"/>
      <c r="F2426" s="12"/>
      <c r="G2426" s="13">
        <f t="shared" si="38"/>
        <v>0</v>
      </c>
    </row>
    <row r="2427" spans="1:7">
      <c r="A2427" s="9"/>
      <c r="B2427" s="31"/>
      <c r="C2427" s="10" t="str">
        <f>IFERROR(VLOOKUP($B2427,DataBase!$A:$B,2,0),"")</f>
        <v/>
      </c>
      <c r="D2427" s="139" t="str">
        <f>IFERROR(VLOOKUP($B2427,DataBase!$A:$G,6,0),"")</f>
        <v/>
      </c>
      <c r="E2427" s="11"/>
      <c r="F2427" s="12"/>
      <c r="G2427" s="13">
        <f t="shared" si="38"/>
        <v>0</v>
      </c>
    </row>
    <row r="2428" spans="1:7">
      <c r="A2428" s="9"/>
      <c r="B2428" s="31"/>
      <c r="C2428" s="10" t="str">
        <f>IFERROR(VLOOKUP($B2428,DataBase!$A:$B,2,0),"")</f>
        <v/>
      </c>
      <c r="D2428" s="139" t="str">
        <f>IFERROR(VLOOKUP($B2428,DataBase!$A:$G,6,0),"")</f>
        <v/>
      </c>
      <c r="E2428" s="11"/>
      <c r="F2428" s="12"/>
      <c r="G2428" s="13">
        <f t="shared" si="38"/>
        <v>0</v>
      </c>
    </row>
    <row r="2429" spans="1:7">
      <c r="A2429" s="9"/>
      <c r="B2429" s="31"/>
      <c r="C2429" s="10" t="str">
        <f>IFERROR(VLOOKUP($B2429,DataBase!$A:$B,2,0),"")</f>
        <v/>
      </c>
      <c r="D2429" s="139" t="str">
        <f>IFERROR(VLOOKUP($B2429,DataBase!$A:$G,6,0),"")</f>
        <v/>
      </c>
      <c r="E2429" s="11"/>
      <c r="F2429" s="12"/>
      <c r="G2429" s="13">
        <f t="shared" si="38"/>
        <v>0</v>
      </c>
    </row>
    <row r="2430" spans="1:7">
      <c r="A2430" s="9"/>
      <c r="B2430" s="31"/>
      <c r="C2430" s="10" t="str">
        <f>IFERROR(VLOOKUP($B2430,DataBase!$A:$B,2,0),"")</f>
        <v/>
      </c>
      <c r="D2430" s="139" t="str">
        <f>IFERROR(VLOOKUP($B2430,DataBase!$A:$G,6,0),"")</f>
        <v/>
      </c>
      <c r="E2430" s="11"/>
      <c r="F2430" s="12"/>
      <c r="G2430" s="13">
        <f t="shared" si="38"/>
        <v>0</v>
      </c>
    </row>
    <row r="2431" spans="1:7">
      <c r="A2431" s="9"/>
      <c r="B2431" s="31"/>
      <c r="C2431" s="10" t="str">
        <f>IFERROR(VLOOKUP($B2431,DataBase!$A:$B,2,0),"")</f>
        <v/>
      </c>
      <c r="D2431" s="139" t="str">
        <f>IFERROR(VLOOKUP($B2431,DataBase!$A:$G,6,0),"")</f>
        <v/>
      </c>
      <c r="E2431" s="11"/>
      <c r="F2431" s="12"/>
      <c r="G2431" s="13">
        <f t="shared" si="38"/>
        <v>0</v>
      </c>
    </row>
    <row r="2432" spans="1:7">
      <c r="A2432" s="9"/>
      <c r="B2432" s="31"/>
      <c r="C2432" s="10" t="str">
        <f>IFERROR(VLOOKUP($B2432,DataBase!$A:$B,2,0),"")</f>
        <v/>
      </c>
      <c r="D2432" s="139" t="str">
        <f>IFERROR(VLOOKUP($B2432,DataBase!$A:$G,6,0),"")</f>
        <v/>
      </c>
      <c r="E2432" s="11"/>
      <c r="F2432" s="12"/>
      <c r="G2432" s="13">
        <f t="shared" si="38"/>
        <v>0</v>
      </c>
    </row>
    <row r="2433" spans="1:7">
      <c r="A2433" s="9"/>
      <c r="B2433" s="31"/>
      <c r="C2433" s="10" t="str">
        <f>IFERROR(VLOOKUP($B2433,DataBase!$A:$B,2,0),"")</f>
        <v/>
      </c>
      <c r="D2433" s="139" t="str">
        <f>IFERROR(VLOOKUP($B2433,DataBase!$A:$G,6,0),"")</f>
        <v/>
      </c>
      <c r="E2433" s="11"/>
      <c r="F2433" s="12"/>
      <c r="G2433" s="13">
        <f t="shared" si="38"/>
        <v>0</v>
      </c>
    </row>
    <row r="2434" spans="1:7">
      <c r="A2434" s="9"/>
      <c r="B2434" s="31"/>
      <c r="C2434" s="10" t="str">
        <f>IFERROR(VLOOKUP($B2434,DataBase!$A:$B,2,0),"")</f>
        <v/>
      </c>
      <c r="D2434" s="139" t="str">
        <f>IFERROR(VLOOKUP($B2434,DataBase!$A:$G,6,0),"")</f>
        <v/>
      </c>
      <c r="E2434" s="11"/>
      <c r="F2434" s="12"/>
      <c r="G2434" s="13">
        <f t="shared" si="38"/>
        <v>0</v>
      </c>
    </row>
    <row r="2435" spans="1:7">
      <c r="A2435" s="9"/>
      <c r="B2435" s="31"/>
      <c r="C2435" s="10" t="str">
        <f>IFERROR(VLOOKUP($B2435,DataBase!$A:$B,2,0),"")</f>
        <v/>
      </c>
      <c r="D2435" s="139" t="str">
        <f>IFERROR(VLOOKUP($B2435,DataBase!$A:$G,6,0),"")</f>
        <v/>
      </c>
      <c r="E2435" s="11"/>
      <c r="F2435" s="12"/>
      <c r="G2435" s="13">
        <f t="shared" si="38"/>
        <v>0</v>
      </c>
    </row>
    <row r="2436" spans="1:7">
      <c r="A2436" s="9"/>
      <c r="B2436" s="31"/>
      <c r="C2436" s="10" t="str">
        <f>IFERROR(VLOOKUP($B2436,DataBase!$A:$B,2,0),"")</f>
        <v/>
      </c>
      <c r="D2436" s="139" t="str">
        <f>IFERROR(VLOOKUP($B2436,DataBase!$A:$G,6,0),"")</f>
        <v/>
      </c>
      <c r="E2436" s="11"/>
      <c r="F2436" s="12"/>
      <c r="G2436" s="13">
        <f t="shared" ref="G2436:G2499" si="39">E2436*F2436</f>
        <v>0</v>
      </c>
    </row>
    <row r="2437" spans="1:7">
      <c r="A2437" s="9"/>
      <c r="B2437" s="31"/>
      <c r="C2437" s="10" t="str">
        <f>IFERROR(VLOOKUP($B2437,DataBase!$A:$B,2,0),"")</f>
        <v/>
      </c>
      <c r="D2437" s="139" t="str">
        <f>IFERROR(VLOOKUP($B2437,DataBase!$A:$G,6,0),"")</f>
        <v/>
      </c>
      <c r="E2437" s="11"/>
      <c r="F2437" s="12"/>
      <c r="G2437" s="13">
        <f t="shared" si="39"/>
        <v>0</v>
      </c>
    </row>
    <row r="2438" spans="1:7">
      <c r="A2438" s="9"/>
      <c r="B2438" s="31"/>
      <c r="C2438" s="10" t="str">
        <f>IFERROR(VLOOKUP($B2438,DataBase!$A:$B,2,0),"")</f>
        <v/>
      </c>
      <c r="D2438" s="139" t="str">
        <f>IFERROR(VLOOKUP($B2438,DataBase!$A:$G,6,0),"")</f>
        <v/>
      </c>
      <c r="E2438" s="11"/>
      <c r="F2438" s="12"/>
      <c r="G2438" s="13">
        <f t="shared" si="39"/>
        <v>0</v>
      </c>
    </row>
    <row r="2439" spans="1:7">
      <c r="A2439" s="9"/>
      <c r="B2439" s="31"/>
      <c r="C2439" s="10" t="str">
        <f>IFERROR(VLOOKUP($B2439,DataBase!$A:$B,2,0),"")</f>
        <v/>
      </c>
      <c r="D2439" s="139" t="str">
        <f>IFERROR(VLOOKUP($B2439,DataBase!$A:$G,6,0),"")</f>
        <v/>
      </c>
      <c r="E2439" s="11"/>
      <c r="F2439" s="12"/>
      <c r="G2439" s="13">
        <f t="shared" si="39"/>
        <v>0</v>
      </c>
    </row>
    <row r="2440" spans="1:7">
      <c r="A2440" s="9"/>
      <c r="B2440" s="31"/>
      <c r="C2440" s="10" t="str">
        <f>IFERROR(VLOOKUP($B2440,DataBase!$A:$B,2,0),"")</f>
        <v/>
      </c>
      <c r="D2440" s="139" t="str">
        <f>IFERROR(VLOOKUP($B2440,DataBase!$A:$G,6,0),"")</f>
        <v/>
      </c>
      <c r="E2440" s="11"/>
      <c r="F2440" s="12"/>
      <c r="G2440" s="13">
        <f t="shared" si="39"/>
        <v>0</v>
      </c>
    </row>
    <row r="2441" spans="1:7">
      <c r="A2441" s="9"/>
      <c r="B2441" s="31"/>
      <c r="C2441" s="10" t="str">
        <f>IFERROR(VLOOKUP($B2441,DataBase!$A:$B,2,0),"")</f>
        <v/>
      </c>
      <c r="D2441" s="139" t="str">
        <f>IFERROR(VLOOKUP($B2441,DataBase!$A:$G,6,0),"")</f>
        <v/>
      </c>
      <c r="E2441" s="11"/>
      <c r="F2441" s="12"/>
      <c r="G2441" s="13">
        <f t="shared" si="39"/>
        <v>0</v>
      </c>
    </row>
    <row r="2442" spans="1:7">
      <c r="A2442" s="9"/>
      <c r="B2442" s="31"/>
      <c r="C2442" s="10" t="str">
        <f>IFERROR(VLOOKUP($B2442,DataBase!$A:$B,2,0),"")</f>
        <v/>
      </c>
      <c r="D2442" s="139" t="str">
        <f>IFERROR(VLOOKUP($B2442,DataBase!$A:$G,6,0),"")</f>
        <v/>
      </c>
      <c r="E2442" s="11"/>
      <c r="F2442" s="12"/>
      <c r="G2442" s="13">
        <f t="shared" si="39"/>
        <v>0</v>
      </c>
    </row>
    <row r="2443" spans="1:7">
      <c r="A2443" s="9"/>
      <c r="B2443" s="31"/>
      <c r="C2443" s="10" t="str">
        <f>IFERROR(VLOOKUP($B2443,DataBase!$A:$B,2,0),"")</f>
        <v/>
      </c>
      <c r="D2443" s="139" t="str">
        <f>IFERROR(VLOOKUP($B2443,DataBase!$A:$G,6,0),"")</f>
        <v/>
      </c>
      <c r="E2443" s="11"/>
      <c r="F2443" s="12"/>
      <c r="G2443" s="13">
        <f t="shared" si="39"/>
        <v>0</v>
      </c>
    </row>
    <row r="2444" spans="1:7">
      <c r="A2444" s="9"/>
      <c r="B2444" s="31"/>
      <c r="C2444" s="10" t="str">
        <f>IFERROR(VLOOKUP($B2444,DataBase!$A:$B,2,0),"")</f>
        <v/>
      </c>
      <c r="D2444" s="139" t="str">
        <f>IFERROR(VLOOKUP($B2444,DataBase!$A:$G,6,0),"")</f>
        <v/>
      </c>
      <c r="E2444" s="11"/>
      <c r="F2444" s="12"/>
      <c r="G2444" s="13">
        <f t="shared" si="39"/>
        <v>0</v>
      </c>
    </row>
    <row r="2445" spans="1:7">
      <c r="A2445" s="9"/>
      <c r="B2445" s="31"/>
      <c r="C2445" s="10" t="str">
        <f>IFERROR(VLOOKUP($B2445,DataBase!$A:$B,2,0),"")</f>
        <v/>
      </c>
      <c r="D2445" s="139" t="str">
        <f>IFERROR(VLOOKUP($B2445,DataBase!$A:$G,6,0),"")</f>
        <v/>
      </c>
      <c r="E2445" s="11"/>
      <c r="F2445" s="12"/>
      <c r="G2445" s="13">
        <f t="shared" si="39"/>
        <v>0</v>
      </c>
    </row>
    <row r="2446" spans="1:7">
      <c r="A2446" s="9"/>
      <c r="B2446" s="31"/>
      <c r="C2446" s="10" t="str">
        <f>IFERROR(VLOOKUP($B2446,DataBase!$A:$B,2,0),"")</f>
        <v/>
      </c>
      <c r="D2446" s="139" t="str">
        <f>IFERROR(VLOOKUP($B2446,DataBase!$A:$G,6,0),"")</f>
        <v/>
      </c>
      <c r="E2446" s="11"/>
      <c r="F2446" s="12"/>
      <c r="G2446" s="13">
        <f t="shared" si="39"/>
        <v>0</v>
      </c>
    </row>
    <row r="2447" spans="1:7">
      <c r="A2447" s="9"/>
      <c r="B2447" s="31"/>
      <c r="C2447" s="10" t="str">
        <f>IFERROR(VLOOKUP($B2447,DataBase!$A:$B,2,0),"")</f>
        <v/>
      </c>
      <c r="D2447" s="139" t="str">
        <f>IFERROR(VLOOKUP($B2447,DataBase!$A:$G,6,0),"")</f>
        <v/>
      </c>
      <c r="E2447" s="11"/>
      <c r="F2447" s="12"/>
      <c r="G2447" s="13">
        <f t="shared" si="39"/>
        <v>0</v>
      </c>
    </row>
    <row r="2448" spans="1:7">
      <c r="A2448" s="9"/>
      <c r="B2448" s="31"/>
      <c r="C2448" s="10" t="str">
        <f>IFERROR(VLOOKUP($B2448,DataBase!$A:$B,2,0),"")</f>
        <v/>
      </c>
      <c r="D2448" s="139" t="str">
        <f>IFERROR(VLOOKUP($B2448,DataBase!$A:$G,6,0),"")</f>
        <v/>
      </c>
      <c r="E2448" s="11"/>
      <c r="F2448" s="12"/>
      <c r="G2448" s="13">
        <f t="shared" si="39"/>
        <v>0</v>
      </c>
    </row>
    <row r="2449" spans="1:7">
      <c r="A2449" s="9"/>
      <c r="B2449" s="31"/>
      <c r="C2449" s="10" t="str">
        <f>IFERROR(VLOOKUP($B2449,DataBase!$A:$B,2,0),"")</f>
        <v/>
      </c>
      <c r="D2449" s="139" t="str">
        <f>IFERROR(VLOOKUP($B2449,DataBase!$A:$G,6,0),"")</f>
        <v/>
      </c>
      <c r="E2449" s="11"/>
      <c r="F2449" s="12"/>
      <c r="G2449" s="13">
        <f t="shared" si="39"/>
        <v>0</v>
      </c>
    </row>
    <row r="2450" spans="1:7">
      <c r="A2450" s="9"/>
      <c r="B2450" s="31"/>
      <c r="C2450" s="10" t="str">
        <f>IFERROR(VLOOKUP($B2450,DataBase!$A:$B,2,0),"")</f>
        <v/>
      </c>
      <c r="D2450" s="139" t="str">
        <f>IFERROR(VLOOKUP($B2450,DataBase!$A:$G,6,0),"")</f>
        <v/>
      </c>
      <c r="E2450" s="11"/>
      <c r="F2450" s="12"/>
      <c r="G2450" s="13">
        <f t="shared" si="39"/>
        <v>0</v>
      </c>
    </row>
    <row r="2451" spans="1:7">
      <c r="A2451" s="9"/>
      <c r="B2451" s="31"/>
      <c r="C2451" s="10" t="str">
        <f>IFERROR(VLOOKUP($B2451,DataBase!$A:$B,2,0),"")</f>
        <v/>
      </c>
      <c r="D2451" s="139" t="str">
        <f>IFERROR(VLOOKUP($B2451,DataBase!$A:$G,6,0),"")</f>
        <v/>
      </c>
      <c r="E2451" s="11"/>
      <c r="F2451" s="12"/>
      <c r="G2451" s="13">
        <f t="shared" si="39"/>
        <v>0</v>
      </c>
    </row>
    <row r="2452" spans="1:7">
      <c r="A2452" s="9"/>
      <c r="B2452" s="31"/>
      <c r="C2452" s="10" t="str">
        <f>IFERROR(VLOOKUP($B2452,DataBase!$A:$B,2,0),"")</f>
        <v/>
      </c>
      <c r="D2452" s="139" t="str">
        <f>IFERROR(VLOOKUP($B2452,DataBase!$A:$G,6,0),"")</f>
        <v/>
      </c>
      <c r="E2452" s="11"/>
      <c r="F2452" s="12"/>
      <c r="G2452" s="13">
        <f t="shared" si="39"/>
        <v>0</v>
      </c>
    </row>
    <row r="2453" spans="1:7">
      <c r="A2453" s="9"/>
      <c r="B2453" s="31"/>
      <c r="C2453" s="10" t="str">
        <f>IFERROR(VLOOKUP($B2453,DataBase!$A:$B,2,0),"")</f>
        <v/>
      </c>
      <c r="D2453" s="139" t="str">
        <f>IFERROR(VLOOKUP($B2453,DataBase!$A:$G,6,0),"")</f>
        <v/>
      </c>
      <c r="E2453" s="11"/>
      <c r="F2453" s="12"/>
      <c r="G2453" s="13">
        <f t="shared" si="39"/>
        <v>0</v>
      </c>
    </row>
    <row r="2454" spans="1:7">
      <c r="A2454" s="9"/>
      <c r="B2454" s="31"/>
      <c r="C2454" s="10" t="str">
        <f>IFERROR(VLOOKUP($B2454,DataBase!$A:$B,2,0),"")</f>
        <v/>
      </c>
      <c r="D2454" s="139" t="str">
        <f>IFERROR(VLOOKUP($B2454,DataBase!$A:$G,6,0),"")</f>
        <v/>
      </c>
      <c r="E2454" s="11"/>
      <c r="F2454" s="12"/>
      <c r="G2454" s="13">
        <f t="shared" si="39"/>
        <v>0</v>
      </c>
    </row>
    <row r="2455" spans="1:7">
      <c r="A2455" s="9"/>
      <c r="B2455" s="31"/>
      <c r="C2455" s="10" t="str">
        <f>IFERROR(VLOOKUP($B2455,DataBase!$A:$B,2,0),"")</f>
        <v/>
      </c>
      <c r="D2455" s="139" t="str">
        <f>IFERROR(VLOOKUP($B2455,DataBase!$A:$G,6,0),"")</f>
        <v/>
      </c>
      <c r="E2455" s="11"/>
      <c r="F2455" s="12"/>
      <c r="G2455" s="13">
        <f t="shared" si="39"/>
        <v>0</v>
      </c>
    </row>
    <row r="2456" spans="1:7">
      <c r="A2456" s="9"/>
      <c r="B2456" s="31"/>
      <c r="C2456" s="10" t="str">
        <f>IFERROR(VLOOKUP($B2456,DataBase!$A:$B,2,0),"")</f>
        <v/>
      </c>
      <c r="D2456" s="139" t="str">
        <f>IFERROR(VLOOKUP($B2456,DataBase!$A:$G,6,0),"")</f>
        <v/>
      </c>
      <c r="E2456" s="11"/>
      <c r="F2456" s="12"/>
      <c r="G2456" s="13">
        <f t="shared" si="39"/>
        <v>0</v>
      </c>
    </row>
    <row r="2457" spans="1:7">
      <c r="A2457" s="9"/>
      <c r="B2457" s="31"/>
      <c r="C2457" s="10" t="str">
        <f>IFERROR(VLOOKUP($B2457,DataBase!$A:$B,2,0),"")</f>
        <v/>
      </c>
      <c r="D2457" s="139" t="str">
        <f>IFERROR(VLOOKUP($B2457,DataBase!$A:$G,6,0),"")</f>
        <v/>
      </c>
      <c r="E2457" s="11"/>
      <c r="F2457" s="12"/>
      <c r="G2457" s="13">
        <f t="shared" si="39"/>
        <v>0</v>
      </c>
    </row>
    <row r="2458" spans="1:7">
      <c r="A2458" s="9"/>
      <c r="B2458" s="31"/>
      <c r="C2458" s="10" t="str">
        <f>IFERROR(VLOOKUP($B2458,DataBase!$A:$B,2,0),"")</f>
        <v/>
      </c>
      <c r="D2458" s="139" t="str">
        <f>IFERROR(VLOOKUP($B2458,DataBase!$A:$G,6,0),"")</f>
        <v/>
      </c>
      <c r="E2458" s="11"/>
      <c r="F2458" s="12"/>
      <c r="G2458" s="13">
        <f t="shared" si="39"/>
        <v>0</v>
      </c>
    </row>
    <row r="2459" spans="1:7">
      <c r="A2459" s="9"/>
      <c r="B2459" s="31"/>
      <c r="C2459" s="10" t="str">
        <f>IFERROR(VLOOKUP($B2459,DataBase!$A:$B,2,0),"")</f>
        <v/>
      </c>
      <c r="D2459" s="139" t="str">
        <f>IFERROR(VLOOKUP($B2459,DataBase!$A:$G,6,0),"")</f>
        <v/>
      </c>
      <c r="E2459" s="11"/>
      <c r="F2459" s="12"/>
      <c r="G2459" s="13">
        <f t="shared" si="39"/>
        <v>0</v>
      </c>
    </row>
    <row r="2460" spans="1:7">
      <c r="A2460" s="9"/>
      <c r="B2460" s="31"/>
      <c r="C2460" s="10" t="str">
        <f>IFERROR(VLOOKUP($B2460,DataBase!$A:$B,2,0),"")</f>
        <v/>
      </c>
      <c r="D2460" s="139" t="str">
        <f>IFERROR(VLOOKUP($B2460,DataBase!$A:$G,6,0),"")</f>
        <v/>
      </c>
      <c r="E2460" s="11"/>
      <c r="F2460" s="12"/>
      <c r="G2460" s="13">
        <f t="shared" si="39"/>
        <v>0</v>
      </c>
    </row>
    <row r="2461" spans="1:7">
      <c r="A2461" s="9"/>
      <c r="B2461" s="31"/>
      <c r="C2461" s="10" t="str">
        <f>IFERROR(VLOOKUP($B2461,DataBase!$A:$B,2,0),"")</f>
        <v/>
      </c>
      <c r="D2461" s="139" t="str">
        <f>IFERROR(VLOOKUP($B2461,DataBase!$A:$G,6,0),"")</f>
        <v/>
      </c>
      <c r="E2461" s="11"/>
      <c r="F2461" s="12"/>
      <c r="G2461" s="13">
        <f t="shared" si="39"/>
        <v>0</v>
      </c>
    </row>
    <row r="2462" spans="1:7">
      <c r="A2462" s="9"/>
      <c r="B2462" s="31"/>
      <c r="C2462" s="10" t="str">
        <f>IFERROR(VLOOKUP($B2462,DataBase!$A:$B,2,0),"")</f>
        <v/>
      </c>
      <c r="D2462" s="139" t="str">
        <f>IFERROR(VLOOKUP($B2462,DataBase!$A:$G,6,0),"")</f>
        <v/>
      </c>
      <c r="E2462" s="11"/>
      <c r="F2462" s="12"/>
      <c r="G2462" s="13">
        <f t="shared" si="39"/>
        <v>0</v>
      </c>
    </row>
    <row r="2463" spans="1:7">
      <c r="A2463" s="9"/>
      <c r="B2463" s="31"/>
      <c r="C2463" s="10" t="str">
        <f>IFERROR(VLOOKUP($B2463,DataBase!$A:$B,2,0),"")</f>
        <v/>
      </c>
      <c r="D2463" s="139" t="str">
        <f>IFERROR(VLOOKUP($B2463,DataBase!$A:$G,6,0),"")</f>
        <v/>
      </c>
      <c r="E2463" s="11"/>
      <c r="F2463" s="12"/>
      <c r="G2463" s="13">
        <f t="shared" si="39"/>
        <v>0</v>
      </c>
    </row>
    <row r="2464" spans="1:7">
      <c r="A2464" s="9"/>
      <c r="B2464" s="31"/>
      <c r="C2464" s="10" t="str">
        <f>IFERROR(VLOOKUP($B2464,DataBase!$A:$B,2,0),"")</f>
        <v/>
      </c>
      <c r="D2464" s="139" t="str">
        <f>IFERROR(VLOOKUP($B2464,DataBase!$A:$G,6,0),"")</f>
        <v/>
      </c>
      <c r="E2464" s="11"/>
      <c r="F2464" s="12"/>
      <c r="G2464" s="13">
        <f t="shared" si="39"/>
        <v>0</v>
      </c>
    </row>
    <row r="2465" spans="1:7">
      <c r="A2465" s="9"/>
      <c r="B2465" s="31"/>
      <c r="C2465" s="10" t="str">
        <f>IFERROR(VLOOKUP($B2465,DataBase!$A:$B,2,0),"")</f>
        <v/>
      </c>
      <c r="D2465" s="139" t="str">
        <f>IFERROR(VLOOKUP($B2465,DataBase!$A:$G,6,0),"")</f>
        <v/>
      </c>
      <c r="E2465" s="11"/>
      <c r="F2465" s="12"/>
      <c r="G2465" s="13">
        <f t="shared" si="39"/>
        <v>0</v>
      </c>
    </row>
    <row r="2466" spans="1:7">
      <c r="A2466" s="9"/>
      <c r="B2466" s="31"/>
      <c r="C2466" s="10" t="str">
        <f>IFERROR(VLOOKUP($B2466,DataBase!$A:$B,2,0),"")</f>
        <v/>
      </c>
      <c r="D2466" s="139" t="str">
        <f>IFERROR(VLOOKUP($B2466,DataBase!$A:$G,6,0),"")</f>
        <v/>
      </c>
      <c r="E2466" s="11"/>
      <c r="F2466" s="12"/>
      <c r="G2466" s="13">
        <f t="shared" si="39"/>
        <v>0</v>
      </c>
    </row>
    <row r="2467" spans="1:7">
      <c r="A2467" s="9"/>
      <c r="B2467" s="31"/>
      <c r="C2467" s="10" t="str">
        <f>IFERROR(VLOOKUP($B2467,DataBase!$A:$B,2,0),"")</f>
        <v/>
      </c>
      <c r="D2467" s="139" t="str">
        <f>IFERROR(VLOOKUP($B2467,DataBase!$A:$G,6,0),"")</f>
        <v/>
      </c>
      <c r="E2467" s="11"/>
      <c r="F2467" s="12"/>
      <c r="G2467" s="13">
        <f t="shared" si="39"/>
        <v>0</v>
      </c>
    </row>
    <row r="2468" spans="1:7">
      <c r="A2468" s="9"/>
      <c r="B2468" s="31"/>
      <c r="C2468" s="10" t="str">
        <f>IFERROR(VLOOKUP($B2468,DataBase!$A:$B,2,0),"")</f>
        <v/>
      </c>
      <c r="D2468" s="139" t="str">
        <f>IFERROR(VLOOKUP($B2468,DataBase!$A:$G,6,0),"")</f>
        <v/>
      </c>
      <c r="E2468" s="11"/>
      <c r="F2468" s="12"/>
      <c r="G2468" s="13">
        <f t="shared" si="39"/>
        <v>0</v>
      </c>
    </row>
    <row r="2469" spans="1:7">
      <c r="A2469" s="9"/>
      <c r="B2469" s="31"/>
      <c r="C2469" s="10" t="str">
        <f>IFERROR(VLOOKUP($B2469,DataBase!$A:$B,2,0),"")</f>
        <v/>
      </c>
      <c r="D2469" s="139" t="str">
        <f>IFERROR(VLOOKUP($B2469,DataBase!$A:$G,6,0),"")</f>
        <v/>
      </c>
      <c r="E2469" s="11"/>
      <c r="F2469" s="12"/>
      <c r="G2469" s="13">
        <f t="shared" si="39"/>
        <v>0</v>
      </c>
    </row>
    <row r="2470" spans="1:7">
      <c r="A2470" s="9"/>
      <c r="B2470" s="31"/>
      <c r="C2470" s="10" t="str">
        <f>IFERROR(VLOOKUP($B2470,DataBase!$A:$B,2,0),"")</f>
        <v/>
      </c>
      <c r="D2470" s="139" t="str">
        <f>IFERROR(VLOOKUP($B2470,DataBase!$A:$G,6,0),"")</f>
        <v/>
      </c>
      <c r="E2470" s="11"/>
      <c r="F2470" s="12"/>
      <c r="G2470" s="13">
        <f t="shared" si="39"/>
        <v>0</v>
      </c>
    </row>
    <row r="2471" spans="1:7">
      <c r="A2471" s="9"/>
      <c r="B2471" s="31"/>
      <c r="C2471" s="10" t="str">
        <f>IFERROR(VLOOKUP($B2471,DataBase!$A:$B,2,0),"")</f>
        <v/>
      </c>
      <c r="D2471" s="139" t="str">
        <f>IFERROR(VLOOKUP($B2471,DataBase!$A:$G,6,0),"")</f>
        <v/>
      </c>
      <c r="E2471" s="11"/>
      <c r="F2471" s="12"/>
      <c r="G2471" s="13">
        <f t="shared" si="39"/>
        <v>0</v>
      </c>
    </row>
    <row r="2472" spans="1:7">
      <c r="A2472" s="9"/>
      <c r="B2472" s="31"/>
      <c r="C2472" s="10" t="str">
        <f>IFERROR(VLOOKUP($B2472,DataBase!$A:$B,2,0),"")</f>
        <v/>
      </c>
      <c r="D2472" s="139" t="str">
        <f>IFERROR(VLOOKUP($B2472,DataBase!$A:$G,6,0),"")</f>
        <v/>
      </c>
      <c r="E2472" s="11"/>
      <c r="F2472" s="12"/>
      <c r="G2472" s="13">
        <f t="shared" si="39"/>
        <v>0</v>
      </c>
    </row>
    <row r="2473" spans="1:7">
      <c r="A2473" s="9"/>
      <c r="B2473" s="31"/>
      <c r="C2473" s="10" t="str">
        <f>IFERROR(VLOOKUP($B2473,DataBase!$A:$B,2,0),"")</f>
        <v/>
      </c>
      <c r="D2473" s="139" t="str">
        <f>IFERROR(VLOOKUP($B2473,DataBase!$A:$G,6,0),"")</f>
        <v/>
      </c>
      <c r="E2473" s="11"/>
      <c r="F2473" s="12"/>
      <c r="G2473" s="13">
        <f t="shared" si="39"/>
        <v>0</v>
      </c>
    </row>
    <row r="2474" spans="1:7">
      <c r="A2474" s="9"/>
      <c r="B2474" s="31"/>
      <c r="C2474" s="10" t="str">
        <f>IFERROR(VLOOKUP($B2474,DataBase!$A:$B,2,0),"")</f>
        <v/>
      </c>
      <c r="D2474" s="139" t="str">
        <f>IFERROR(VLOOKUP($B2474,DataBase!$A:$G,6,0),"")</f>
        <v/>
      </c>
      <c r="E2474" s="11"/>
      <c r="F2474" s="12"/>
      <c r="G2474" s="13">
        <f t="shared" si="39"/>
        <v>0</v>
      </c>
    </row>
    <row r="2475" spans="1:7">
      <c r="A2475" s="9"/>
      <c r="B2475" s="31"/>
      <c r="C2475" s="10" t="str">
        <f>IFERROR(VLOOKUP($B2475,DataBase!$A:$B,2,0),"")</f>
        <v/>
      </c>
      <c r="D2475" s="139" t="str">
        <f>IFERROR(VLOOKUP($B2475,DataBase!$A:$G,6,0),"")</f>
        <v/>
      </c>
      <c r="E2475" s="11"/>
      <c r="F2475" s="12"/>
      <c r="G2475" s="13">
        <f t="shared" si="39"/>
        <v>0</v>
      </c>
    </row>
    <row r="2476" spans="1:7">
      <c r="A2476" s="9"/>
      <c r="B2476" s="31"/>
      <c r="C2476" s="10" t="str">
        <f>IFERROR(VLOOKUP($B2476,DataBase!$A:$B,2,0),"")</f>
        <v/>
      </c>
      <c r="D2476" s="139" t="str">
        <f>IFERROR(VLOOKUP($B2476,DataBase!$A:$G,6,0),"")</f>
        <v/>
      </c>
      <c r="E2476" s="11"/>
      <c r="F2476" s="12"/>
      <c r="G2476" s="13">
        <f t="shared" si="39"/>
        <v>0</v>
      </c>
    </row>
    <row r="2477" spans="1:7">
      <c r="A2477" s="9"/>
      <c r="B2477" s="31"/>
      <c r="C2477" s="10" t="str">
        <f>IFERROR(VLOOKUP($B2477,DataBase!$A:$B,2,0),"")</f>
        <v/>
      </c>
      <c r="D2477" s="139" t="str">
        <f>IFERROR(VLOOKUP($B2477,DataBase!$A:$G,6,0),"")</f>
        <v/>
      </c>
      <c r="E2477" s="11"/>
      <c r="F2477" s="12"/>
      <c r="G2477" s="13">
        <f t="shared" si="39"/>
        <v>0</v>
      </c>
    </row>
    <row r="2478" spans="1:7">
      <c r="A2478" s="9"/>
      <c r="B2478" s="31"/>
      <c r="C2478" s="10" t="str">
        <f>IFERROR(VLOOKUP($B2478,DataBase!$A:$B,2,0),"")</f>
        <v/>
      </c>
      <c r="D2478" s="139" t="str">
        <f>IFERROR(VLOOKUP($B2478,DataBase!$A:$G,6,0),"")</f>
        <v/>
      </c>
      <c r="E2478" s="11"/>
      <c r="F2478" s="12"/>
      <c r="G2478" s="13">
        <f t="shared" si="39"/>
        <v>0</v>
      </c>
    </row>
    <row r="2479" spans="1:7">
      <c r="A2479" s="9"/>
      <c r="B2479" s="31"/>
      <c r="C2479" s="10" t="str">
        <f>IFERROR(VLOOKUP($B2479,DataBase!$A:$B,2,0),"")</f>
        <v/>
      </c>
      <c r="D2479" s="139" t="str">
        <f>IFERROR(VLOOKUP($B2479,DataBase!$A:$G,6,0),"")</f>
        <v/>
      </c>
      <c r="E2479" s="11"/>
      <c r="F2479" s="12"/>
      <c r="G2479" s="13">
        <f t="shared" si="39"/>
        <v>0</v>
      </c>
    </row>
    <row r="2480" spans="1:7">
      <c r="A2480" s="9"/>
      <c r="B2480" s="31"/>
      <c r="C2480" s="10" t="str">
        <f>IFERROR(VLOOKUP($B2480,DataBase!$A:$B,2,0),"")</f>
        <v/>
      </c>
      <c r="D2480" s="139" t="str">
        <f>IFERROR(VLOOKUP($B2480,DataBase!$A:$G,6,0),"")</f>
        <v/>
      </c>
      <c r="E2480" s="11"/>
      <c r="F2480" s="12"/>
      <c r="G2480" s="13">
        <f t="shared" si="39"/>
        <v>0</v>
      </c>
    </row>
    <row r="2481" spans="1:7">
      <c r="A2481" s="9"/>
      <c r="B2481" s="31"/>
      <c r="C2481" s="10" t="str">
        <f>IFERROR(VLOOKUP($B2481,DataBase!$A:$B,2,0),"")</f>
        <v/>
      </c>
      <c r="D2481" s="139" t="str">
        <f>IFERROR(VLOOKUP($B2481,DataBase!$A:$G,6,0),"")</f>
        <v/>
      </c>
      <c r="E2481" s="11"/>
      <c r="F2481" s="12"/>
      <c r="G2481" s="13">
        <f t="shared" si="39"/>
        <v>0</v>
      </c>
    </row>
    <row r="2482" spans="1:7">
      <c r="A2482" s="9"/>
      <c r="B2482" s="31"/>
      <c r="C2482" s="10" t="str">
        <f>IFERROR(VLOOKUP($B2482,DataBase!$A:$B,2,0),"")</f>
        <v/>
      </c>
      <c r="D2482" s="139" t="str">
        <f>IFERROR(VLOOKUP($B2482,DataBase!$A:$G,6,0),"")</f>
        <v/>
      </c>
      <c r="E2482" s="11"/>
      <c r="F2482" s="12"/>
      <c r="G2482" s="13">
        <f t="shared" si="39"/>
        <v>0</v>
      </c>
    </row>
    <row r="2483" spans="1:7">
      <c r="A2483" s="9"/>
      <c r="B2483" s="31"/>
      <c r="C2483" s="10" t="str">
        <f>IFERROR(VLOOKUP($B2483,DataBase!$A:$B,2,0),"")</f>
        <v/>
      </c>
      <c r="D2483" s="139" t="str">
        <f>IFERROR(VLOOKUP($B2483,DataBase!$A:$G,6,0),"")</f>
        <v/>
      </c>
      <c r="E2483" s="11"/>
      <c r="F2483" s="12"/>
      <c r="G2483" s="13">
        <f t="shared" si="39"/>
        <v>0</v>
      </c>
    </row>
    <row r="2484" spans="1:7">
      <c r="A2484" s="9"/>
      <c r="B2484" s="31"/>
      <c r="C2484" s="10" t="str">
        <f>IFERROR(VLOOKUP($B2484,DataBase!$A:$B,2,0),"")</f>
        <v/>
      </c>
      <c r="D2484" s="139" t="str">
        <f>IFERROR(VLOOKUP($B2484,DataBase!$A:$G,6,0),"")</f>
        <v/>
      </c>
      <c r="E2484" s="11"/>
      <c r="F2484" s="12"/>
      <c r="G2484" s="13">
        <f t="shared" si="39"/>
        <v>0</v>
      </c>
    </row>
    <row r="2485" spans="1:7">
      <c r="A2485" s="9"/>
      <c r="B2485" s="31"/>
      <c r="C2485" s="10" t="str">
        <f>IFERROR(VLOOKUP($B2485,DataBase!$A:$B,2,0),"")</f>
        <v/>
      </c>
      <c r="D2485" s="139" t="str">
        <f>IFERROR(VLOOKUP($B2485,DataBase!$A:$G,6,0),"")</f>
        <v/>
      </c>
      <c r="E2485" s="11"/>
      <c r="F2485" s="12"/>
      <c r="G2485" s="13">
        <f t="shared" si="39"/>
        <v>0</v>
      </c>
    </row>
    <row r="2486" spans="1:7">
      <c r="A2486" s="9"/>
      <c r="B2486" s="31"/>
      <c r="C2486" s="10" t="str">
        <f>IFERROR(VLOOKUP($B2486,DataBase!$A:$B,2,0),"")</f>
        <v/>
      </c>
      <c r="D2486" s="139" t="str">
        <f>IFERROR(VLOOKUP($B2486,DataBase!$A:$G,6,0),"")</f>
        <v/>
      </c>
      <c r="E2486" s="11"/>
      <c r="F2486" s="12"/>
      <c r="G2486" s="13">
        <f t="shared" si="39"/>
        <v>0</v>
      </c>
    </row>
    <row r="2487" spans="1:7">
      <c r="A2487" s="9"/>
      <c r="B2487" s="31"/>
      <c r="C2487" s="10" t="str">
        <f>IFERROR(VLOOKUP($B2487,DataBase!$A:$B,2,0),"")</f>
        <v/>
      </c>
      <c r="D2487" s="139" t="str">
        <f>IFERROR(VLOOKUP($B2487,DataBase!$A:$G,6,0),"")</f>
        <v/>
      </c>
      <c r="E2487" s="11"/>
      <c r="F2487" s="12"/>
      <c r="G2487" s="13">
        <f t="shared" si="39"/>
        <v>0</v>
      </c>
    </row>
    <row r="2488" spans="1:7">
      <c r="A2488" s="9"/>
      <c r="B2488" s="31"/>
      <c r="C2488" s="10" t="str">
        <f>IFERROR(VLOOKUP($B2488,DataBase!$A:$B,2,0),"")</f>
        <v/>
      </c>
      <c r="D2488" s="139" t="str">
        <f>IFERROR(VLOOKUP($B2488,DataBase!$A:$G,6,0),"")</f>
        <v/>
      </c>
      <c r="E2488" s="11"/>
      <c r="F2488" s="12"/>
      <c r="G2488" s="13">
        <f t="shared" si="39"/>
        <v>0</v>
      </c>
    </row>
    <row r="2489" spans="1:7">
      <c r="A2489" s="9"/>
      <c r="B2489" s="31"/>
      <c r="C2489" s="10" t="str">
        <f>IFERROR(VLOOKUP($B2489,DataBase!$A:$B,2,0),"")</f>
        <v/>
      </c>
      <c r="D2489" s="139" t="str">
        <f>IFERROR(VLOOKUP($B2489,DataBase!$A:$G,6,0),"")</f>
        <v/>
      </c>
      <c r="E2489" s="11"/>
      <c r="F2489" s="12"/>
      <c r="G2489" s="13">
        <f t="shared" si="39"/>
        <v>0</v>
      </c>
    </row>
    <row r="2490" spans="1:7">
      <c r="A2490" s="9"/>
      <c r="B2490" s="31"/>
      <c r="C2490" s="10" t="str">
        <f>IFERROR(VLOOKUP($B2490,DataBase!$A:$B,2,0),"")</f>
        <v/>
      </c>
      <c r="D2490" s="139" t="str">
        <f>IFERROR(VLOOKUP($B2490,DataBase!$A:$G,6,0),"")</f>
        <v/>
      </c>
      <c r="E2490" s="11"/>
      <c r="F2490" s="12"/>
      <c r="G2490" s="13">
        <f t="shared" si="39"/>
        <v>0</v>
      </c>
    </row>
    <row r="2491" spans="1:7">
      <c r="A2491" s="9"/>
      <c r="B2491" s="31"/>
      <c r="C2491" s="10" t="str">
        <f>IFERROR(VLOOKUP($B2491,DataBase!$A:$B,2,0),"")</f>
        <v/>
      </c>
      <c r="D2491" s="139" t="str">
        <f>IFERROR(VLOOKUP($B2491,DataBase!$A:$G,6,0),"")</f>
        <v/>
      </c>
      <c r="E2491" s="11"/>
      <c r="F2491" s="12"/>
      <c r="G2491" s="13">
        <f t="shared" si="39"/>
        <v>0</v>
      </c>
    </row>
    <row r="2492" spans="1:7">
      <c r="A2492" s="9"/>
      <c r="B2492" s="31"/>
      <c r="C2492" s="10" t="str">
        <f>IFERROR(VLOOKUP($B2492,DataBase!$A:$B,2,0),"")</f>
        <v/>
      </c>
      <c r="D2492" s="139" t="str">
        <f>IFERROR(VLOOKUP($B2492,DataBase!$A:$G,6,0),"")</f>
        <v/>
      </c>
      <c r="E2492" s="11"/>
      <c r="F2492" s="12"/>
      <c r="G2492" s="13">
        <f t="shared" si="39"/>
        <v>0</v>
      </c>
    </row>
    <row r="2493" spans="1:7">
      <c r="A2493" s="9"/>
      <c r="B2493" s="31"/>
      <c r="C2493" s="10" t="str">
        <f>IFERROR(VLOOKUP($B2493,DataBase!$A:$B,2,0),"")</f>
        <v/>
      </c>
      <c r="D2493" s="139" t="str">
        <f>IFERROR(VLOOKUP($B2493,DataBase!$A:$G,6,0),"")</f>
        <v/>
      </c>
      <c r="E2493" s="11"/>
      <c r="F2493" s="12"/>
      <c r="G2493" s="13">
        <f t="shared" si="39"/>
        <v>0</v>
      </c>
    </row>
    <row r="2494" spans="1:7">
      <c r="A2494" s="9"/>
      <c r="B2494" s="31"/>
      <c r="C2494" s="10" t="str">
        <f>IFERROR(VLOOKUP($B2494,DataBase!$A:$B,2,0),"")</f>
        <v/>
      </c>
      <c r="D2494" s="139" t="str">
        <f>IFERROR(VLOOKUP($B2494,DataBase!$A:$G,6,0),"")</f>
        <v/>
      </c>
      <c r="E2494" s="11"/>
      <c r="F2494" s="12"/>
      <c r="G2494" s="13">
        <f t="shared" si="39"/>
        <v>0</v>
      </c>
    </row>
    <row r="2495" spans="1:7">
      <c r="A2495" s="9"/>
      <c r="B2495" s="31"/>
      <c r="C2495" s="10" t="str">
        <f>IFERROR(VLOOKUP($B2495,DataBase!$A:$B,2,0),"")</f>
        <v/>
      </c>
      <c r="D2495" s="139" t="str">
        <f>IFERROR(VLOOKUP($B2495,DataBase!$A:$G,6,0),"")</f>
        <v/>
      </c>
      <c r="E2495" s="11"/>
      <c r="F2495" s="12"/>
      <c r="G2495" s="13">
        <f t="shared" si="39"/>
        <v>0</v>
      </c>
    </row>
    <row r="2496" spans="1:7">
      <c r="A2496" s="9"/>
      <c r="B2496" s="31"/>
      <c r="C2496" s="10" t="str">
        <f>IFERROR(VLOOKUP($B2496,DataBase!$A:$B,2,0),"")</f>
        <v/>
      </c>
      <c r="D2496" s="139" t="str">
        <f>IFERROR(VLOOKUP($B2496,DataBase!$A:$G,6,0),"")</f>
        <v/>
      </c>
      <c r="E2496" s="11"/>
      <c r="F2496" s="12"/>
      <c r="G2496" s="13">
        <f t="shared" si="39"/>
        <v>0</v>
      </c>
    </row>
    <row r="2497" spans="1:7">
      <c r="A2497" s="9"/>
      <c r="B2497" s="31"/>
      <c r="C2497" s="10" t="str">
        <f>IFERROR(VLOOKUP($B2497,DataBase!$A:$B,2,0),"")</f>
        <v/>
      </c>
      <c r="D2497" s="139" t="str">
        <f>IFERROR(VLOOKUP($B2497,DataBase!$A:$G,6,0),"")</f>
        <v/>
      </c>
      <c r="E2497" s="11"/>
      <c r="F2497" s="12"/>
      <c r="G2497" s="13">
        <f t="shared" si="39"/>
        <v>0</v>
      </c>
    </row>
    <row r="2498" spans="1:7">
      <c r="A2498" s="9"/>
      <c r="B2498" s="31"/>
      <c r="C2498" s="10" t="str">
        <f>IFERROR(VLOOKUP($B2498,DataBase!$A:$B,2,0),"")</f>
        <v/>
      </c>
      <c r="D2498" s="139" t="str">
        <f>IFERROR(VLOOKUP($B2498,DataBase!$A:$G,6,0),"")</f>
        <v/>
      </c>
      <c r="E2498" s="11"/>
      <c r="F2498" s="12"/>
      <c r="G2498" s="13">
        <f t="shared" si="39"/>
        <v>0</v>
      </c>
    </row>
    <row r="2499" spans="1:7">
      <c r="A2499" s="9"/>
      <c r="B2499" s="31"/>
      <c r="C2499" s="10" t="str">
        <f>IFERROR(VLOOKUP($B2499,DataBase!$A:$B,2,0),"")</f>
        <v/>
      </c>
      <c r="D2499" s="139" t="str">
        <f>IFERROR(VLOOKUP($B2499,DataBase!$A:$G,6,0),"")</f>
        <v/>
      </c>
      <c r="E2499" s="11"/>
      <c r="F2499" s="12"/>
      <c r="G2499" s="13">
        <f t="shared" si="39"/>
        <v>0</v>
      </c>
    </row>
    <row r="2500" spans="1:7">
      <c r="A2500" s="9"/>
      <c r="B2500" s="31"/>
      <c r="C2500" s="10" t="str">
        <f>IFERROR(VLOOKUP($B2500,DataBase!$A:$B,2,0),"")</f>
        <v/>
      </c>
      <c r="D2500" s="139" t="str">
        <f>IFERROR(VLOOKUP($B2500,DataBase!$A:$G,6,0),"")</f>
        <v/>
      </c>
      <c r="E2500" s="11"/>
      <c r="F2500" s="12"/>
      <c r="G2500" s="13">
        <f t="shared" ref="G2500:G2563" si="40">E2500*F2500</f>
        <v>0</v>
      </c>
    </row>
    <row r="2501" spans="1:7">
      <c r="A2501" s="9"/>
      <c r="B2501" s="31"/>
      <c r="C2501" s="10" t="str">
        <f>IFERROR(VLOOKUP($B2501,DataBase!$A:$B,2,0),"")</f>
        <v/>
      </c>
      <c r="D2501" s="139" t="str">
        <f>IFERROR(VLOOKUP($B2501,DataBase!$A:$G,6,0),"")</f>
        <v/>
      </c>
      <c r="E2501" s="11"/>
      <c r="F2501" s="12"/>
      <c r="G2501" s="13">
        <f t="shared" si="40"/>
        <v>0</v>
      </c>
    </row>
    <row r="2502" spans="1:7">
      <c r="A2502" s="9"/>
      <c r="B2502" s="31"/>
      <c r="C2502" s="10" t="str">
        <f>IFERROR(VLOOKUP($B2502,DataBase!$A:$B,2,0),"")</f>
        <v/>
      </c>
      <c r="D2502" s="139" t="str">
        <f>IFERROR(VLOOKUP($B2502,DataBase!$A:$G,6,0),"")</f>
        <v/>
      </c>
      <c r="E2502" s="11"/>
      <c r="F2502" s="12"/>
      <c r="G2502" s="13">
        <f t="shared" si="40"/>
        <v>0</v>
      </c>
    </row>
    <row r="2503" spans="1:7">
      <c r="A2503" s="9"/>
      <c r="B2503" s="31"/>
      <c r="C2503" s="10" t="str">
        <f>IFERROR(VLOOKUP($B2503,DataBase!$A:$B,2,0),"")</f>
        <v/>
      </c>
      <c r="D2503" s="139" t="str">
        <f>IFERROR(VLOOKUP($B2503,DataBase!$A:$G,6,0),"")</f>
        <v/>
      </c>
      <c r="E2503" s="11"/>
      <c r="F2503" s="12"/>
      <c r="G2503" s="13">
        <f t="shared" si="40"/>
        <v>0</v>
      </c>
    </row>
    <row r="2504" spans="1:7">
      <c r="A2504" s="9"/>
      <c r="B2504" s="31"/>
      <c r="C2504" s="10" t="str">
        <f>IFERROR(VLOOKUP($B2504,DataBase!$A:$B,2,0),"")</f>
        <v/>
      </c>
      <c r="D2504" s="139" t="str">
        <f>IFERROR(VLOOKUP($B2504,DataBase!$A:$G,6,0),"")</f>
        <v/>
      </c>
      <c r="E2504" s="11"/>
      <c r="F2504" s="12"/>
      <c r="G2504" s="13">
        <f t="shared" si="40"/>
        <v>0</v>
      </c>
    </row>
    <row r="2505" spans="1:7">
      <c r="A2505" s="9"/>
      <c r="B2505" s="31"/>
      <c r="C2505" s="10" t="str">
        <f>IFERROR(VLOOKUP($B2505,DataBase!$A:$B,2,0),"")</f>
        <v/>
      </c>
      <c r="D2505" s="139" t="str">
        <f>IFERROR(VLOOKUP($B2505,DataBase!$A:$G,6,0),"")</f>
        <v/>
      </c>
      <c r="E2505" s="11"/>
      <c r="F2505" s="12"/>
      <c r="G2505" s="13">
        <f t="shared" si="40"/>
        <v>0</v>
      </c>
    </row>
    <row r="2506" spans="1:7">
      <c r="A2506" s="9"/>
      <c r="B2506" s="31"/>
      <c r="C2506" s="10" t="str">
        <f>IFERROR(VLOOKUP($B2506,DataBase!$A:$B,2,0),"")</f>
        <v/>
      </c>
      <c r="D2506" s="139" t="str">
        <f>IFERROR(VLOOKUP($B2506,DataBase!$A:$G,6,0),"")</f>
        <v/>
      </c>
      <c r="E2506" s="11"/>
      <c r="F2506" s="12"/>
      <c r="G2506" s="13">
        <f t="shared" si="40"/>
        <v>0</v>
      </c>
    </row>
    <row r="2507" spans="1:7">
      <c r="A2507" s="9"/>
      <c r="B2507" s="31"/>
      <c r="C2507" s="10" t="str">
        <f>IFERROR(VLOOKUP($B2507,DataBase!$A:$B,2,0),"")</f>
        <v/>
      </c>
      <c r="D2507" s="139" t="str">
        <f>IFERROR(VLOOKUP($B2507,DataBase!$A:$G,6,0),"")</f>
        <v/>
      </c>
      <c r="E2507" s="11"/>
      <c r="F2507" s="12"/>
      <c r="G2507" s="13">
        <f t="shared" si="40"/>
        <v>0</v>
      </c>
    </row>
    <row r="2508" spans="1:7">
      <c r="A2508" s="9"/>
      <c r="B2508" s="31"/>
      <c r="C2508" s="10" t="str">
        <f>IFERROR(VLOOKUP($B2508,DataBase!$A:$B,2,0),"")</f>
        <v/>
      </c>
      <c r="D2508" s="139" t="str">
        <f>IFERROR(VLOOKUP($B2508,DataBase!$A:$G,6,0),"")</f>
        <v/>
      </c>
      <c r="E2508" s="11"/>
      <c r="F2508" s="12"/>
      <c r="G2508" s="13">
        <f t="shared" si="40"/>
        <v>0</v>
      </c>
    </row>
    <row r="2509" spans="1:7">
      <c r="A2509" s="9"/>
      <c r="B2509" s="31"/>
      <c r="C2509" s="10" t="str">
        <f>IFERROR(VLOOKUP($B2509,DataBase!$A:$B,2,0),"")</f>
        <v/>
      </c>
      <c r="D2509" s="139" t="str">
        <f>IFERROR(VLOOKUP($B2509,DataBase!$A:$G,6,0),"")</f>
        <v/>
      </c>
      <c r="E2509" s="11"/>
      <c r="F2509" s="12"/>
      <c r="G2509" s="13">
        <f t="shared" si="40"/>
        <v>0</v>
      </c>
    </row>
    <row r="2510" spans="1:7">
      <c r="A2510" s="9"/>
      <c r="B2510" s="31"/>
      <c r="C2510" s="10" t="str">
        <f>IFERROR(VLOOKUP($B2510,DataBase!$A:$B,2,0),"")</f>
        <v/>
      </c>
      <c r="D2510" s="139" t="str">
        <f>IFERROR(VLOOKUP($B2510,DataBase!$A:$G,6,0),"")</f>
        <v/>
      </c>
      <c r="E2510" s="11"/>
      <c r="F2510" s="12"/>
      <c r="G2510" s="13">
        <f t="shared" si="40"/>
        <v>0</v>
      </c>
    </row>
    <row r="2511" spans="1:7">
      <c r="A2511" s="9"/>
      <c r="B2511" s="31"/>
      <c r="C2511" s="10" t="str">
        <f>IFERROR(VLOOKUP($B2511,DataBase!$A:$B,2,0),"")</f>
        <v/>
      </c>
      <c r="D2511" s="139" t="str">
        <f>IFERROR(VLOOKUP($B2511,DataBase!$A:$G,6,0),"")</f>
        <v/>
      </c>
      <c r="E2511" s="11"/>
      <c r="F2511" s="12"/>
      <c r="G2511" s="13">
        <f t="shared" si="40"/>
        <v>0</v>
      </c>
    </row>
    <row r="2512" spans="1:7">
      <c r="A2512" s="9"/>
      <c r="B2512" s="31"/>
      <c r="C2512" s="10" t="str">
        <f>IFERROR(VLOOKUP($B2512,DataBase!$A:$B,2,0),"")</f>
        <v/>
      </c>
      <c r="D2512" s="139" t="str">
        <f>IFERROR(VLOOKUP($B2512,DataBase!$A:$G,6,0),"")</f>
        <v/>
      </c>
      <c r="E2512" s="11"/>
      <c r="F2512" s="12"/>
      <c r="G2512" s="13">
        <f t="shared" si="40"/>
        <v>0</v>
      </c>
    </row>
    <row r="2513" spans="1:7">
      <c r="A2513" s="9"/>
      <c r="B2513" s="31"/>
      <c r="C2513" s="10" t="str">
        <f>IFERROR(VLOOKUP($B2513,DataBase!$A:$B,2,0),"")</f>
        <v/>
      </c>
      <c r="D2513" s="139" t="str">
        <f>IFERROR(VLOOKUP($B2513,DataBase!$A:$G,6,0),"")</f>
        <v/>
      </c>
      <c r="E2513" s="11"/>
      <c r="F2513" s="12"/>
      <c r="G2513" s="13">
        <f t="shared" si="40"/>
        <v>0</v>
      </c>
    </row>
    <row r="2514" spans="1:7">
      <c r="A2514" s="9"/>
      <c r="B2514" s="31"/>
      <c r="C2514" s="10" t="str">
        <f>IFERROR(VLOOKUP($B2514,DataBase!$A:$B,2,0),"")</f>
        <v/>
      </c>
      <c r="D2514" s="139" t="str">
        <f>IFERROR(VLOOKUP($B2514,DataBase!$A:$G,6,0),"")</f>
        <v/>
      </c>
      <c r="E2514" s="11"/>
      <c r="F2514" s="12"/>
      <c r="G2514" s="13">
        <f t="shared" si="40"/>
        <v>0</v>
      </c>
    </row>
    <row r="2515" spans="1:7">
      <c r="A2515" s="9"/>
      <c r="B2515" s="31"/>
      <c r="C2515" s="10" t="str">
        <f>IFERROR(VLOOKUP($B2515,DataBase!$A:$B,2,0),"")</f>
        <v/>
      </c>
      <c r="D2515" s="139" t="str">
        <f>IFERROR(VLOOKUP($B2515,DataBase!$A:$G,6,0),"")</f>
        <v/>
      </c>
      <c r="E2515" s="11"/>
      <c r="F2515" s="12"/>
      <c r="G2515" s="13">
        <f t="shared" si="40"/>
        <v>0</v>
      </c>
    </row>
    <row r="2516" spans="1:7">
      <c r="A2516" s="9"/>
      <c r="B2516" s="31"/>
      <c r="C2516" s="10" t="str">
        <f>IFERROR(VLOOKUP($B2516,DataBase!$A:$B,2,0),"")</f>
        <v/>
      </c>
      <c r="D2516" s="139" t="str">
        <f>IFERROR(VLOOKUP($B2516,DataBase!$A:$G,6,0),"")</f>
        <v/>
      </c>
      <c r="E2516" s="11"/>
      <c r="F2516" s="12"/>
      <c r="G2516" s="13">
        <f t="shared" si="40"/>
        <v>0</v>
      </c>
    </row>
    <row r="2517" spans="1:7">
      <c r="A2517" s="9"/>
      <c r="B2517" s="31"/>
      <c r="C2517" s="10" t="str">
        <f>IFERROR(VLOOKUP($B2517,DataBase!$A:$B,2,0),"")</f>
        <v/>
      </c>
      <c r="D2517" s="139" t="str">
        <f>IFERROR(VLOOKUP($B2517,DataBase!$A:$G,6,0),"")</f>
        <v/>
      </c>
      <c r="E2517" s="11"/>
      <c r="F2517" s="12"/>
      <c r="G2517" s="13">
        <f t="shared" si="40"/>
        <v>0</v>
      </c>
    </row>
    <row r="2518" spans="1:7">
      <c r="A2518" s="9"/>
      <c r="B2518" s="31"/>
      <c r="C2518" s="10" t="str">
        <f>IFERROR(VLOOKUP($B2518,DataBase!$A:$B,2,0),"")</f>
        <v/>
      </c>
      <c r="D2518" s="139" t="str">
        <f>IFERROR(VLOOKUP($B2518,DataBase!$A:$G,6,0),"")</f>
        <v/>
      </c>
      <c r="E2518" s="11"/>
      <c r="F2518" s="12"/>
      <c r="G2518" s="13">
        <f t="shared" si="40"/>
        <v>0</v>
      </c>
    </row>
    <row r="2519" spans="1:7">
      <c r="A2519" s="9"/>
      <c r="B2519" s="31"/>
      <c r="C2519" s="10" t="str">
        <f>IFERROR(VLOOKUP($B2519,DataBase!$A:$B,2,0),"")</f>
        <v/>
      </c>
      <c r="D2519" s="139" t="str">
        <f>IFERROR(VLOOKUP($B2519,DataBase!$A:$G,6,0),"")</f>
        <v/>
      </c>
      <c r="E2519" s="11"/>
      <c r="F2519" s="12"/>
      <c r="G2519" s="13">
        <f t="shared" si="40"/>
        <v>0</v>
      </c>
    </row>
    <row r="2520" spans="1:7">
      <c r="A2520" s="9"/>
      <c r="B2520" s="31"/>
      <c r="C2520" s="10" t="str">
        <f>IFERROR(VLOOKUP($B2520,DataBase!$A:$B,2,0),"")</f>
        <v/>
      </c>
      <c r="D2520" s="139" t="str">
        <f>IFERROR(VLOOKUP($B2520,DataBase!$A:$G,6,0),"")</f>
        <v/>
      </c>
      <c r="E2520" s="11"/>
      <c r="F2520" s="12"/>
      <c r="G2520" s="13">
        <f t="shared" si="40"/>
        <v>0</v>
      </c>
    </row>
    <row r="2521" spans="1:7">
      <c r="A2521" s="9"/>
      <c r="B2521" s="31"/>
      <c r="C2521" s="10" t="str">
        <f>IFERROR(VLOOKUP($B2521,DataBase!$A:$B,2,0),"")</f>
        <v/>
      </c>
      <c r="D2521" s="139" t="str">
        <f>IFERROR(VLOOKUP($B2521,DataBase!$A:$G,6,0),"")</f>
        <v/>
      </c>
      <c r="E2521" s="11"/>
      <c r="F2521" s="12"/>
      <c r="G2521" s="13">
        <f t="shared" si="40"/>
        <v>0</v>
      </c>
    </row>
    <row r="2522" spans="1:7">
      <c r="A2522" s="9"/>
      <c r="B2522" s="31"/>
      <c r="C2522" s="10" t="str">
        <f>IFERROR(VLOOKUP($B2522,DataBase!$A:$B,2,0),"")</f>
        <v/>
      </c>
      <c r="D2522" s="139" t="str">
        <f>IFERROR(VLOOKUP($B2522,DataBase!$A:$G,6,0),"")</f>
        <v/>
      </c>
      <c r="E2522" s="11"/>
      <c r="F2522" s="12"/>
      <c r="G2522" s="13">
        <f t="shared" si="40"/>
        <v>0</v>
      </c>
    </row>
    <row r="2523" spans="1:7">
      <c r="A2523" s="9"/>
      <c r="B2523" s="31"/>
      <c r="C2523" s="10" t="str">
        <f>IFERROR(VLOOKUP($B2523,DataBase!$A:$B,2,0),"")</f>
        <v/>
      </c>
      <c r="D2523" s="139" t="str">
        <f>IFERROR(VLOOKUP($B2523,DataBase!$A:$G,6,0),"")</f>
        <v/>
      </c>
      <c r="E2523" s="11"/>
      <c r="F2523" s="12"/>
      <c r="G2523" s="13">
        <f t="shared" si="40"/>
        <v>0</v>
      </c>
    </row>
    <row r="2524" spans="1:7">
      <c r="A2524" s="9"/>
      <c r="B2524" s="31"/>
      <c r="C2524" s="10" t="str">
        <f>IFERROR(VLOOKUP($B2524,DataBase!$A:$B,2,0),"")</f>
        <v/>
      </c>
      <c r="D2524" s="139" t="str">
        <f>IFERROR(VLOOKUP($B2524,DataBase!$A:$G,6,0),"")</f>
        <v/>
      </c>
      <c r="E2524" s="11"/>
      <c r="F2524" s="12"/>
      <c r="G2524" s="13">
        <f t="shared" si="40"/>
        <v>0</v>
      </c>
    </row>
    <row r="2525" spans="1:7">
      <c r="A2525" s="9"/>
      <c r="B2525" s="31"/>
      <c r="C2525" s="10" t="str">
        <f>IFERROR(VLOOKUP($B2525,DataBase!$A:$B,2,0),"")</f>
        <v/>
      </c>
      <c r="D2525" s="139" t="str">
        <f>IFERROR(VLOOKUP($B2525,DataBase!$A:$G,6,0),"")</f>
        <v/>
      </c>
      <c r="E2525" s="11"/>
      <c r="F2525" s="12"/>
      <c r="G2525" s="13">
        <f t="shared" si="40"/>
        <v>0</v>
      </c>
    </row>
    <row r="2526" spans="1:7">
      <c r="A2526" s="9"/>
      <c r="B2526" s="31"/>
      <c r="C2526" s="10" t="str">
        <f>IFERROR(VLOOKUP($B2526,DataBase!$A:$B,2,0),"")</f>
        <v/>
      </c>
      <c r="D2526" s="139" t="str">
        <f>IFERROR(VLOOKUP($B2526,DataBase!$A:$G,6,0),"")</f>
        <v/>
      </c>
      <c r="E2526" s="11"/>
      <c r="F2526" s="12"/>
      <c r="G2526" s="13">
        <f t="shared" si="40"/>
        <v>0</v>
      </c>
    </row>
    <row r="2527" spans="1:7">
      <c r="A2527" s="9"/>
      <c r="B2527" s="31"/>
      <c r="C2527" s="10" t="str">
        <f>IFERROR(VLOOKUP($B2527,DataBase!$A:$B,2,0),"")</f>
        <v/>
      </c>
      <c r="D2527" s="139" t="str">
        <f>IFERROR(VLOOKUP($B2527,DataBase!$A:$G,6,0),"")</f>
        <v/>
      </c>
      <c r="E2527" s="11"/>
      <c r="F2527" s="12"/>
      <c r="G2527" s="13">
        <f t="shared" si="40"/>
        <v>0</v>
      </c>
    </row>
    <row r="2528" spans="1:7">
      <c r="A2528" s="9"/>
      <c r="B2528" s="31"/>
      <c r="C2528" s="10" t="str">
        <f>IFERROR(VLOOKUP($B2528,DataBase!$A:$B,2,0),"")</f>
        <v/>
      </c>
      <c r="D2528" s="139" t="str">
        <f>IFERROR(VLOOKUP($B2528,DataBase!$A:$G,6,0),"")</f>
        <v/>
      </c>
      <c r="E2528" s="11"/>
      <c r="F2528" s="12"/>
      <c r="G2528" s="13">
        <f t="shared" si="40"/>
        <v>0</v>
      </c>
    </row>
    <row r="2529" spans="1:7">
      <c r="A2529" s="9"/>
      <c r="B2529" s="31"/>
      <c r="C2529" s="10" t="str">
        <f>IFERROR(VLOOKUP($B2529,DataBase!$A:$B,2,0),"")</f>
        <v/>
      </c>
      <c r="D2529" s="139" t="str">
        <f>IFERROR(VLOOKUP($B2529,DataBase!$A:$G,6,0),"")</f>
        <v/>
      </c>
      <c r="E2529" s="11"/>
      <c r="F2529" s="12"/>
      <c r="G2529" s="13">
        <f t="shared" si="40"/>
        <v>0</v>
      </c>
    </row>
    <row r="2530" spans="1:7">
      <c r="A2530" s="9"/>
      <c r="B2530" s="31"/>
      <c r="C2530" s="10" t="str">
        <f>IFERROR(VLOOKUP($B2530,DataBase!$A:$B,2,0),"")</f>
        <v/>
      </c>
      <c r="D2530" s="139" t="str">
        <f>IFERROR(VLOOKUP($B2530,DataBase!$A:$G,6,0),"")</f>
        <v/>
      </c>
      <c r="E2530" s="11"/>
      <c r="F2530" s="12"/>
      <c r="G2530" s="13">
        <f t="shared" si="40"/>
        <v>0</v>
      </c>
    </row>
    <row r="2531" spans="1:7">
      <c r="A2531" s="9"/>
      <c r="B2531" s="31"/>
      <c r="C2531" s="10" t="str">
        <f>IFERROR(VLOOKUP($B2531,DataBase!$A:$B,2,0),"")</f>
        <v/>
      </c>
      <c r="D2531" s="139" t="str">
        <f>IFERROR(VLOOKUP($B2531,DataBase!$A:$G,6,0),"")</f>
        <v/>
      </c>
      <c r="E2531" s="11"/>
      <c r="F2531" s="12"/>
      <c r="G2531" s="13">
        <f t="shared" si="40"/>
        <v>0</v>
      </c>
    </row>
    <row r="2532" spans="1:7">
      <c r="A2532" s="9"/>
      <c r="B2532" s="31"/>
      <c r="C2532" s="10" t="str">
        <f>IFERROR(VLOOKUP($B2532,DataBase!$A:$B,2,0),"")</f>
        <v/>
      </c>
      <c r="D2532" s="139" t="str">
        <f>IFERROR(VLOOKUP($B2532,DataBase!$A:$G,6,0),"")</f>
        <v/>
      </c>
      <c r="E2532" s="11"/>
      <c r="F2532" s="12"/>
      <c r="G2532" s="13">
        <f t="shared" si="40"/>
        <v>0</v>
      </c>
    </row>
    <row r="2533" spans="1:7">
      <c r="A2533" s="9"/>
      <c r="B2533" s="31"/>
      <c r="C2533" s="10" t="str">
        <f>IFERROR(VLOOKUP($B2533,DataBase!$A:$B,2,0),"")</f>
        <v/>
      </c>
      <c r="D2533" s="139" t="str">
        <f>IFERROR(VLOOKUP($B2533,DataBase!$A:$G,6,0),"")</f>
        <v/>
      </c>
      <c r="E2533" s="11"/>
      <c r="F2533" s="12"/>
      <c r="G2533" s="13">
        <f t="shared" si="40"/>
        <v>0</v>
      </c>
    </row>
    <row r="2534" spans="1:7">
      <c r="A2534" s="9"/>
      <c r="B2534" s="31"/>
      <c r="C2534" s="10" t="str">
        <f>IFERROR(VLOOKUP($B2534,DataBase!$A:$B,2,0),"")</f>
        <v/>
      </c>
      <c r="D2534" s="139" t="str">
        <f>IFERROR(VLOOKUP($B2534,DataBase!$A:$G,6,0),"")</f>
        <v/>
      </c>
      <c r="E2534" s="11"/>
      <c r="F2534" s="12"/>
      <c r="G2534" s="13">
        <f t="shared" si="40"/>
        <v>0</v>
      </c>
    </row>
    <row r="2535" spans="1:7">
      <c r="A2535" s="9"/>
      <c r="B2535" s="31"/>
      <c r="C2535" s="10" t="str">
        <f>IFERROR(VLOOKUP($B2535,DataBase!$A:$B,2,0),"")</f>
        <v/>
      </c>
      <c r="D2535" s="139" t="str">
        <f>IFERROR(VLOOKUP($B2535,DataBase!$A:$G,6,0),"")</f>
        <v/>
      </c>
      <c r="E2535" s="11"/>
      <c r="F2535" s="12"/>
      <c r="G2535" s="13">
        <f t="shared" si="40"/>
        <v>0</v>
      </c>
    </row>
    <row r="2536" spans="1:7">
      <c r="A2536" s="9"/>
      <c r="B2536" s="31"/>
      <c r="C2536" s="10" t="str">
        <f>IFERROR(VLOOKUP($B2536,DataBase!$A:$B,2,0),"")</f>
        <v/>
      </c>
      <c r="D2536" s="139" t="str">
        <f>IFERROR(VLOOKUP($B2536,DataBase!$A:$G,6,0),"")</f>
        <v/>
      </c>
      <c r="E2536" s="11"/>
      <c r="F2536" s="12"/>
      <c r="G2536" s="13">
        <f t="shared" si="40"/>
        <v>0</v>
      </c>
    </row>
    <row r="2537" spans="1:7">
      <c r="A2537" s="9"/>
      <c r="B2537" s="31"/>
      <c r="C2537" s="10" t="str">
        <f>IFERROR(VLOOKUP($B2537,DataBase!$A:$B,2,0),"")</f>
        <v/>
      </c>
      <c r="D2537" s="139" t="str">
        <f>IFERROR(VLOOKUP($B2537,DataBase!$A:$G,6,0),"")</f>
        <v/>
      </c>
      <c r="E2537" s="11"/>
      <c r="F2537" s="12"/>
      <c r="G2537" s="13">
        <f t="shared" si="40"/>
        <v>0</v>
      </c>
    </row>
    <row r="2538" spans="1:7">
      <c r="A2538" s="9"/>
      <c r="B2538" s="31"/>
      <c r="C2538" s="10" t="str">
        <f>IFERROR(VLOOKUP($B2538,DataBase!$A:$B,2,0),"")</f>
        <v/>
      </c>
      <c r="D2538" s="139" t="str">
        <f>IFERROR(VLOOKUP($B2538,DataBase!$A:$G,6,0),"")</f>
        <v/>
      </c>
      <c r="E2538" s="11"/>
      <c r="F2538" s="12"/>
      <c r="G2538" s="13">
        <f t="shared" si="40"/>
        <v>0</v>
      </c>
    </row>
    <row r="2539" spans="1:7">
      <c r="A2539" s="9"/>
      <c r="B2539" s="31"/>
      <c r="C2539" s="10" t="str">
        <f>IFERROR(VLOOKUP($B2539,DataBase!$A:$B,2,0),"")</f>
        <v/>
      </c>
      <c r="D2539" s="139" t="str">
        <f>IFERROR(VLOOKUP($B2539,DataBase!$A:$G,6,0),"")</f>
        <v/>
      </c>
      <c r="E2539" s="11"/>
      <c r="F2539" s="12"/>
      <c r="G2539" s="13">
        <f t="shared" si="40"/>
        <v>0</v>
      </c>
    </row>
    <row r="2540" spans="1:7">
      <c r="A2540" s="9"/>
      <c r="B2540" s="31"/>
      <c r="C2540" s="10" t="str">
        <f>IFERROR(VLOOKUP($B2540,DataBase!$A:$B,2,0),"")</f>
        <v/>
      </c>
      <c r="D2540" s="139" t="str">
        <f>IFERROR(VLOOKUP($B2540,DataBase!$A:$G,6,0),"")</f>
        <v/>
      </c>
      <c r="E2540" s="11"/>
      <c r="F2540" s="12"/>
      <c r="G2540" s="13">
        <f t="shared" si="40"/>
        <v>0</v>
      </c>
    </row>
    <row r="2541" spans="1:7">
      <c r="A2541" s="9"/>
      <c r="B2541" s="31"/>
      <c r="C2541" s="10" t="str">
        <f>IFERROR(VLOOKUP($B2541,DataBase!$A:$B,2,0),"")</f>
        <v/>
      </c>
      <c r="D2541" s="139" t="str">
        <f>IFERROR(VLOOKUP($B2541,DataBase!$A:$G,6,0),"")</f>
        <v/>
      </c>
      <c r="E2541" s="11"/>
      <c r="F2541" s="12"/>
      <c r="G2541" s="13">
        <f t="shared" si="40"/>
        <v>0</v>
      </c>
    </row>
    <row r="2542" spans="1:7">
      <c r="A2542" s="9"/>
      <c r="B2542" s="31"/>
      <c r="C2542" s="10" t="str">
        <f>IFERROR(VLOOKUP($B2542,DataBase!$A:$B,2,0),"")</f>
        <v/>
      </c>
      <c r="D2542" s="139" t="str">
        <f>IFERROR(VLOOKUP($B2542,DataBase!$A:$G,6,0),"")</f>
        <v/>
      </c>
      <c r="E2542" s="11"/>
      <c r="F2542" s="12"/>
      <c r="G2542" s="13">
        <f t="shared" si="40"/>
        <v>0</v>
      </c>
    </row>
    <row r="2543" spans="1:7">
      <c r="A2543" s="9"/>
      <c r="B2543" s="31"/>
      <c r="C2543" s="10" t="str">
        <f>IFERROR(VLOOKUP($B2543,DataBase!$A:$B,2,0),"")</f>
        <v/>
      </c>
      <c r="D2543" s="139" t="str">
        <f>IFERROR(VLOOKUP($B2543,DataBase!$A:$G,6,0),"")</f>
        <v/>
      </c>
      <c r="E2543" s="11"/>
      <c r="F2543" s="12"/>
      <c r="G2543" s="13">
        <f t="shared" si="40"/>
        <v>0</v>
      </c>
    </row>
    <row r="2544" spans="1:7">
      <c r="A2544" s="9"/>
      <c r="B2544" s="31"/>
      <c r="C2544" s="10" t="str">
        <f>IFERROR(VLOOKUP($B2544,DataBase!$A:$B,2,0),"")</f>
        <v/>
      </c>
      <c r="D2544" s="139" t="str">
        <f>IFERROR(VLOOKUP($B2544,DataBase!$A:$G,6,0),"")</f>
        <v/>
      </c>
      <c r="E2544" s="11"/>
      <c r="F2544" s="12"/>
      <c r="G2544" s="13">
        <f t="shared" si="40"/>
        <v>0</v>
      </c>
    </row>
    <row r="2545" spans="1:7">
      <c r="A2545" s="9"/>
      <c r="B2545" s="31"/>
      <c r="C2545" s="10" t="str">
        <f>IFERROR(VLOOKUP($B2545,DataBase!$A:$B,2,0),"")</f>
        <v/>
      </c>
      <c r="D2545" s="139" t="str">
        <f>IFERROR(VLOOKUP($B2545,DataBase!$A:$G,6,0),"")</f>
        <v/>
      </c>
      <c r="E2545" s="11"/>
      <c r="F2545" s="12"/>
      <c r="G2545" s="13">
        <f t="shared" si="40"/>
        <v>0</v>
      </c>
    </row>
    <row r="2546" spans="1:7">
      <c r="A2546" s="9"/>
      <c r="B2546" s="31"/>
      <c r="C2546" s="10" t="str">
        <f>IFERROR(VLOOKUP($B2546,DataBase!$A:$B,2,0),"")</f>
        <v/>
      </c>
      <c r="D2546" s="139" t="str">
        <f>IFERROR(VLOOKUP($B2546,DataBase!$A:$G,6,0),"")</f>
        <v/>
      </c>
      <c r="E2546" s="11"/>
      <c r="F2546" s="12"/>
      <c r="G2546" s="13">
        <f t="shared" si="40"/>
        <v>0</v>
      </c>
    </row>
    <row r="2547" spans="1:7">
      <c r="A2547" s="9"/>
      <c r="B2547" s="31"/>
      <c r="C2547" s="10" t="str">
        <f>IFERROR(VLOOKUP($B2547,DataBase!$A:$B,2,0),"")</f>
        <v/>
      </c>
      <c r="D2547" s="139" t="str">
        <f>IFERROR(VLOOKUP($B2547,DataBase!$A:$G,6,0),"")</f>
        <v/>
      </c>
      <c r="E2547" s="11"/>
      <c r="F2547" s="12"/>
      <c r="G2547" s="13">
        <f t="shared" si="40"/>
        <v>0</v>
      </c>
    </row>
    <row r="2548" spans="1:7">
      <c r="A2548" s="9"/>
      <c r="B2548" s="31"/>
      <c r="C2548" s="10" t="str">
        <f>IFERROR(VLOOKUP($B2548,DataBase!$A:$B,2,0),"")</f>
        <v/>
      </c>
      <c r="D2548" s="139" t="str">
        <f>IFERROR(VLOOKUP($B2548,DataBase!$A:$G,6,0),"")</f>
        <v/>
      </c>
      <c r="E2548" s="11"/>
      <c r="F2548" s="12"/>
      <c r="G2548" s="13">
        <f t="shared" si="40"/>
        <v>0</v>
      </c>
    </row>
    <row r="2549" spans="1:7">
      <c r="A2549" s="9"/>
      <c r="B2549" s="31"/>
      <c r="C2549" s="10" t="str">
        <f>IFERROR(VLOOKUP($B2549,DataBase!$A:$B,2,0),"")</f>
        <v/>
      </c>
      <c r="D2549" s="139" t="str">
        <f>IFERROR(VLOOKUP($B2549,DataBase!$A:$G,6,0),"")</f>
        <v/>
      </c>
      <c r="E2549" s="11"/>
      <c r="F2549" s="12"/>
      <c r="G2549" s="13">
        <f t="shared" si="40"/>
        <v>0</v>
      </c>
    </row>
    <row r="2550" spans="1:7">
      <c r="A2550" s="9"/>
      <c r="B2550" s="31"/>
      <c r="C2550" s="10" t="str">
        <f>IFERROR(VLOOKUP($B2550,DataBase!$A:$B,2,0),"")</f>
        <v/>
      </c>
      <c r="D2550" s="139" t="str">
        <f>IFERROR(VLOOKUP($B2550,DataBase!$A:$G,6,0),"")</f>
        <v/>
      </c>
      <c r="E2550" s="11"/>
      <c r="F2550" s="12"/>
      <c r="G2550" s="13">
        <f t="shared" si="40"/>
        <v>0</v>
      </c>
    </row>
    <row r="2551" spans="1:7">
      <c r="A2551" s="9"/>
      <c r="B2551" s="31"/>
      <c r="C2551" s="10" t="str">
        <f>IFERROR(VLOOKUP($B2551,DataBase!$A:$B,2,0),"")</f>
        <v/>
      </c>
      <c r="D2551" s="139" t="str">
        <f>IFERROR(VLOOKUP($B2551,DataBase!$A:$G,6,0),"")</f>
        <v/>
      </c>
      <c r="E2551" s="11"/>
      <c r="F2551" s="12"/>
      <c r="G2551" s="13">
        <f t="shared" si="40"/>
        <v>0</v>
      </c>
    </row>
    <row r="2552" spans="1:7">
      <c r="A2552" s="9"/>
      <c r="B2552" s="31"/>
      <c r="C2552" s="10" t="str">
        <f>IFERROR(VLOOKUP($B2552,DataBase!$A:$B,2,0),"")</f>
        <v/>
      </c>
      <c r="D2552" s="139" t="str">
        <f>IFERROR(VLOOKUP($B2552,DataBase!$A:$G,6,0),"")</f>
        <v/>
      </c>
      <c r="E2552" s="11"/>
      <c r="F2552" s="12"/>
      <c r="G2552" s="13">
        <f t="shared" si="40"/>
        <v>0</v>
      </c>
    </row>
    <row r="2553" spans="1:7">
      <c r="A2553" s="9"/>
      <c r="B2553" s="31"/>
      <c r="C2553" s="10" t="str">
        <f>IFERROR(VLOOKUP($B2553,DataBase!$A:$B,2,0),"")</f>
        <v/>
      </c>
      <c r="D2553" s="139" t="str">
        <f>IFERROR(VLOOKUP($B2553,DataBase!$A:$G,6,0),"")</f>
        <v/>
      </c>
      <c r="E2553" s="11"/>
      <c r="F2553" s="12"/>
      <c r="G2553" s="13">
        <f t="shared" si="40"/>
        <v>0</v>
      </c>
    </row>
    <row r="2554" spans="1:7">
      <c r="A2554" s="9"/>
      <c r="B2554" s="31"/>
      <c r="C2554" s="10" t="str">
        <f>IFERROR(VLOOKUP($B2554,DataBase!$A:$B,2,0),"")</f>
        <v/>
      </c>
      <c r="D2554" s="139" t="str">
        <f>IFERROR(VLOOKUP($B2554,DataBase!$A:$G,6,0),"")</f>
        <v/>
      </c>
      <c r="E2554" s="11"/>
      <c r="F2554" s="12"/>
      <c r="G2554" s="13">
        <f t="shared" si="40"/>
        <v>0</v>
      </c>
    </row>
    <row r="2555" spans="1:7">
      <c r="A2555" s="9"/>
      <c r="B2555" s="31"/>
      <c r="C2555" s="10" t="str">
        <f>IFERROR(VLOOKUP($B2555,DataBase!$A:$B,2,0),"")</f>
        <v/>
      </c>
      <c r="D2555" s="139" t="str">
        <f>IFERROR(VLOOKUP($B2555,DataBase!$A:$G,6,0),"")</f>
        <v/>
      </c>
      <c r="E2555" s="11"/>
      <c r="F2555" s="12"/>
      <c r="G2555" s="13">
        <f t="shared" si="40"/>
        <v>0</v>
      </c>
    </row>
    <row r="2556" spans="1:7">
      <c r="A2556" s="9"/>
      <c r="B2556" s="31"/>
      <c r="C2556" s="10" t="str">
        <f>IFERROR(VLOOKUP($B2556,DataBase!$A:$B,2,0),"")</f>
        <v/>
      </c>
      <c r="D2556" s="139" t="str">
        <f>IFERROR(VLOOKUP($B2556,DataBase!$A:$G,6,0),"")</f>
        <v/>
      </c>
      <c r="E2556" s="11"/>
      <c r="F2556" s="12"/>
      <c r="G2556" s="13">
        <f t="shared" si="40"/>
        <v>0</v>
      </c>
    </row>
    <row r="2557" spans="1:7">
      <c r="A2557" s="9"/>
      <c r="B2557" s="31"/>
      <c r="C2557" s="10" t="str">
        <f>IFERROR(VLOOKUP($B2557,DataBase!$A:$B,2,0),"")</f>
        <v/>
      </c>
      <c r="D2557" s="139" t="str">
        <f>IFERROR(VLOOKUP($B2557,DataBase!$A:$G,6,0),"")</f>
        <v/>
      </c>
      <c r="E2557" s="11"/>
      <c r="F2557" s="12"/>
      <c r="G2557" s="13">
        <f t="shared" si="40"/>
        <v>0</v>
      </c>
    </row>
    <row r="2558" spans="1:7">
      <c r="A2558" s="9"/>
      <c r="B2558" s="31"/>
      <c r="C2558" s="10" t="str">
        <f>IFERROR(VLOOKUP($B2558,DataBase!$A:$B,2,0),"")</f>
        <v/>
      </c>
      <c r="D2558" s="139" t="str">
        <f>IFERROR(VLOOKUP($B2558,DataBase!$A:$G,6,0),"")</f>
        <v/>
      </c>
      <c r="E2558" s="11"/>
      <c r="F2558" s="12"/>
      <c r="G2558" s="13">
        <f t="shared" si="40"/>
        <v>0</v>
      </c>
    </row>
    <row r="2559" spans="1:7">
      <c r="A2559" s="9"/>
      <c r="B2559" s="31"/>
      <c r="C2559" s="10" t="str">
        <f>IFERROR(VLOOKUP($B2559,DataBase!$A:$B,2,0),"")</f>
        <v/>
      </c>
      <c r="D2559" s="139" t="str">
        <f>IFERROR(VLOOKUP($B2559,DataBase!$A:$G,6,0),"")</f>
        <v/>
      </c>
      <c r="E2559" s="11"/>
      <c r="F2559" s="12"/>
      <c r="G2559" s="13">
        <f t="shared" si="40"/>
        <v>0</v>
      </c>
    </row>
    <row r="2560" spans="1:7">
      <c r="A2560" s="9"/>
      <c r="B2560" s="31"/>
      <c r="C2560" s="10" t="str">
        <f>IFERROR(VLOOKUP($B2560,DataBase!$A:$B,2,0),"")</f>
        <v/>
      </c>
      <c r="D2560" s="139" t="str">
        <f>IFERROR(VLOOKUP($B2560,DataBase!$A:$G,6,0),"")</f>
        <v/>
      </c>
      <c r="E2560" s="11"/>
      <c r="F2560" s="12"/>
      <c r="G2560" s="13">
        <f t="shared" si="40"/>
        <v>0</v>
      </c>
    </row>
    <row r="2561" spans="1:7">
      <c r="A2561" s="9"/>
      <c r="B2561" s="31"/>
      <c r="C2561" s="10" t="str">
        <f>IFERROR(VLOOKUP($B2561,DataBase!$A:$B,2,0),"")</f>
        <v/>
      </c>
      <c r="D2561" s="139" t="str">
        <f>IFERROR(VLOOKUP($B2561,DataBase!$A:$G,6,0),"")</f>
        <v/>
      </c>
      <c r="E2561" s="11"/>
      <c r="F2561" s="12"/>
      <c r="G2561" s="13">
        <f t="shared" si="40"/>
        <v>0</v>
      </c>
    </row>
    <row r="2562" spans="1:7">
      <c r="A2562" s="9"/>
      <c r="B2562" s="31"/>
      <c r="C2562" s="10" t="str">
        <f>IFERROR(VLOOKUP($B2562,DataBase!$A:$B,2,0),"")</f>
        <v/>
      </c>
      <c r="D2562" s="139" t="str">
        <f>IFERROR(VLOOKUP($B2562,DataBase!$A:$G,6,0),"")</f>
        <v/>
      </c>
      <c r="E2562" s="11"/>
      <c r="F2562" s="12"/>
      <c r="G2562" s="13">
        <f t="shared" si="40"/>
        <v>0</v>
      </c>
    </row>
    <row r="2563" spans="1:7">
      <c r="A2563" s="9"/>
      <c r="B2563" s="31"/>
      <c r="C2563" s="10" t="str">
        <f>IFERROR(VLOOKUP($B2563,DataBase!$A:$B,2,0),"")</f>
        <v/>
      </c>
      <c r="D2563" s="139" t="str">
        <f>IFERROR(VLOOKUP($B2563,DataBase!$A:$G,6,0),"")</f>
        <v/>
      </c>
      <c r="E2563" s="11"/>
      <c r="F2563" s="12"/>
      <c r="G2563" s="13">
        <f t="shared" si="40"/>
        <v>0</v>
      </c>
    </row>
    <row r="2564" spans="1:7">
      <c r="A2564" s="9"/>
      <c r="B2564" s="31"/>
      <c r="C2564" s="10" t="str">
        <f>IFERROR(VLOOKUP($B2564,DataBase!$A:$B,2,0),"")</f>
        <v/>
      </c>
      <c r="D2564" s="139" t="str">
        <f>IFERROR(VLOOKUP($B2564,DataBase!$A:$G,6,0),"")</f>
        <v/>
      </c>
      <c r="E2564" s="11"/>
      <c r="F2564" s="12"/>
      <c r="G2564" s="13">
        <f t="shared" ref="G2564:G2627" si="41">E2564*F2564</f>
        <v>0</v>
      </c>
    </row>
    <row r="2565" spans="1:7">
      <c r="A2565" s="9"/>
      <c r="B2565" s="31"/>
      <c r="C2565" s="10" t="str">
        <f>IFERROR(VLOOKUP($B2565,DataBase!$A:$B,2,0),"")</f>
        <v/>
      </c>
      <c r="D2565" s="139" t="str">
        <f>IFERROR(VLOOKUP($B2565,DataBase!$A:$G,6,0),"")</f>
        <v/>
      </c>
      <c r="E2565" s="11"/>
      <c r="F2565" s="12"/>
      <c r="G2565" s="13">
        <f t="shared" si="41"/>
        <v>0</v>
      </c>
    </row>
    <row r="2566" spans="1:7">
      <c r="A2566" s="9"/>
      <c r="B2566" s="31"/>
      <c r="C2566" s="10" t="str">
        <f>IFERROR(VLOOKUP($B2566,DataBase!$A:$B,2,0),"")</f>
        <v/>
      </c>
      <c r="D2566" s="139" t="str">
        <f>IFERROR(VLOOKUP($B2566,DataBase!$A:$G,6,0),"")</f>
        <v/>
      </c>
      <c r="E2566" s="11"/>
      <c r="F2566" s="12"/>
      <c r="G2566" s="13">
        <f t="shared" si="41"/>
        <v>0</v>
      </c>
    </row>
    <row r="2567" spans="1:7">
      <c r="A2567" s="9"/>
      <c r="B2567" s="31"/>
      <c r="C2567" s="10" t="str">
        <f>IFERROR(VLOOKUP($B2567,DataBase!$A:$B,2,0),"")</f>
        <v/>
      </c>
      <c r="D2567" s="139" t="str">
        <f>IFERROR(VLOOKUP($B2567,DataBase!$A:$G,6,0),"")</f>
        <v/>
      </c>
      <c r="E2567" s="11"/>
      <c r="F2567" s="12"/>
      <c r="G2567" s="13">
        <f t="shared" si="41"/>
        <v>0</v>
      </c>
    </row>
    <row r="2568" spans="1:7">
      <c r="A2568" s="9"/>
      <c r="B2568" s="31"/>
      <c r="C2568" s="10" t="str">
        <f>IFERROR(VLOOKUP($B2568,DataBase!$A:$B,2,0),"")</f>
        <v/>
      </c>
      <c r="D2568" s="139" t="str">
        <f>IFERROR(VLOOKUP($B2568,DataBase!$A:$G,6,0),"")</f>
        <v/>
      </c>
      <c r="E2568" s="11"/>
      <c r="F2568" s="12"/>
      <c r="G2568" s="13">
        <f t="shared" si="41"/>
        <v>0</v>
      </c>
    </row>
    <row r="2569" spans="1:7">
      <c r="A2569" s="9"/>
      <c r="B2569" s="31"/>
      <c r="C2569" s="10" t="str">
        <f>IFERROR(VLOOKUP($B2569,DataBase!$A:$B,2,0),"")</f>
        <v/>
      </c>
      <c r="D2569" s="139" t="str">
        <f>IFERROR(VLOOKUP($B2569,DataBase!$A:$G,6,0),"")</f>
        <v/>
      </c>
      <c r="E2569" s="11"/>
      <c r="F2569" s="12"/>
      <c r="G2569" s="13">
        <f t="shared" si="41"/>
        <v>0</v>
      </c>
    </row>
    <row r="2570" spans="1:7">
      <c r="A2570" s="9"/>
      <c r="B2570" s="31"/>
      <c r="C2570" s="10" t="str">
        <f>IFERROR(VLOOKUP($B2570,DataBase!$A:$B,2,0),"")</f>
        <v/>
      </c>
      <c r="D2570" s="139" t="str">
        <f>IFERROR(VLOOKUP($B2570,DataBase!$A:$G,6,0),"")</f>
        <v/>
      </c>
      <c r="E2570" s="11"/>
      <c r="F2570" s="12"/>
      <c r="G2570" s="13">
        <f t="shared" si="41"/>
        <v>0</v>
      </c>
    </row>
    <row r="2571" spans="1:7">
      <c r="A2571" s="9"/>
      <c r="B2571" s="31"/>
      <c r="C2571" s="10" t="str">
        <f>IFERROR(VLOOKUP($B2571,DataBase!$A:$B,2,0),"")</f>
        <v/>
      </c>
      <c r="D2571" s="139" t="str">
        <f>IFERROR(VLOOKUP($B2571,DataBase!$A:$G,6,0),"")</f>
        <v/>
      </c>
      <c r="E2571" s="11"/>
      <c r="F2571" s="12"/>
      <c r="G2571" s="13">
        <f t="shared" si="41"/>
        <v>0</v>
      </c>
    </row>
    <row r="2572" spans="1:7">
      <c r="A2572" s="9"/>
      <c r="B2572" s="31"/>
      <c r="C2572" s="10" t="str">
        <f>IFERROR(VLOOKUP($B2572,DataBase!$A:$B,2,0),"")</f>
        <v/>
      </c>
      <c r="D2572" s="139" t="str">
        <f>IFERROR(VLOOKUP($B2572,DataBase!$A:$G,6,0),"")</f>
        <v/>
      </c>
      <c r="E2572" s="11"/>
      <c r="F2572" s="12"/>
      <c r="G2572" s="13">
        <f t="shared" si="41"/>
        <v>0</v>
      </c>
    </row>
    <row r="2573" spans="1:7">
      <c r="A2573" s="9"/>
      <c r="B2573" s="31"/>
      <c r="C2573" s="10" t="str">
        <f>IFERROR(VLOOKUP($B2573,DataBase!$A:$B,2,0),"")</f>
        <v/>
      </c>
      <c r="D2573" s="139" t="str">
        <f>IFERROR(VLOOKUP($B2573,DataBase!$A:$G,6,0),"")</f>
        <v/>
      </c>
      <c r="E2573" s="11"/>
      <c r="F2573" s="12"/>
      <c r="G2573" s="13">
        <f t="shared" si="41"/>
        <v>0</v>
      </c>
    </row>
    <row r="2574" spans="1:7">
      <c r="A2574" s="9"/>
      <c r="B2574" s="31"/>
      <c r="C2574" s="10" t="str">
        <f>IFERROR(VLOOKUP($B2574,DataBase!$A:$B,2,0),"")</f>
        <v/>
      </c>
      <c r="D2574" s="139" t="str">
        <f>IFERROR(VLOOKUP($B2574,DataBase!$A:$G,6,0),"")</f>
        <v/>
      </c>
      <c r="E2574" s="11"/>
      <c r="F2574" s="12"/>
      <c r="G2574" s="13">
        <f t="shared" si="41"/>
        <v>0</v>
      </c>
    </row>
    <row r="2575" spans="1:7">
      <c r="A2575" s="9"/>
      <c r="B2575" s="31"/>
      <c r="C2575" s="10" t="str">
        <f>IFERROR(VLOOKUP($B2575,DataBase!$A:$B,2,0),"")</f>
        <v/>
      </c>
      <c r="D2575" s="139" t="str">
        <f>IFERROR(VLOOKUP($B2575,DataBase!$A:$G,6,0),"")</f>
        <v/>
      </c>
      <c r="E2575" s="11"/>
      <c r="F2575" s="12"/>
      <c r="G2575" s="13">
        <f t="shared" si="41"/>
        <v>0</v>
      </c>
    </row>
    <row r="2576" spans="1:7">
      <c r="A2576" s="9"/>
      <c r="B2576" s="31"/>
      <c r="C2576" s="10" t="str">
        <f>IFERROR(VLOOKUP($B2576,DataBase!$A:$B,2,0),"")</f>
        <v/>
      </c>
      <c r="D2576" s="139" t="str">
        <f>IFERROR(VLOOKUP($B2576,DataBase!$A:$G,6,0),"")</f>
        <v/>
      </c>
      <c r="E2576" s="11"/>
      <c r="F2576" s="12"/>
      <c r="G2576" s="13">
        <f t="shared" si="41"/>
        <v>0</v>
      </c>
    </row>
    <row r="2577" spans="1:7">
      <c r="A2577" s="9"/>
      <c r="B2577" s="31"/>
      <c r="C2577" s="10" t="str">
        <f>IFERROR(VLOOKUP($B2577,DataBase!$A:$B,2,0),"")</f>
        <v/>
      </c>
      <c r="D2577" s="139" t="str">
        <f>IFERROR(VLOOKUP($B2577,DataBase!$A:$G,6,0),"")</f>
        <v/>
      </c>
      <c r="E2577" s="11"/>
      <c r="F2577" s="12"/>
      <c r="G2577" s="13">
        <f t="shared" si="41"/>
        <v>0</v>
      </c>
    </row>
    <row r="2578" spans="1:7">
      <c r="A2578" s="9"/>
      <c r="B2578" s="31"/>
      <c r="C2578" s="10" t="str">
        <f>IFERROR(VLOOKUP($B2578,DataBase!$A:$B,2,0),"")</f>
        <v/>
      </c>
      <c r="D2578" s="139" t="str">
        <f>IFERROR(VLOOKUP($B2578,DataBase!$A:$G,6,0),"")</f>
        <v/>
      </c>
      <c r="E2578" s="11"/>
      <c r="F2578" s="12"/>
      <c r="G2578" s="13">
        <f t="shared" si="41"/>
        <v>0</v>
      </c>
    </row>
    <row r="2579" spans="1:7">
      <c r="A2579" s="9"/>
      <c r="B2579" s="31"/>
      <c r="C2579" s="10" t="str">
        <f>IFERROR(VLOOKUP($B2579,DataBase!$A:$B,2,0),"")</f>
        <v/>
      </c>
      <c r="D2579" s="139" t="str">
        <f>IFERROR(VLOOKUP($B2579,DataBase!$A:$G,6,0),"")</f>
        <v/>
      </c>
      <c r="E2579" s="11"/>
      <c r="F2579" s="12"/>
      <c r="G2579" s="13">
        <f t="shared" si="41"/>
        <v>0</v>
      </c>
    </row>
    <row r="2580" spans="1:7">
      <c r="A2580" s="9"/>
      <c r="B2580" s="31"/>
      <c r="C2580" s="10" t="str">
        <f>IFERROR(VLOOKUP($B2580,DataBase!$A:$B,2,0),"")</f>
        <v/>
      </c>
      <c r="D2580" s="139" t="str">
        <f>IFERROR(VLOOKUP($B2580,DataBase!$A:$G,6,0),"")</f>
        <v/>
      </c>
      <c r="E2580" s="11"/>
      <c r="F2580" s="12"/>
      <c r="G2580" s="13">
        <f t="shared" si="41"/>
        <v>0</v>
      </c>
    </row>
    <row r="2581" spans="1:7">
      <c r="A2581" s="9"/>
      <c r="B2581" s="31"/>
      <c r="C2581" s="10" t="str">
        <f>IFERROR(VLOOKUP($B2581,DataBase!$A:$B,2,0),"")</f>
        <v/>
      </c>
      <c r="D2581" s="139" t="str">
        <f>IFERROR(VLOOKUP($B2581,DataBase!$A:$G,6,0),"")</f>
        <v/>
      </c>
      <c r="E2581" s="11"/>
      <c r="F2581" s="12"/>
      <c r="G2581" s="13">
        <f t="shared" si="41"/>
        <v>0</v>
      </c>
    </row>
    <row r="2582" spans="1:7">
      <c r="A2582" s="9"/>
      <c r="B2582" s="31"/>
      <c r="C2582" s="10" t="str">
        <f>IFERROR(VLOOKUP($B2582,DataBase!$A:$B,2,0),"")</f>
        <v/>
      </c>
      <c r="D2582" s="139" t="str">
        <f>IFERROR(VLOOKUP($B2582,DataBase!$A:$G,6,0),"")</f>
        <v/>
      </c>
      <c r="E2582" s="11"/>
      <c r="F2582" s="12"/>
      <c r="G2582" s="13">
        <f t="shared" si="41"/>
        <v>0</v>
      </c>
    </row>
    <row r="2583" spans="1:7">
      <c r="A2583" s="9"/>
      <c r="B2583" s="31"/>
      <c r="C2583" s="10" t="str">
        <f>IFERROR(VLOOKUP($B2583,DataBase!$A:$B,2,0),"")</f>
        <v/>
      </c>
      <c r="D2583" s="139" t="str">
        <f>IFERROR(VLOOKUP($B2583,DataBase!$A:$G,6,0),"")</f>
        <v/>
      </c>
      <c r="E2583" s="11"/>
      <c r="F2583" s="12"/>
      <c r="G2583" s="13">
        <f t="shared" si="41"/>
        <v>0</v>
      </c>
    </row>
    <row r="2584" spans="1:7">
      <c r="A2584" s="9"/>
      <c r="B2584" s="31"/>
      <c r="C2584" s="10" t="str">
        <f>IFERROR(VLOOKUP($B2584,DataBase!$A:$B,2,0),"")</f>
        <v/>
      </c>
      <c r="D2584" s="139" t="str">
        <f>IFERROR(VLOOKUP($B2584,DataBase!$A:$G,6,0),"")</f>
        <v/>
      </c>
      <c r="E2584" s="11"/>
      <c r="F2584" s="12"/>
      <c r="G2584" s="13">
        <f t="shared" si="41"/>
        <v>0</v>
      </c>
    </row>
    <row r="2585" spans="1:7">
      <c r="A2585" s="9"/>
      <c r="B2585" s="31"/>
      <c r="C2585" s="10" t="str">
        <f>IFERROR(VLOOKUP($B2585,DataBase!$A:$B,2,0),"")</f>
        <v/>
      </c>
      <c r="D2585" s="139" t="str">
        <f>IFERROR(VLOOKUP($B2585,DataBase!$A:$G,6,0),"")</f>
        <v/>
      </c>
      <c r="E2585" s="11"/>
      <c r="F2585" s="12"/>
      <c r="G2585" s="13">
        <f t="shared" si="41"/>
        <v>0</v>
      </c>
    </row>
    <row r="2586" spans="1:7">
      <c r="A2586" s="9"/>
      <c r="B2586" s="31"/>
      <c r="C2586" s="10" t="str">
        <f>IFERROR(VLOOKUP($B2586,DataBase!$A:$B,2,0),"")</f>
        <v/>
      </c>
      <c r="D2586" s="139" t="str">
        <f>IFERROR(VLOOKUP($B2586,DataBase!$A:$G,6,0),"")</f>
        <v/>
      </c>
      <c r="E2586" s="11"/>
      <c r="F2586" s="12"/>
      <c r="G2586" s="13">
        <f t="shared" si="41"/>
        <v>0</v>
      </c>
    </row>
    <row r="2587" spans="1:7">
      <c r="A2587" s="9"/>
      <c r="B2587" s="31"/>
      <c r="C2587" s="10" t="str">
        <f>IFERROR(VLOOKUP($B2587,DataBase!$A:$B,2,0),"")</f>
        <v/>
      </c>
      <c r="D2587" s="139" t="str">
        <f>IFERROR(VLOOKUP($B2587,DataBase!$A:$G,6,0),"")</f>
        <v/>
      </c>
      <c r="E2587" s="11"/>
      <c r="F2587" s="12"/>
      <c r="G2587" s="13">
        <f t="shared" si="41"/>
        <v>0</v>
      </c>
    </row>
    <row r="2588" spans="1:7">
      <c r="A2588" s="9"/>
      <c r="B2588" s="31"/>
      <c r="C2588" s="10" t="str">
        <f>IFERROR(VLOOKUP($B2588,DataBase!$A:$B,2,0),"")</f>
        <v/>
      </c>
      <c r="D2588" s="139" t="str">
        <f>IFERROR(VLOOKUP($B2588,DataBase!$A:$G,6,0),"")</f>
        <v/>
      </c>
      <c r="E2588" s="11"/>
      <c r="F2588" s="12"/>
      <c r="G2588" s="13">
        <f t="shared" si="41"/>
        <v>0</v>
      </c>
    </row>
    <row r="2589" spans="1:7">
      <c r="A2589" s="9"/>
      <c r="B2589" s="31"/>
      <c r="C2589" s="10" t="str">
        <f>IFERROR(VLOOKUP($B2589,DataBase!$A:$B,2,0),"")</f>
        <v/>
      </c>
      <c r="D2589" s="139" t="str">
        <f>IFERROR(VLOOKUP($B2589,DataBase!$A:$G,6,0),"")</f>
        <v/>
      </c>
      <c r="E2589" s="11"/>
      <c r="F2589" s="12"/>
      <c r="G2589" s="13">
        <f t="shared" si="41"/>
        <v>0</v>
      </c>
    </row>
    <row r="2590" spans="1:7">
      <c r="A2590" s="9"/>
      <c r="B2590" s="31"/>
      <c r="C2590" s="10" t="str">
        <f>IFERROR(VLOOKUP($B2590,DataBase!$A:$B,2,0),"")</f>
        <v/>
      </c>
      <c r="D2590" s="139" t="str">
        <f>IFERROR(VLOOKUP($B2590,DataBase!$A:$G,6,0),"")</f>
        <v/>
      </c>
      <c r="E2590" s="11"/>
      <c r="F2590" s="12"/>
      <c r="G2590" s="13">
        <f t="shared" si="41"/>
        <v>0</v>
      </c>
    </row>
    <row r="2591" spans="1:7">
      <c r="A2591" s="9"/>
      <c r="B2591" s="31"/>
      <c r="C2591" s="10" t="str">
        <f>IFERROR(VLOOKUP($B2591,DataBase!$A:$B,2,0),"")</f>
        <v/>
      </c>
      <c r="D2591" s="139" t="str">
        <f>IFERROR(VLOOKUP($B2591,DataBase!$A:$G,6,0),"")</f>
        <v/>
      </c>
      <c r="E2591" s="11"/>
      <c r="F2591" s="12"/>
      <c r="G2591" s="13">
        <f t="shared" si="41"/>
        <v>0</v>
      </c>
    </row>
    <row r="2592" spans="1:7">
      <c r="A2592" s="9"/>
      <c r="B2592" s="31"/>
      <c r="C2592" s="10" t="str">
        <f>IFERROR(VLOOKUP($B2592,DataBase!$A:$B,2,0),"")</f>
        <v/>
      </c>
      <c r="D2592" s="139" t="str">
        <f>IFERROR(VLOOKUP($B2592,DataBase!$A:$G,6,0),"")</f>
        <v/>
      </c>
      <c r="E2592" s="11"/>
      <c r="F2592" s="12"/>
      <c r="G2592" s="13">
        <f t="shared" si="41"/>
        <v>0</v>
      </c>
    </row>
    <row r="2593" spans="1:7">
      <c r="A2593" s="9"/>
      <c r="B2593" s="31"/>
      <c r="C2593" s="10" t="str">
        <f>IFERROR(VLOOKUP($B2593,DataBase!$A:$B,2,0),"")</f>
        <v/>
      </c>
      <c r="D2593" s="139" t="str">
        <f>IFERROR(VLOOKUP($B2593,DataBase!$A:$G,6,0),"")</f>
        <v/>
      </c>
      <c r="E2593" s="11"/>
      <c r="F2593" s="12"/>
      <c r="G2593" s="13">
        <f t="shared" si="41"/>
        <v>0</v>
      </c>
    </row>
    <row r="2594" spans="1:7">
      <c r="A2594" s="9"/>
      <c r="B2594" s="31"/>
      <c r="C2594" s="10" t="str">
        <f>IFERROR(VLOOKUP($B2594,DataBase!$A:$B,2,0),"")</f>
        <v/>
      </c>
      <c r="D2594" s="139" t="str">
        <f>IFERROR(VLOOKUP($B2594,DataBase!$A:$G,6,0),"")</f>
        <v/>
      </c>
      <c r="E2594" s="11"/>
      <c r="F2594" s="12"/>
      <c r="G2594" s="13">
        <f t="shared" si="41"/>
        <v>0</v>
      </c>
    </row>
    <row r="2595" spans="1:7">
      <c r="A2595" s="9"/>
      <c r="B2595" s="31"/>
      <c r="C2595" s="10" t="str">
        <f>IFERROR(VLOOKUP($B2595,DataBase!$A:$B,2,0),"")</f>
        <v/>
      </c>
      <c r="D2595" s="139" t="str">
        <f>IFERROR(VLOOKUP($B2595,DataBase!$A:$G,6,0),"")</f>
        <v/>
      </c>
      <c r="E2595" s="11"/>
      <c r="F2595" s="12"/>
      <c r="G2595" s="13">
        <f t="shared" si="41"/>
        <v>0</v>
      </c>
    </row>
    <row r="2596" spans="1:7">
      <c r="A2596" s="9"/>
      <c r="B2596" s="31"/>
      <c r="C2596" s="10" t="str">
        <f>IFERROR(VLOOKUP($B2596,DataBase!$A:$B,2,0),"")</f>
        <v/>
      </c>
      <c r="D2596" s="139" t="str">
        <f>IFERROR(VLOOKUP($B2596,DataBase!$A:$G,6,0),"")</f>
        <v/>
      </c>
      <c r="E2596" s="11"/>
      <c r="F2596" s="12"/>
      <c r="G2596" s="13">
        <f t="shared" si="41"/>
        <v>0</v>
      </c>
    </row>
    <row r="2597" spans="1:7">
      <c r="A2597" s="9"/>
      <c r="B2597" s="31"/>
      <c r="C2597" s="10" t="str">
        <f>IFERROR(VLOOKUP($B2597,DataBase!$A:$B,2,0),"")</f>
        <v/>
      </c>
      <c r="D2597" s="139" t="str">
        <f>IFERROR(VLOOKUP($B2597,DataBase!$A:$G,6,0),"")</f>
        <v/>
      </c>
      <c r="E2597" s="11"/>
      <c r="F2597" s="12"/>
      <c r="G2597" s="13">
        <f t="shared" si="41"/>
        <v>0</v>
      </c>
    </row>
    <row r="2598" spans="1:7">
      <c r="A2598" s="9"/>
      <c r="B2598" s="31"/>
      <c r="C2598" s="10" t="str">
        <f>IFERROR(VLOOKUP($B2598,DataBase!$A:$B,2,0),"")</f>
        <v/>
      </c>
      <c r="D2598" s="139" t="str">
        <f>IFERROR(VLOOKUP($B2598,DataBase!$A:$G,6,0),"")</f>
        <v/>
      </c>
      <c r="E2598" s="11"/>
      <c r="F2598" s="12"/>
      <c r="G2598" s="13">
        <f t="shared" si="41"/>
        <v>0</v>
      </c>
    </row>
    <row r="2599" spans="1:7">
      <c r="A2599" s="9"/>
      <c r="B2599" s="31"/>
      <c r="C2599" s="10" t="str">
        <f>IFERROR(VLOOKUP($B2599,DataBase!$A:$B,2,0),"")</f>
        <v/>
      </c>
      <c r="D2599" s="139" t="str">
        <f>IFERROR(VLOOKUP($B2599,DataBase!$A:$G,6,0),"")</f>
        <v/>
      </c>
      <c r="E2599" s="11"/>
      <c r="F2599" s="12"/>
      <c r="G2599" s="13">
        <f t="shared" si="41"/>
        <v>0</v>
      </c>
    </row>
    <row r="2600" spans="1:7">
      <c r="A2600" s="9"/>
      <c r="B2600" s="31"/>
      <c r="C2600" s="10" t="str">
        <f>IFERROR(VLOOKUP($B2600,DataBase!$A:$B,2,0),"")</f>
        <v/>
      </c>
      <c r="D2600" s="139" t="str">
        <f>IFERROR(VLOOKUP($B2600,DataBase!$A:$G,6,0),"")</f>
        <v/>
      </c>
      <c r="E2600" s="11"/>
      <c r="F2600" s="12"/>
      <c r="G2600" s="13">
        <f t="shared" si="41"/>
        <v>0</v>
      </c>
    </row>
    <row r="2601" spans="1:7">
      <c r="A2601" s="9"/>
      <c r="B2601" s="31"/>
      <c r="C2601" s="10" t="str">
        <f>IFERROR(VLOOKUP($B2601,DataBase!$A:$B,2,0),"")</f>
        <v/>
      </c>
      <c r="D2601" s="139" t="str">
        <f>IFERROR(VLOOKUP($B2601,DataBase!$A:$G,6,0),"")</f>
        <v/>
      </c>
      <c r="E2601" s="11"/>
      <c r="F2601" s="12"/>
      <c r="G2601" s="13">
        <f t="shared" si="41"/>
        <v>0</v>
      </c>
    </row>
    <row r="2602" spans="1:7">
      <c r="A2602" s="9"/>
      <c r="B2602" s="31"/>
      <c r="C2602" s="10" t="str">
        <f>IFERROR(VLOOKUP($B2602,DataBase!$A:$B,2,0),"")</f>
        <v/>
      </c>
      <c r="D2602" s="139" t="str">
        <f>IFERROR(VLOOKUP($B2602,DataBase!$A:$G,6,0),"")</f>
        <v/>
      </c>
      <c r="E2602" s="11"/>
      <c r="F2602" s="12"/>
      <c r="G2602" s="13">
        <f t="shared" si="41"/>
        <v>0</v>
      </c>
    </row>
    <row r="2603" spans="1:7">
      <c r="A2603" s="9"/>
      <c r="B2603" s="31"/>
      <c r="C2603" s="10" t="str">
        <f>IFERROR(VLOOKUP($B2603,DataBase!$A:$B,2,0),"")</f>
        <v/>
      </c>
      <c r="D2603" s="139" t="str">
        <f>IFERROR(VLOOKUP($B2603,DataBase!$A:$G,6,0),"")</f>
        <v/>
      </c>
      <c r="E2603" s="11"/>
      <c r="F2603" s="12"/>
      <c r="G2603" s="13">
        <f t="shared" si="41"/>
        <v>0</v>
      </c>
    </row>
    <row r="2604" spans="1:7">
      <c r="A2604" s="9"/>
      <c r="B2604" s="31"/>
      <c r="C2604" s="10" t="str">
        <f>IFERROR(VLOOKUP($B2604,DataBase!$A:$B,2,0),"")</f>
        <v/>
      </c>
      <c r="D2604" s="139" t="str">
        <f>IFERROR(VLOOKUP($B2604,DataBase!$A:$G,6,0),"")</f>
        <v/>
      </c>
      <c r="E2604" s="11"/>
      <c r="F2604" s="12"/>
      <c r="G2604" s="13">
        <f t="shared" si="41"/>
        <v>0</v>
      </c>
    </row>
    <row r="2605" spans="1:7">
      <c r="A2605" s="9"/>
      <c r="B2605" s="31"/>
      <c r="C2605" s="10" t="str">
        <f>IFERROR(VLOOKUP($B2605,DataBase!$A:$B,2,0),"")</f>
        <v/>
      </c>
      <c r="D2605" s="139" t="str">
        <f>IFERROR(VLOOKUP($B2605,DataBase!$A:$G,6,0),"")</f>
        <v/>
      </c>
      <c r="E2605" s="11"/>
      <c r="F2605" s="12"/>
      <c r="G2605" s="13">
        <f t="shared" si="41"/>
        <v>0</v>
      </c>
    </row>
    <row r="2606" spans="1:7">
      <c r="A2606" s="9"/>
      <c r="B2606" s="31"/>
      <c r="C2606" s="10" t="str">
        <f>IFERROR(VLOOKUP($B2606,DataBase!$A:$B,2,0),"")</f>
        <v/>
      </c>
      <c r="D2606" s="139" t="str">
        <f>IFERROR(VLOOKUP($B2606,DataBase!$A:$G,6,0),"")</f>
        <v/>
      </c>
      <c r="E2606" s="11"/>
      <c r="F2606" s="12"/>
      <c r="G2606" s="13">
        <f t="shared" si="41"/>
        <v>0</v>
      </c>
    </row>
    <row r="2607" spans="1:7">
      <c r="A2607" s="9"/>
      <c r="B2607" s="31"/>
      <c r="C2607" s="10" t="str">
        <f>IFERROR(VLOOKUP($B2607,DataBase!$A:$B,2,0),"")</f>
        <v/>
      </c>
      <c r="D2607" s="139" t="str">
        <f>IFERROR(VLOOKUP($B2607,DataBase!$A:$G,6,0),"")</f>
        <v/>
      </c>
      <c r="E2607" s="11"/>
      <c r="F2607" s="12"/>
      <c r="G2607" s="13">
        <f t="shared" si="41"/>
        <v>0</v>
      </c>
    </row>
    <row r="2608" spans="1:7">
      <c r="A2608" s="9"/>
      <c r="B2608" s="31"/>
      <c r="C2608" s="10" t="str">
        <f>IFERROR(VLOOKUP($B2608,DataBase!$A:$B,2,0),"")</f>
        <v/>
      </c>
      <c r="D2608" s="139" t="str">
        <f>IFERROR(VLOOKUP($B2608,DataBase!$A:$G,6,0),"")</f>
        <v/>
      </c>
      <c r="E2608" s="11"/>
      <c r="F2608" s="12"/>
      <c r="G2608" s="13">
        <f t="shared" si="41"/>
        <v>0</v>
      </c>
    </row>
    <row r="2609" spans="1:7">
      <c r="A2609" s="9"/>
      <c r="B2609" s="31"/>
      <c r="C2609" s="10" t="str">
        <f>IFERROR(VLOOKUP($B2609,DataBase!$A:$B,2,0),"")</f>
        <v/>
      </c>
      <c r="D2609" s="139" t="str">
        <f>IFERROR(VLOOKUP($B2609,DataBase!$A:$G,6,0),"")</f>
        <v/>
      </c>
      <c r="E2609" s="11"/>
      <c r="F2609" s="12"/>
      <c r="G2609" s="13">
        <f t="shared" si="41"/>
        <v>0</v>
      </c>
    </row>
    <row r="2610" spans="1:7">
      <c r="A2610" s="9"/>
      <c r="B2610" s="31"/>
      <c r="C2610" s="10" t="str">
        <f>IFERROR(VLOOKUP($B2610,DataBase!$A:$B,2,0),"")</f>
        <v/>
      </c>
      <c r="D2610" s="139" t="str">
        <f>IFERROR(VLOOKUP($B2610,DataBase!$A:$G,6,0),"")</f>
        <v/>
      </c>
      <c r="E2610" s="11"/>
      <c r="F2610" s="12"/>
      <c r="G2610" s="13">
        <f t="shared" si="41"/>
        <v>0</v>
      </c>
    </row>
    <row r="2611" spans="1:7">
      <c r="A2611" s="9"/>
      <c r="B2611" s="31"/>
      <c r="C2611" s="10" t="str">
        <f>IFERROR(VLOOKUP($B2611,DataBase!$A:$B,2,0),"")</f>
        <v/>
      </c>
      <c r="D2611" s="139" t="str">
        <f>IFERROR(VLOOKUP($B2611,DataBase!$A:$G,6,0),"")</f>
        <v/>
      </c>
      <c r="E2611" s="11"/>
      <c r="F2611" s="12"/>
      <c r="G2611" s="13">
        <f t="shared" si="41"/>
        <v>0</v>
      </c>
    </row>
    <row r="2612" spans="1:7">
      <c r="A2612" s="9"/>
      <c r="B2612" s="31"/>
      <c r="C2612" s="10" t="str">
        <f>IFERROR(VLOOKUP($B2612,DataBase!$A:$B,2,0),"")</f>
        <v/>
      </c>
      <c r="D2612" s="139" t="str">
        <f>IFERROR(VLOOKUP($B2612,DataBase!$A:$G,6,0),"")</f>
        <v/>
      </c>
      <c r="E2612" s="11"/>
      <c r="F2612" s="12"/>
      <c r="G2612" s="13">
        <f t="shared" si="41"/>
        <v>0</v>
      </c>
    </row>
    <row r="2613" spans="1:7">
      <c r="A2613" s="9"/>
      <c r="B2613" s="31"/>
      <c r="C2613" s="10" t="str">
        <f>IFERROR(VLOOKUP($B2613,DataBase!$A:$B,2,0),"")</f>
        <v/>
      </c>
      <c r="D2613" s="139" t="str">
        <f>IFERROR(VLOOKUP($B2613,DataBase!$A:$G,6,0),"")</f>
        <v/>
      </c>
      <c r="E2613" s="11"/>
      <c r="F2613" s="12"/>
      <c r="G2613" s="13">
        <f t="shared" si="41"/>
        <v>0</v>
      </c>
    </row>
    <row r="2614" spans="1:7">
      <c r="A2614" s="9"/>
      <c r="B2614" s="31"/>
      <c r="C2614" s="10" t="str">
        <f>IFERROR(VLOOKUP($B2614,DataBase!$A:$B,2,0),"")</f>
        <v/>
      </c>
      <c r="D2614" s="139" t="str">
        <f>IFERROR(VLOOKUP($B2614,DataBase!$A:$G,6,0),"")</f>
        <v/>
      </c>
      <c r="E2614" s="11"/>
      <c r="F2614" s="12"/>
      <c r="G2614" s="13">
        <f t="shared" si="41"/>
        <v>0</v>
      </c>
    </row>
    <row r="2615" spans="1:7">
      <c r="A2615" s="9"/>
      <c r="B2615" s="31"/>
      <c r="C2615" s="10" t="str">
        <f>IFERROR(VLOOKUP($B2615,DataBase!$A:$B,2,0),"")</f>
        <v/>
      </c>
      <c r="D2615" s="139" t="str">
        <f>IFERROR(VLOOKUP($B2615,DataBase!$A:$G,6,0),"")</f>
        <v/>
      </c>
      <c r="E2615" s="11"/>
      <c r="F2615" s="12"/>
      <c r="G2615" s="13">
        <f t="shared" si="41"/>
        <v>0</v>
      </c>
    </row>
    <row r="2616" spans="1:7">
      <c r="A2616" s="9"/>
      <c r="B2616" s="31"/>
      <c r="C2616" s="10" t="str">
        <f>IFERROR(VLOOKUP($B2616,DataBase!$A:$B,2,0),"")</f>
        <v/>
      </c>
      <c r="D2616" s="139" t="str">
        <f>IFERROR(VLOOKUP($B2616,DataBase!$A:$G,6,0),"")</f>
        <v/>
      </c>
      <c r="E2616" s="11"/>
      <c r="F2616" s="12"/>
      <c r="G2616" s="13">
        <f t="shared" si="41"/>
        <v>0</v>
      </c>
    </row>
    <row r="2617" spans="1:7">
      <c r="A2617" s="9"/>
      <c r="B2617" s="31"/>
      <c r="C2617" s="10" t="str">
        <f>IFERROR(VLOOKUP($B2617,DataBase!$A:$B,2,0),"")</f>
        <v/>
      </c>
      <c r="D2617" s="139" t="str">
        <f>IFERROR(VLOOKUP($B2617,DataBase!$A:$G,6,0),"")</f>
        <v/>
      </c>
      <c r="E2617" s="11"/>
      <c r="F2617" s="12"/>
      <c r="G2617" s="13">
        <f t="shared" si="41"/>
        <v>0</v>
      </c>
    </row>
    <row r="2618" spans="1:7">
      <c r="A2618" s="9"/>
      <c r="B2618" s="31"/>
      <c r="C2618" s="10" t="str">
        <f>IFERROR(VLOOKUP($B2618,DataBase!$A:$B,2,0),"")</f>
        <v/>
      </c>
      <c r="D2618" s="139" t="str">
        <f>IFERROR(VLOOKUP($B2618,DataBase!$A:$G,6,0),"")</f>
        <v/>
      </c>
      <c r="E2618" s="11"/>
      <c r="F2618" s="12"/>
      <c r="G2618" s="13">
        <f t="shared" si="41"/>
        <v>0</v>
      </c>
    </row>
    <row r="2619" spans="1:7">
      <c r="A2619" s="9"/>
      <c r="B2619" s="31"/>
      <c r="C2619" s="10" t="str">
        <f>IFERROR(VLOOKUP($B2619,DataBase!$A:$B,2,0),"")</f>
        <v/>
      </c>
      <c r="D2619" s="139" t="str">
        <f>IFERROR(VLOOKUP($B2619,DataBase!$A:$G,6,0),"")</f>
        <v/>
      </c>
      <c r="E2619" s="11"/>
      <c r="F2619" s="12"/>
      <c r="G2619" s="13">
        <f t="shared" si="41"/>
        <v>0</v>
      </c>
    </row>
    <row r="2620" spans="1:7">
      <c r="A2620" s="9"/>
      <c r="B2620" s="31"/>
      <c r="C2620" s="10" t="str">
        <f>IFERROR(VLOOKUP($B2620,DataBase!$A:$B,2,0),"")</f>
        <v/>
      </c>
      <c r="D2620" s="139" t="str">
        <f>IFERROR(VLOOKUP($B2620,DataBase!$A:$G,6,0),"")</f>
        <v/>
      </c>
      <c r="E2620" s="11"/>
      <c r="F2620" s="12"/>
      <c r="G2620" s="13">
        <f t="shared" si="41"/>
        <v>0</v>
      </c>
    </row>
    <row r="2621" spans="1:7">
      <c r="A2621" s="9"/>
      <c r="B2621" s="31"/>
      <c r="C2621" s="10" t="str">
        <f>IFERROR(VLOOKUP($B2621,DataBase!$A:$B,2,0),"")</f>
        <v/>
      </c>
      <c r="D2621" s="139" t="str">
        <f>IFERROR(VLOOKUP($B2621,DataBase!$A:$G,6,0),"")</f>
        <v/>
      </c>
      <c r="E2621" s="11"/>
      <c r="F2621" s="12"/>
      <c r="G2621" s="13">
        <f t="shared" si="41"/>
        <v>0</v>
      </c>
    </row>
    <row r="2622" spans="1:7">
      <c r="A2622" s="9"/>
      <c r="B2622" s="31"/>
      <c r="C2622" s="10" t="str">
        <f>IFERROR(VLOOKUP($B2622,DataBase!$A:$B,2,0),"")</f>
        <v/>
      </c>
      <c r="D2622" s="139" t="str">
        <f>IFERROR(VLOOKUP($B2622,DataBase!$A:$G,6,0),"")</f>
        <v/>
      </c>
      <c r="E2622" s="11"/>
      <c r="F2622" s="12"/>
      <c r="G2622" s="13">
        <f t="shared" si="41"/>
        <v>0</v>
      </c>
    </row>
    <row r="2623" spans="1:7">
      <c r="A2623" s="9"/>
      <c r="B2623" s="31"/>
      <c r="C2623" s="10" t="str">
        <f>IFERROR(VLOOKUP($B2623,DataBase!$A:$B,2,0),"")</f>
        <v/>
      </c>
      <c r="D2623" s="139" t="str">
        <f>IFERROR(VLOOKUP($B2623,DataBase!$A:$G,6,0),"")</f>
        <v/>
      </c>
      <c r="E2623" s="11"/>
      <c r="F2623" s="12"/>
      <c r="G2623" s="13">
        <f t="shared" si="41"/>
        <v>0</v>
      </c>
    </row>
    <row r="2624" spans="1:7">
      <c r="A2624" s="9"/>
      <c r="B2624" s="31"/>
      <c r="C2624" s="10" t="str">
        <f>IFERROR(VLOOKUP($B2624,DataBase!$A:$B,2,0),"")</f>
        <v/>
      </c>
      <c r="D2624" s="139" t="str">
        <f>IFERROR(VLOOKUP($B2624,DataBase!$A:$G,6,0),"")</f>
        <v/>
      </c>
      <c r="E2624" s="11"/>
      <c r="F2624" s="12"/>
      <c r="G2624" s="13">
        <f t="shared" si="41"/>
        <v>0</v>
      </c>
    </row>
    <row r="2625" spans="1:7">
      <c r="A2625" s="9"/>
      <c r="B2625" s="31"/>
      <c r="C2625" s="10" t="str">
        <f>IFERROR(VLOOKUP($B2625,DataBase!$A:$B,2,0),"")</f>
        <v/>
      </c>
      <c r="D2625" s="139" t="str">
        <f>IFERROR(VLOOKUP($B2625,DataBase!$A:$G,6,0),"")</f>
        <v/>
      </c>
      <c r="E2625" s="11"/>
      <c r="F2625" s="12"/>
      <c r="G2625" s="13">
        <f t="shared" si="41"/>
        <v>0</v>
      </c>
    </row>
    <row r="2626" spans="1:7">
      <c r="A2626" s="9"/>
      <c r="B2626" s="31"/>
      <c r="C2626" s="10" t="str">
        <f>IFERROR(VLOOKUP($B2626,DataBase!$A:$B,2,0),"")</f>
        <v/>
      </c>
      <c r="D2626" s="139" t="str">
        <f>IFERROR(VLOOKUP($B2626,DataBase!$A:$G,6,0),"")</f>
        <v/>
      </c>
      <c r="E2626" s="11"/>
      <c r="F2626" s="12"/>
      <c r="G2626" s="13">
        <f t="shared" si="41"/>
        <v>0</v>
      </c>
    </row>
    <row r="2627" spans="1:7">
      <c r="A2627" s="9"/>
      <c r="B2627" s="31"/>
      <c r="C2627" s="10" t="str">
        <f>IFERROR(VLOOKUP($B2627,DataBase!$A:$B,2,0),"")</f>
        <v/>
      </c>
      <c r="D2627" s="139" t="str">
        <f>IFERROR(VLOOKUP($B2627,DataBase!$A:$G,6,0),"")</f>
        <v/>
      </c>
      <c r="E2627" s="11"/>
      <c r="F2627" s="12"/>
      <c r="G2627" s="13">
        <f t="shared" si="41"/>
        <v>0</v>
      </c>
    </row>
    <row r="2628" spans="1:7">
      <c r="A2628" s="9"/>
      <c r="B2628" s="31"/>
      <c r="C2628" s="10" t="str">
        <f>IFERROR(VLOOKUP($B2628,DataBase!$A:$B,2,0),"")</f>
        <v/>
      </c>
      <c r="D2628" s="139" t="str">
        <f>IFERROR(VLOOKUP($B2628,DataBase!$A:$G,6,0),"")</f>
        <v/>
      </c>
      <c r="E2628" s="11"/>
      <c r="F2628" s="12"/>
      <c r="G2628" s="13">
        <f t="shared" ref="G2628:G2691" si="42">E2628*F2628</f>
        <v>0</v>
      </c>
    </row>
    <row r="2629" spans="1:7">
      <c r="A2629" s="9"/>
      <c r="B2629" s="31"/>
      <c r="C2629" s="10" t="str">
        <f>IFERROR(VLOOKUP($B2629,DataBase!$A:$B,2,0),"")</f>
        <v/>
      </c>
      <c r="D2629" s="139" t="str">
        <f>IFERROR(VLOOKUP($B2629,DataBase!$A:$G,6,0),"")</f>
        <v/>
      </c>
      <c r="E2629" s="11"/>
      <c r="F2629" s="12"/>
      <c r="G2629" s="13">
        <f t="shared" si="42"/>
        <v>0</v>
      </c>
    </row>
    <row r="2630" spans="1:7">
      <c r="A2630" s="9"/>
      <c r="B2630" s="31"/>
      <c r="C2630" s="10" t="str">
        <f>IFERROR(VLOOKUP($B2630,DataBase!$A:$B,2,0),"")</f>
        <v/>
      </c>
      <c r="D2630" s="139" t="str">
        <f>IFERROR(VLOOKUP($B2630,DataBase!$A:$G,6,0),"")</f>
        <v/>
      </c>
      <c r="E2630" s="11"/>
      <c r="F2630" s="12"/>
      <c r="G2630" s="13">
        <f t="shared" si="42"/>
        <v>0</v>
      </c>
    </row>
    <row r="2631" spans="1:7">
      <c r="A2631" s="9"/>
      <c r="B2631" s="31"/>
      <c r="C2631" s="10" t="str">
        <f>IFERROR(VLOOKUP($B2631,DataBase!$A:$B,2,0),"")</f>
        <v/>
      </c>
      <c r="D2631" s="139" t="str">
        <f>IFERROR(VLOOKUP($B2631,DataBase!$A:$G,6,0),"")</f>
        <v/>
      </c>
      <c r="E2631" s="11"/>
      <c r="F2631" s="12"/>
      <c r="G2631" s="13">
        <f t="shared" si="42"/>
        <v>0</v>
      </c>
    </row>
    <row r="2632" spans="1:7">
      <c r="A2632" s="9"/>
      <c r="B2632" s="31"/>
      <c r="C2632" s="10" t="str">
        <f>IFERROR(VLOOKUP($B2632,DataBase!$A:$B,2,0),"")</f>
        <v/>
      </c>
      <c r="D2632" s="139" t="str">
        <f>IFERROR(VLOOKUP($B2632,DataBase!$A:$G,6,0),"")</f>
        <v/>
      </c>
      <c r="E2632" s="11"/>
      <c r="F2632" s="12"/>
      <c r="G2632" s="13">
        <f t="shared" si="42"/>
        <v>0</v>
      </c>
    </row>
    <row r="2633" spans="1:7">
      <c r="A2633" s="9"/>
      <c r="B2633" s="31"/>
      <c r="C2633" s="10" t="str">
        <f>IFERROR(VLOOKUP($B2633,DataBase!$A:$B,2,0),"")</f>
        <v/>
      </c>
      <c r="D2633" s="139" t="str">
        <f>IFERROR(VLOOKUP($B2633,DataBase!$A:$G,6,0),"")</f>
        <v/>
      </c>
      <c r="E2633" s="11"/>
      <c r="F2633" s="12"/>
      <c r="G2633" s="13">
        <f t="shared" si="42"/>
        <v>0</v>
      </c>
    </row>
    <row r="2634" spans="1:7">
      <c r="A2634" s="9"/>
      <c r="B2634" s="31"/>
      <c r="C2634" s="10" t="str">
        <f>IFERROR(VLOOKUP($B2634,DataBase!$A:$B,2,0),"")</f>
        <v/>
      </c>
      <c r="D2634" s="139" t="str">
        <f>IFERROR(VLOOKUP($B2634,DataBase!$A:$G,6,0),"")</f>
        <v/>
      </c>
      <c r="E2634" s="11"/>
      <c r="F2634" s="12"/>
      <c r="G2634" s="13">
        <f t="shared" si="42"/>
        <v>0</v>
      </c>
    </row>
    <row r="2635" spans="1:7">
      <c r="A2635" s="9"/>
      <c r="B2635" s="31"/>
      <c r="C2635" s="10" t="str">
        <f>IFERROR(VLOOKUP($B2635,DataBase!$A:$B,2,0),"")</f>
        <v/>
      </c>
      <c r="D2635" s="139" t="str">
        <f>IFERROR(VLOOKUP($B2635,DataBase!$A:$G,6,0),"")</f>
        <v/>
      </c>
      <c r="E2635" s="11"/>
      <c r="F2635" s="12"/>
      <c r="G2635" s="13">
        <f t="shared" si="42"/>
        <v>0</v>
      </c>
    </row>
    <row r="2636" spans="1:7">
      <c r="A2636" s="9"/>
      <c r="B2636" s="31"/>
      <c r="C2636" s="10" t="str">
        <f>IFERROR(VLOOKUP($B2636,DataBase!$A:$B,2,0),"")</f>
        <v/>
      </c>
      <c r="D2636" s="139" t="str">
        <f>IFERROR(VLOOKUP($B2636,DataBase!$A:$G,6,0),"")</f>
        <v/>
      </c>
      <c r="E2636" s="11"/>
      <c r="F2636" s="12"/>
      <c r="G2636" s="13">
        <f t="shared" si="42"/>
        <v>0</v>
      </c>
    </row>
    <row r="2637" spans="1:7">
      <c r="A2637" s="9"/>
      <c r="B2637" s="31"/>
      <c r="C2637" s="10" t="str">
        <f>IFERROR(VLOOKUP($B2637,DataBase!$A:$B,2,0),"")</f>
        <v/>
      </c>
      <c r="D2637" s="139" t="str">
        <f>IFERROR(VLOOKUP($B2637,DataBase!$A:$G,6,0),"")</f>
        <v/>
      </c>
      <c r="E2637" s="11"/>
      <c r="F2637" s="12"/>
      <c r="G2637" s="13">
        <f t="shared" si="42"/>
        <v>0</v>
      </c>
    </row>
    <row r="2638" spans="1:7">
      <c r="A2638" s="9"/>
      <c r="B2638" s="31"/>
      <c r="C2638" s="10" t="str">
        <f>IFERROR(VLOOKUP($B2638,DataBase!$A:$B,2,0),"")</f>
        <v/>
      </c>
      <c r="D2638" s="139" t="str">
        <f>IFERROR(VLOOKUP($B2638,DataBase!$A:$G,6,0),"")</f>
        <v/>
      </c>
      <c r="E2638" s="11"/>
      <c r="F2638" s="12"/>
      <c r="G2638" s="13">
        <f t="shared" si="42"/>
        <v>0</v>
      </c>
    </row>
    <row r="2639" spans="1:7">
      <c r="A2639" s="9"/>
      <c r="B2639" s="31"/>
      <c r="C2639" s="10" t="str">
        <f>IFERROR(VLOOKUP($B2639,DataBase!$A:$B,2,0),"")</f>
        <v/>
      </c>
      <c r="D2639" s="139" t="str">
        <f>IFERROR(VLOOKUP($B2639,DataBase!$A:$G,6,0),"")</f>
        <v/>
      </c>
      <c r="E2639" s="11"/>
      <c r="F2639" s="12"/>
      <c r="G2639" s="13">
        <f t="shared" si="42"/>
        <v>0</v>
      </c>
    </row>
    <row r="2640" spans="1:7">
      <c r="A2640" s="9"/>
      <c r="B2640" s="31"/>
      <c r="C2640" s="10" t="str">
        <f>IFERROR(VLOOKUP($B2640,DataBase!$A:$B,2,0),"")</f>
        <v/>
      </c>
      <c r="D2640" s="139" t="str">
        <f>IFERROR(VLOOKUP($B2640,DataBase!$A:$G,6,0),"")</f>
        <v/>
      </c>
      <c r="E2640" s="11"/>
      <c r="F2640" s="12"/>
      <c r="G2640" s="13">
        <f t="shared" si="42"/>
        <v>0</v>
      </c>
    </row>
    <row r="2641" spans="1:7">
      <c r="A2641" s="9"/>
      <c r="B2641" s="31"/>
      <c r="C2641" s="10" t="str">
        <f>IFERROR(VLOOKUP($B2641,DataBase!$A:$B,2,0),"")</f>
        <v/>
      </c>
      <c r="D2641" s="139" t="str">
        <f>IFERROR(VLOOKUP($B2641,DataBase!$A:$G,6,0),"")</f>
        <v/>
      </c>
      <c r="E2641" s="11"/>
      <c r="F2641" s="12"/>
      <c r="G2641" s="13">
        <f t="shared" si="42"/>
        <v>0</v>
      </c>
    </row>
    <row r="2642" spans="1:7">
      <c r="A2642" s="9"/>
      <c r="B2642" s="31"/>
      <c r="C2642" s="10" t="str">
        <f>IFERROR(VLOOKUP($B2642,DataBase!$A:$B,2,0),"")</f>
        <v/>
      </c>
      <c r="D2642" s="139" t="str">
        <f>IFERROR(VLOOKUP($B2642,DataBase!$A:$G,6,0),"")</f>
        <v/>
      </c>
      <c r="E2642" s="11"/>
      <c r="F2642" s="12"/>
      <c r="G2642" s="13">
        <f t="shared" si="42"/>
        <v>0</v>
      </c>
    </row>
    <row r="2643" spans="1:7">
      <c r="A2643" s="9"/>
      <c r="B2643" s="31"/>
      <c r="C2643" s="10" t="str">
        <f>IFERROR(VLOOKUP($B2643,DataBase!$A:$B,2,0),"")</f>
        <v/>
      </c>
      <c r="D2643" s="139" t="str">
        <f>IFERROR(VLOOKUP($B2643,DataBase!$A:$G,6,0),"")</f>
        <v/>
      </c>
      <c r="E2643" s="11"/>
      <c r="F2643" s="12"/>
      <c r="G2643" s="13">
        <f t="shared" si="42"/>
        <v>0</v>
      </c>
    </row>
    <row r="2644" spans="1:7">
      <c r="A2644" s="9"/>
      <c r="B2644" s="31"/>
      <c r="C2644" s="10" t="str">
        <f>IFERROR(VLOOKUP($B2644,DataBase!$A:$B,2,0),"")</f>
        <v/>
      </c>
      <c r="D2644" s="139" t="str">
        <f>IFERROR(VLOOKUP($B2644,DataBase!$A:$G,6,0),"")</f>
        <v/>
      </c>
      <c r="E2644" s="11"/>
      <c r="F2644" s="12"/>
      <c r="G2644" s="13">
        <f t="shared" si="42"/>
        <v>0</v>
      </c>
    </row>
    <row r="2645" spans="1:7">
      <c r="A2645" s="9"/>
      <c r="B2645" s="31"/>
      <c r="C2645" s="10" t="str">
        <f>IFERROR(VLOOKUP($B2645,DataBase!$A:$B,2,0),"")</f>
        <v/>
      </c>
      <c r="D2645" s="139" t="str">
        <f>IFERROR(VLOOKUP($B2645,DataBase!$A:$G,6,0),"")</f>
        <v/>
      </c>
      <c r="E2645" s="11"/>
      <c r="F2645" s="12"/>
      <c r="G2645" s="13">
        <f t="shared" si="42"/>
        <v>0</v>
      </c>
    </row>
    <row r="2646" spans="1:7">
      <c r="A2646" s="9"/>
      <c r="B2646" s="31"/>
      <c r="C2646" s="10" t="str">
        <f>IFERROR(VLOOKUP($B2646,DataBase!$A:$B,2,0),"")</f>
        <v/>
      </c>
      <c r="D2646" s="139" t="str">
        <f>IFERROR(VLOOKUP($B2646,DataBase!$A:$G,6,0),"")</f>
        <v/>
      </c>
      <c r="E2646" s="11"/>
      <c r="F2646" s="12"/>
      <c r="G2646" s="13">
        <f t="shared" si="42"/>
        <v>0</v>
      </c>
    </row>
    <row r="2647" spans="1:7">
      <c r="A2647" s="9"/>
      <c r="B2647" s="31"/>
      <c r="C2647" s="10" t="str">
        <f>IFERROR(VLOOKUP($B2647,DataBase!$A:$B,2,0),"")</f>
        <v/>
      </c>
      <c r="D2647" s="139" t="str">
        <f>IFERROR(VLOOKUP($B2647,DataBase!$A:$G,6,0),"")</f>
        <v/>
      </c>
      <c r="E2647" s="11"/>
      <c r="F2647" s="12"/>
      <c r="G2647" s="13">
        <f t="shared" si="42"/>
        <v>0</v>
      </c>
    </row>
    <row r="2648" spans="1:7">
      <c r="A2648" s="9"/>
      <c r="B2648" s="31"/>
      <c r="C2648" s="10" t="str">
        <f>IFERROR(VLOOKUP($B2648,DataBase!$A:$B,2,0),"")</f>
        <v/>
      </c>
      <c r="D2648" s="139" t="str">
        <f>IFERROR(VLOOKUP($B2648,DataBase!$A:$G,6,0),"")</f>
        <v/>
      </c>
      <c r="E2648" s="11"/>
      <c r="F2648" s="12"/>
      <c r="G2648" s="13">
        <f t="shared" si="42"/>
        <v>0</v>
      </c>
    </row>
    <row r="2649" spans="1:7">
      <c r="A2649" s="9"/>
      <c r="B2649" s="31"/>
      <c r="C2649" s="10" t="str">
        <f>IFERROR(VLOOKUP($B2649,DataBase!$A:$B,2,0),"")</f>
        <v/>
      </c>
      <c r="D2649" s="139" t="str">
        <f>IFERROR(VLOOKUP($B2649,DataBase!$A:$G,6,0),"")</f>
        <v/>
      </c>
      <c r="E2649" s="11"/>
      <c r="F2649" s="12"/>
      <c r="G2649" s="13">
        <f t="shared" si="42"/>
        <v>0</v>
      </c>
    </row>
    <row r="2650" spans="1:7">
      <c r="A2650" s="9"/>
      <c r="B2650" s="31"/>
      <c r="C2650" s="10" t="str">
        <f>IFERROR(VLOOKUP($B2650,DataBase!$A:$B,2,0),"")</f>
        <v/>
      </c>
      <c r="D2650" s="139" t="str">
        <f>IFERROR(VLOOKUP($B2650,DataBase!$A:$G,6,0),"")</f>
        <v/>
      </c>
      <c r="E2650" s="11"/>
      <c r="F2650" s="12"/>
      <c r="G2650" s="13">
        <f t="shared" si="42"/>
        <v>0</v>
      </c>
    </row>
    <row r="2651" spans="1:7">
      <c r="A2651" s="9"/>
      <c r="B2651" s="31"/>
      <c r="C2651" s="10" t="str">
        <f>IFERROR(VLOOKUP($B2651,DataBase!$A:$B,2,0),"")</f>
        <v/>
      </c>
      <c r="D2651" s="139" t="str">
        <f>IFERROR(VLOOKUP($B2651,DataBase!$A:$G,6,0),"")</f>
        <v/>
      </c>
      <c r="E2651" s="11"/>
      <c r="F2651" s="12"/>
      <c r="G2651" s="13">
        <f t="shared" si="42"/>
        <v>0</v>
      </c>
    </row>
    <row r="2652" spans="1:7">
      <c r="A2652" s="9"/>
      <c r="B2652" s="31"/>
      <c r="C2652" s="10" t="str">
        <f>IFERROR(VLOOKUP($B2652,DataBase!$A:$B,2,0),"")</f>
        <v/>
      </c>
      <c r="D2652" s="139" t="str">
        <f>IFERROR(VLOOKUP($B2652,DataBase!$A:$G,6,0),"")</f>
        <v/>
      </c>
      <c r="E2652" s="11"/>
      <c r="F2652" s="12"/>
      <c r="G2652" s="13">
        <f t="shared" si="42"/>
        <v>0</v>
      </c>
    </row>
    <row r="2653" spans="1:7">
      <c r="A2653" s="9"/>
      <c r="B2653" s="31"/>
      <c r="C2653" s="10" t="str">
        <f>IFERROR(VLOOKUP($B2653,DataBase!$A:$B,2,0),"")</f>
        <v/>
      </c>
      <c r="D2653" s="139" t="str">
        <f>IFERROR(VLOOKUP($B2653,DataBase!$A:$G,6,0),"")</f>
        <v/>
      </c>
      <c r="E2653" s="11"/>
      <c r="F2653" s="12"/>
      <c r="G2653" s="13">
        <f t="shared" si="42"/>
        <v>0</v>
      </c>
    </row>
    <row r="2654" spans="1:7">
      <c r="A2654" s="9"/>
      <c r="B2654" s="31"/>
      <c r="C2654" s="10" t="str">
        <f>IFERROR(VLOOKUP($B2654,DataBase!$A:$B,2,0),"")</f>
        <v/>
      </c>
      <c r="D2654" s="139" t="str">
        <f>IFERROR(VLOOKUP($B2654,DataBase!$A:$G,6,0),"")</f>
        <v/>
      </c>
      <c r="E2654" s="11"/>
      <c r="F2654" s="12"/>
      <c r="G2654" s="13">
        <f t="shared" si="42"/>
        <v>0</v>
      </c>
    </row>
    <row r="2655" spans="1:7">
      <c r="A2655" s="9"/>
      <c r="B2655" s="31"/>
      <c r="C2655" s="10" t="str">
        <f>IFERROR(VLOOKUP($B2655,DataBase!$A:$B,2,0),"")</f>
        <v/>
      </c>
      <c r="D2655" s="139" t="str">
        <f>IFERROR(VLOOKUP($B2655,DataBase!$A:$G,6,0),"")</f>
        <v/>
      </c>
      <c r="E2655" s="11"/>
      <c r="F2655" s="12"/>
      <c r="G2655" s="13">
        <f t="shared" si="42"/>
        <v>0</v>
      </c>
    </row>
    <row r="2656" spans="1:7">
      <c r="A2656" s="9"/>
      <c r="B2656" s="31"/>
      <c r="C2656" s="10" t="str">
        <f>IFERROR(VLOOKUP($B2656,DataBase!$A:$B,2,0),"")</f>
        <v/>
      </c>
      <c r="D2656" s="139" t="str">
        <f>IFERROR(VLOOKUP($B2656,DataBase!$A:$G,6,0),"")</f>
        <v/>
      </c>
      <c r="E2656" s="11"/>
      <c r="F2656" s="12"/>
      <c r="G2656" s="13">
        <f t="shared" si="42"/>
        <v>0</v>
      </c>
    </row>
    <row r="2657" spans="1:7">
      <c r="A2657" s="9"/>
      <c r="B2657" s="31"/>
      <c r="C2657" s="10" t="str">
        <f>IFERROR(VLOOKUP($B2657,DataBase!$A:$B,2,0),"")</f>
        <v/>
      </c>
      <c r="D2657" s="139" t="str">
        <f>IFERROR(VLOOKUP($B2657,DataBase!$A:$G,6,0),"")</f>
        <v/>
      </c>
      <c r="E2657" s="11"/>
      <c r="F2657" s="12"/>
      <c r="G2657" s="13">
        <f t="shared" si="42"/>
        <v>0</v>
      </c>
    </row>
    <row r="2658" spans="1:7">
      <c r="A2658" s="9"/>
      <c r="B2658" s="31"/>
      <c r="C2658" s="10" t="str">
        <f>IFERROR(VLOOKUP($B2658,DataBase!$A:$B,2,0),"")</f>
        <v/>
      </c>
      <c r="D2658" s="139" t="str">
        <f>IFERROR(VLOOKUP($B2658,DataBase!$A:$G,6,0),"")</f>
        <v/>
      </c>
      <c r="E2658" s="11"/>
      <c r="F2658" s="12"/>
      <c r="G2658" s="13">
        <f t="shared" si="42"/>
        <v>0</v>
      </c>
    </row>
    <row r="2659" spans="1:7">
      <c r="A2659" s="9"/>
      <c r="B2659" s="31"/>
      <c r="C2659" s="10" t="str">
        <f>IFERROR(VLOOKUP($B2659,DataBase!$A:$B,2,0),"")</f>
        <v/>
      </c>
      <c r="D2659" s="139" t="str">
        <f>IFERROR(VLOOKUP($B2659,DataBase!$A:$G,6,0),"")</f>
        <v/>
      </c>
      <c r="E2659" s="11"/>
      <c r="F2659" s="12"/>
      <c r="G2659" s="13">
        <f t="shared" si="42"/>
        <v>0</v>
      </c>
    </row>
    <row r="2660" spans="1:7">
      <c r="A2660" s="9"/>
      <c r="B2660" s="31"/>
      <c r="C2660" s="10" t="str">
        <f>IFERROR(VLOOKUP($B2660,DataBase!$A:$B,2,0),"")</f>
        <v/>
      </c>
      <c r="D2660" s="139" t="str">
        <f>IFERROR(VLOOKUP($B2660,DataBase!$A:$G,6,0),"")</f>
        <v/>
      </c>
      <c r="E2660" s="11"/>
      <c r="F2660" s="12"/>
      <c r="G2660" s="13">
        <f t="shared" si="42"/>
        <v>0</v>
      </c>
    </row>
    <row r="2661" spans="1:7">
      <c r="A2661" s="9"/>
      <c r="B2661" s="31"/>
      <c r="C2661" s="10" t="str">
        <f>IFERROR(VLOOKUP($B2661,DataBase!$A:$B,2,0),"")</f>
        <v/>
      </c>
      <c r="D2661" s="139" t="str">
        <f>IFERROR(VLOOKUP($B2661,DataBase!$A:$G,6,0),"")</f>
        <v/>
      </c>
      <c r="E2661" s="11"/>
      <c r="F2661" s="12"/>
      <c r="G2661" s="13">
        <f t="shared" si="42"/>
        <v>0</v>
      </c>
    </row>
    <row r="2662" spans="1:7">
      <c r="A2662" s="9"/>
      <c r="B2662" s="31"/>
      <c r="C2662" s="10" t="str">
        <f>IFERROR(VLOOKUP($B2662,DataBase!$A:$B,2,0),"")</f>
        <v/>
      </c>
      <c r="D2662" s="139" t="str">
        <f>IFERROR(VLOOKUP($B2662,DataBase!$A:$G,6,0),"")</f>
        <v/>
      </c>
      <c r="E2662" s="11"/>
      <c r="F2662" s="12"/>
      <c r="G2662" s="13">
        <f t="shared" si="42"/>
        <v>0</v>
      </c>
    </row>
    <row r="2663" spans="1:7">
      <c r="A2663" s="9"/>
      <c r="B2663" s="31"/>
      <c r="C2663" s="10" t="str">
        <f>IFERROR(VLOOKUP($B2663,DataBase!$A:$B,2,0),"")</f>
        <v/>
      </c>
      <c r="D2663" s="139" t="str">
        <f>IFERROR(VLOOKUP($B2663,DataBase!$A:$G,6,0),"")</f>
        <v/>
      </c>
      <c r="E2663" s="11"/>
      <c r="F2663" s="12"/>
      <c r="G2663" s="13">
        <f t="shared" si="42"/>
        <v>0</v>
      </c>
    </row>
    <row r="2664" spans="1:7">
      <c r="A2664" s="9"/>
      <c r="B2664" s="31"/>
      <c r="C2664" s="10" t="str">
        <f>IFERROR(VLOOKUP($B2664,DataBase!$A:$B,2,0),"")</f>
        <v/>
      </c>
      <c r="D2664" s="139" t="str">
        <f>IFERROR(VLOOKUP($B2664,DataBase!$A:$G,6,0),"")</f>
        <v/>
      </c>
      <c r="E2664" s="11"/>
      <c r="F2664" s="12"/>
      <c r="G2664" s="13">
        <f t="shared" si="42"/>
        <v>0</v>
      </c>
    </row>
    <row r="2665" spans="1:7">
      <c r="A2665" s="9"/>
      <c r="B2665" s="31"/>
      <c r="C2665" s="10" t="str">
        <f>IFERROR(VLOOKUP($B2665,DataBase!$A:$B,2,0),"")</f>
        <v/>
      </c>
      <c r="D2665" s="139" t="str">
        <f>IFERROR(VLOOKUP($B2665,DataBase!$A:$G,6,0),"")</f>
        <v/>
      </c>
      <c r="E2665" s="11"/>
      <c r="F2665" s="12"/>
      <c r="G2665" s="13">
        <f t="shared" si="42"/>
        <v>0</v>
      </c>
    </row>
    <row r="2666" spans="1:7">
      <c r="A2666" s="9"/>
      <c r="B2666" s="31"/>
      <c r="C2666" s="10" t="str">
        <f>IFERROR(VLOOKUP($B2666,DataBase!$A:$B,2,0),"")</f>
        <v/>
      </c>
      <c r="D2666" s="139" t="str">
        <f>IFERROR(VLOOKUP($B2666,DataBase!$A:$G,6,0),"")</f>
        <v/>
      </c>
      <c r="E2666" s="11"/>
      <c r="F2666" s="12"/>
      <c r="G2666" s="13">
        <f t="shared" si="42"/>
        <v>0</v>
      </c>
    </row>
    <row r="2667" spans="1:7">
      <c r="A2667" s="9"/>
      <c r="B2667" s="31"/>
      <c r="C2667" s="10" t="str">
        <f>IFERROR(VLOOKUP($B2667,DataBase!$A:$B,2,0),"")</f>
        <v/>
      </c>
      <c r="D2667" s="139" t="str">
        <f>IFERROR(VLOOKUP($B2667,DataBase!$A:$G,6,0),"")</f>
        <v/>
      </c>
      <c r="E2667" s="11"/>
      <c r="F2667" s="12"/>
      <c r="G2667" s="13">
        <f t="shared" si="42"/>
        <v>0</v>
      </c>
    </row>
    <row r="2668" spans="1:7">
      <c r="A2668" s="9"/>
      <c r="B2668" s="31"/>
      <c r="C2668" s="10" t="str">
        <f>IFERROR(VLOOKUP($B2668,DataBase!$A:$B,2,0),"")</f>
        <v/>
      </c>
      <c r="D2668" s="139" t="str">
        <f>IFERROR(VLOOKUP($B2668,DataBase!$A:$G,6,0),"")</f>
        <v/>
      </c>
      <c r="E2668" s="11"/>
      <c r="F2668" s="12"/>
      <c r="G2668" s="13">
        <f t="shared" si="42"/>
        <v>0</v>
      </c>
    </row>
    <row r="2669" spans="1:7">
      <c r="A2669" s="9"/>
      <c r="B2669" s="31"/>
      <c r="C2669" s="10" t="str">
        <f>IFERROR(VLOOKUP($B2669,DataBase!$A:$B,2,0),"")</f>
        <v/>
      </c>
      <c r="D2669" s="139" t="str">
        <f>IFERROR(VLOOKUP($B2669,DataBase!$A:$G,6,0),"")</f>
        <v/>
      </c>
      <c r="E2669" s="11"/>
      <c r="F2669" s="12"/>
      <c r="G2669" s="13">
        <f t="shared" si="42"/>
        <v>0</v>
      </c>
    </row>
    <row r="2670" spans="1:7">
      <c r="A2670" s="9"/>
      <c r="B2670" s="31"/>
      <c r="C2670" s="10" t="str">
        <f>IFERROR(VLOOKUP($B2670,DataBase!$A:$B,2,0),"")</f>
        <v/>
      </c>
      <c r="D2670" s="139" t="str">
        <f>IFERROR(VLOOKUP($B2670,DataBase!$A:$G,6,0),"")</f>
        <v/>
      </c>
      <c r="E2670" s="11"/>
      <c r="F2670" s="12"/>
      <c r="G2670" s="13">
        <f t="shared" si="42"/>
        <v>0</v>
      </c>
    </row>
    <row r="2671" spans="1:7">
      <c r="A2671" s="9"/>
      <c r="B2671" s="31"/>
      <c r="C2671" s="10" t="str">
        <f>IFERROR(VLOOKUP($B2671,DataBase!$A:$B,2,0),"")</f>
        <v/>
      </c>
      <c r="D2671" s="139" t="str">
        <f>IFERROR(VLOOKUP($B2671,DataBase!$A:$G,6,0),"")</f>
        <v/>
      </c>
      <c r="E2671" s="11"/>
      <c r="F2671" s="12"/>
      <c r="G2671" s="13">
        <f t="shared" si="42"/>
        <v>0</v>
      </c>
    </row>
    <row r="2672" spans="1:7">
      <c r="A2672" s="9"/>
      <c r="B2672" s="31"/>
      <c r="C2672" s="10" t="str">
        <f>IFERROR(VLOOKUP($B2672,DataBase!$A:$B,2,0),"")</f>
        <v/>
      </c>
      <c r="D2672" s="139" t="str">
        <f>IFERROR(VLOOKUP($B2672,DataBase!$A:$G,6,0),"")</f>
        <v/>
      </c>
      <c r="E2672" s="11"/>
      <c r="F2672" s="12"/>
      <c r="G2672" s="13">
        <f t="shared" si="42"/>
        <v>0</v>
      </c>
    </row>
    <row r="2673" spans="1:7">
      <c r="A2673" s="9"/>
      <c r="B2673" s="31"/>
      <c r="C2673" s="10" t="str">
        <f>IFERROR(VLOOKUP($B2673,DataBase!$A:$B,2,0),"")</f>
        <v/>
      </c>
      <c r="D2673" s="139" t="str">
        <f>IFERROR(VLOOKUP($B2673,DataBase!$A:$G,6,0),"")</f>
        <v/>
      </c>
      <c r="E2673" s="11"/>
      <c r="F2673" s="12"/>
      <c r="G2673" s="13">
        <f t="shared" si="42"/>
        <v>0</v>
      </c>
    </row>
    <row r="2674" spans="1:7">
      <c r="A2674" s="9"/>
      <c r="B2674" s="31"/>
      <c r="C2674" s="10" t="str">
        <f>IFERROR(VLOOKUP($B2674,DataBase!$A:$B,2,0),"")</f>
        <v/>
      </c>
      <c r="D2674" s="139" t="str">
        <f>IFERROR(VLOOKUP($B2674,DataBase!$A:$G,6,0),"")</f>
        <v/>
      </c>
      <c r="E2674" s="11"/>
      <c r="F2674" s="12"/>
      <c r="G2674" s="13">
        <f t="shared" si="42"/>
        <v>0</v>
      </c>
    </row>
    <row r="2675" spans="1:7">
      <c r="A2675" s="9"/>
      <c r="B2675" s="31"/>
      <c r="C2675" s="10" t="str">
        <f>IFERROR(VLOOKUP($B2675,DataBase!$A:$B,2,0),"")</f>
        <v/>
      </c>
      <c r="D2675" s="139" t="str">
        <f>IFERROR(VLOOKUP($B2675,DataBase!$A:$G,6,0),"")</f>
        <v/>
      </c>
      <c r="E2675" s="11"/>
      <c r="F2675" s="12"/>
      <c r="G2675" s="13">
        <f t="shared" si="42"/>
        <v>0</v>
      </c>
    </row>
    <row r="2676" spans="1:7">
      <c r="A2676" s="9"/>
      <c r="B2676" s="31"/>
      <c r="C2676" s="10" t="str">
        <f>IFERROR(VLOOKUP($B2676,DataBase!$A:$B,2,0),"")</f>
        <v/>
      </c>
      <c r="D2676" s="139" t="str">
        <f>IFERROR(VLOOKUP($B2676,DataBase!$A:$G,6,0),"")</f>
        <v/>
      </c>
      <c r="E2676" s="11"/>
      <c r="F2676" s="12"/>
      <c r="G2676" s="13">
        <f t="shared" si="42"/>
        <v>0</v>
      </c>
    </row>
    <row r="2677" spans="1:7">
      <c r="A2677" s="9"/>
      <c r="B2677" s="31"/>
      <c r="C2677" s="10" t="str">
        <f>IFERROR(VLOOKUP($B2677,DataBase!$A:$B,2,0),"")</f>
        <v/>
      </c>
      <c r="D2677" s="139" t="str">
        <f>IFERROR(VLOOKUP($B2677,DataBase!$A:$G,6,0),"")</f>
        <v/>
      </c>
      <c r="E2677" s="11"/>
      <c r="F2677" s="12"/>
      <c r="G2677" s="13">
        <f t="shared" si="42"/>
        <v>0</v>
      </c>
    </row>
    <row r="2678" spans="1:7">
      <c r="A2678" s="9"/>
      <c r="B2678" s="31"/>
      <c r="C2678" s="10" t="str">
        <f>IFERROR(VLOOKUP($B2678,DataBase!$A:$B,2,0),"")</f>
        <v/>
      </c>
      <c r="D2678" s="139" t="str">
        <f>IFERROR(VLOOKUP($B2678,DataBase!$A:$G,6,0),"")</f>
        <v/>
      </c>
      <c r="E2678" s="11"/>
      <c r="F2678" s="12"/>
      <c r="G2678" s="13">
        <f t="shared" si="42"/>
        <v>0</v>
      </c>
    </row>
    <row r="2679" spans="1:7">
      <c r="A2679" s="9"/>
      <c r="B2679" s="31"/>
      <c r="C2679" s="10" t="str">
        <f>IFERROR(VLOOKUP($B2679,DataBase!$A:$B,2,0),"")</f>
        <v/>
      </c>
      <c r="D2679" s="139" t="str">
        <f>IFERROR(VLOOKUP($B2679,DataBase!$A:$G,6,0),"")</f>
        <v/>
      </c>
      <c r="E2679" s="11"/>
      <c r="F2679" s="12"/>
      <c r="G2679" s="13">
        <f t="shared" si="42"/>
        <v>0</v>
      </c>
    </row>
    <row r="2680" spans="1:7">
      <c r="A2680" s="9"/>
      <c r="B2680" s="31"/>
      <c r="C2680" s="10" t="str">
        <f>IFERROR(VLOOKUP($B2680,DataBase!$A:$B,2,0),"")</f>
        <v/>
      </c>
      <c r="D2680" s="139" t="str">
        <f>IFERROR(VLOOKUP($B2680,DataBase!$A:$G,6,0),"")</f>
        <v/>
      </c>
      <c r="E2680" s="11"/>
      <c r="F2680" s="12"/>
      <c r="G2680" s="13">
        <f t="shared" si="42"/>
        <v>0</v>
      </c>
    </row>
    <row r="2681" spans="1:7">
      <c r="A2681" s="9"/>
      <c r="B2681" s="31"/>
      <c r="C2681" s="10" t="str">
        <f>IFERROR(VLOOKUP($B2681,DataBase!$A:$B,2,0),"")</f>
        <v/>
      </c>
      <c r="D2681" s="139" t="str">
        <f>IFERROR(VLOOKUP($B2681,DataBase!$A:$G,6,0),"")</f>
        <v/>
      </c>
      <c r="E2681" s="11"/>
      <c r="F2681" s="12"/>
      <c r="G2681" s="13">
        <f t="shared" si="42"/>
        <v>0</v>
      </c>
    </row>
    <row r="2682" spans="1:7">
      <c r="A2682" s="9"/>
      <c r="B2682" s="31"/>
      <c r="C2682" s="10" t="str">
        <f>IFERROR(VLOOKUP($B2682,DataBase!$A:$B,2,0),"")</f>
        <v/>
      </c>
      <c r="D2682" s="139" t="str">
        <f>IFERROR(VLOOKUP($B2682,DataBase!$A:$G,6,0),"")</f>
        <v/>
      </c>
      <c r="E2682" s="11"/>
      <c r="F2682" s="12"/>
      <c r="G2682" s="13">
        <f t="shared" si="42"/>
        <v>0</v>
      </c>
    </row>
    <row r="2683" spans="1:7">
      <c r="A2683" s="9"/>
      <c r="B2683" s="31"/>
      <c r="C2683" s="10" t="str">
        <f>IFERROR(VLOOKUP($B2683,DataBase!$A:$B,2,0),"")</f>
        <v/>
      </c>
      <c r="D2683" s="139" t="str">
        <f>IFERROR(VLOOKUP($B2683,DataBase!$A:$G,6,0),"")</f>
        <v/>
      </c>
      <c r="E2683" s="11"/>
      <c r="F2683" s="12"/>
      <c r="G2683" s="13">
        <f t="shared" si="42"/>
        <v>0</v>
      </c>
    </row>
    <row r="2684" spans="1:7">
      <c r="A2684" s="9"/>
      <c r="B2684" s="31"/>
      <c r="C2684" s="10" t="str">
        <f>IFERROR(VLOOKUP($B2684,DataBase!$A:$B,2,0),"")</f>
        <v/>
      </c>
      <c r="D2684" s="139" t="str">
        <f>IFERROR(VLOOKUP($B2684,DataBase!$A:$G,6,0),"")</f>
        <v/>
      </c>
      <c r="E2684" s="11"/>
      <c r="F2684" s="12"/>
      <c r="G2684" s="13">
        <f t="shared" si="42"/>
        <v>0</v>
      </c>
    </row>
    <row r="2685" spans="1:7">
      <c r="A2685" s="9"/>
      <c r="B2685" s="31"/>
      <c r="C2685" s="10" t="str">
        <f>IFERROR(VLOOKUP($B2685,DataBase!$A:$B,2,0),"")</f>
        <v/>
      </c>
      <c r="D2685" s="139" t="str">
        <f>IFERROR(VLOOKUP($B2685,DataBase!$A:$G,6,0),"")</f>
        <v/>
      </c>
      <c r="E2685" s="11"/>
      <c r="F2685" s="12"/>
      <c r="G2685" s="13">
        <f t="shared" si="42"/>
        <v>0</v>
      </c>
    </row>
    <row r="2686" spans="1:7">
      <c r="A2686" s="9"/>
      <c r="B2686" s="31"/>
      <c r="C2686" s="10" t="str">
        <f>IFERROR(VLOOKUP($B2686,DataBase!$A:$B,2,0),"")</f>
        <v/>
      </c>
      <c r="D2686" s="139" t="str">
        <f>IFERROR(VLOOKUP($B2686,DataBase!$A:$G,6,0),"")</f>
        <v/>
      </c>
      <c r="E2686" s="11"/>
      <c r="F2686" s="12"/>
      <c r="G2686" s="13">
        <f t="shared" si="42"/>
        <v>0</v>
      </c>
    </row>
    <row r="2687" spans="1:7">
      <c r="A2687" s="9"/>
      <c r="B2687" s="31"/>
      <c r="C2687" s="10" t="str">
        <f>IFERROR(VLOOKUP($B2687,DataBase!$A:$B,2,0),"")</f>
        <v/>
      </c>
      <c r="D2687" s="139" t="str">
        <f>IFERROR(VLOOKUP($B2687,DataBase!$A:$G,6,0),"")</f>
        <v/>
      </c>
      <c r="E2687" s="11"/>
      <c r="F2687" s="12"/>
      <c r="G2687" s="13">
        <f t="shared" si="42"/>
        <v>0</v>
      </c>
    </row>
    <row r="2688" spans="1:7">
      <c r="A2688" s="9"/>
      <c r="B2688" s="31"/>
      <c r="C2688" s="10" t="str">
        <f>IFERROR(VLOOKUP($B2688,DataBase!$A:$B,2,0),"")</f>
        <v/>
      </c>
      <c r="D2688" s="139" t="str">
        <f>IFERROR(VLOOKUP($B2688,DataBase!$A:$G,6,0),"")</f>
        <v/>
      </c>
      <c r="E2688" s="11"/>
      <c r="F2688" s="12"/>
      <c r="G2688" s="13">
        <f t="shared" si="42"/>
        <v>0</v>
      </c>
    </row>
    <row r="2689" spans="1:7">
      <c r="A2689" s="9"/>
      <c r="B2689" s="31"/>
      <c r="C2689" s="10" t="str">
        <f>IFERROR(VLOOKUP($B2689,DataBase!$A:$B,2,0),"")</f>
        <v/>
      </c>
      <c r="D2689" s="139" t="str">
        <f>IFERROR(VLOOKUP($B2689,DataBase!$A:$G,6,0),"")</f>
        <v/>
      </c>
      <c r="E2689" s="11"/>
      <c r="F2689" s="12"/>
      <c r="G2689" s="13">
        <f t="shared" si="42"/>
        <v>0</v>
      </c>
    </row>
    <row r="2690" spans="1:7">
      <c r="A2690" s="9"/>
      <c r="B2690" s="31"/>
      <c r="C2690" s="10" t="str">
        <f>IFERROR(VLOOKUP($B2690,DataBase!$A:$B,2,0),"")</f>
        <v/>
      </c>
      <c r="D2690" s="139" t="str">
        <f>IFERROR(VLOOKUP($B2690,DataBase!$A:$G,6,0),"")</f>
        <v/>
      </c>
      <c r="E2690" s="11"/>
      <c r="F2690" s="12"/>
      <c r="G2690" s="13">
        <f t="shared" si="42"/>
        <v>0</v>
      </c>
    </row>
    <row r="2691" spans="1:7">
      <c r="A2691" s="9"/>
      <c r="B2691" s="31"/>
      <c r="C2691" s="10" t="str">
        <f>IFERROR(VLOOKUP($B2691,DataBase!$A:$B,2,0),"")</f>
        <v/>
      </c>
      <c r="D2691" s="139" t="str">
        <f>IFERROR(VLOOKUP($B2691,DataBase!$A:$G,6,0),"")</f>
        <v/>
      </c>
      <c r="E2691" s="11"/>
      <c r="F2691" s="12"/>
      <c r="G2691" s="13">
        <f t="shared" si="42"/>
        <v>0</v>
      </c>
    </row>
    <row r="2692" spans="1:7">
      <c r="A2692" s="9"/>
      <c r="B2692" s="31"/>
      <c r="C2692" s="10" t="str">
        <f>IFERROR(VLOOKUP($B2692,DataBase!$A:$B,2,0),"")</f>
        <v/>
      </c>
      <c r="D2692" s="139" t="str">
        <f>IFERROR(VLOOKUP($B2692,DataBase!$A:$G,6,0),"")</f>
        <v/>
      </c>
      <c r="E2692" s="11"/>
      <c r="F2692" s="12"/>
      <c r="G2692" s="13">
        <f t="shared" ref="G2692:G2755" si="43">E2692*F2692</f>
        <v>0</v>
      </c>
    </row>
    <row r="2693" spans="1:7">
      <c r="A2693" s="9"/>
      <c r="B2693" s="31"/>
      <c r="C2693" s="10" t="str">
        <f>IFERROR(VLOOKUP($B2693,DataBase!$A:$B,2,0),"")</f>
        <v/>
      </c>
      <c r="D2693" s="139" t="str">
        <f>IFERROR(VLOOKUP($B2693,DataBase!$A:$G,6,0),"")</f>
        <v/>
      </c>
      <c r="E2693" s="11"/>
      <c r="F2693" s="12"/>
      <c r="G2693" s="13">
        <f t="shared" si="43"/>
        <v>0</v>
      </c>
    </row>
    <row r="2694" spans="1:7">
      <c r="A2694" s="9"/>
      <c r="B2694" s="31"/>
      <c r="C2694" s="10" t="str">
        <f>IFERROR(VLOOKUP($B2694,DataBase!$A:$B,2,0),"")</f>
        <v/>
      </c>
      <c r="D2694" s="139" t="str">
        <f>IFERROR(VLOOKUP($B2694,DataBase!$A:$G,6,0),"")</f>
        <v/>
      </c>
      <c r="E2694" s="11"/>
      <c r="F2694" s="12"/>
      <c r="G2694" s="13">
        <f t="shared" si="43"/>
        <v>0</v>
      </c>
    </row>
    <row r="2695" spans="1:7">
      <c r="A2695" s="9"/>
      <c r="B2695" s="31"/>
      <c r="C2695" s="10" t="str">
        <f>IFERROR(VLOOKUP($B2695,DataBase!$A:$B,2,0),"")</f>
        <v/>
      </c>
      <c r="D2695" s="139" t="str">
        <f>IFERROR(VLOOKUP($B2695,DataBase!$A:$G,6,0),"")</f>
        <v/>
      </c>
      <c r="E2695" s="11"/>
      <c r="F2695" s="12"/>
      <c r="G2695" s="13">
        <f t="shared" si="43"/>
        <v>0</v>
      </c>
    </row>
    <row r="2696" spans="1:7">
      <c r="A2696" s="9"/>
      <c r="B2696" s="31"/>
      <c r="C2696" s="10" t="str">
        <f>IFERROR(VLOOKUP($B2696,DataBase!$A:$B,2,0),"")</f>
        <v/>
      </c>
      <c r="D2696" s="139" t="str">
        <f>IFERROR(VLOOKUP($B2696,DataBase!$A:$G,6,0),"")</f>
        <v/>
      </c>
      <c r="E2696" s="11"/>
      <c r="F2696" s="12"/>
      <c r="G2696" s="13">
        <f t="shared" si="43"/>
        <v>0</v>
      </c>
    </row>
    <row r="2697" spans="1:7">
      <c r="A2697" s="9"/>
      <c r="B2697" s="31"/>
      <c r="C2697" s="10" t="str">
        <f>IFERROR(VLOOKUP($B2697,DataBase!$A:$B,2,0),"")</f>
        <v/>
      </c>
      <c r="D2697" s="139" t="str">
        <f>IFERROR(VLOOKUP($B2697,DataBase!$A:$G,6,0),"")</f>
        <v/>
      </c>
      <c r="E2697" s="11"/>
      <c r="F2697" s="12"/>
      <c r="G2697" s="13">
        <f t="shared" si="43"/>
        <v>0</v>
      </c>
    </row>
    <row r="2698" spans="1:7">
      <c r="A2698" s="9"/>
      <c r="B2698" s="31"/>
      <c r="C2698" s="10" t="str">
        <f>IFERROR(VLOOKUP($B2698,DataBase!$A:$B,2,0),"")</f>
        <v/>
      </c>
      <c r="D2698" s="139" t="str">
        <f>IFERROR(VLOOKUP($B2698,DataBase!$A:$G,6,0),"")</f>
        <v/>
      </c>
      <c r="E2698" s="11"/>
      <c r="F2698" s="12"/>
      <c r="G2698" s="13">
        <f t="shared" si="43"/>
        <v>0</v>
      </c>
    </row>
    <row r="2699" spans="1:7">
      <c r="A2699" s="9"/>
      <c r="B2699" s="31"/>
      <c r="C2699" s="10" t="str">
        <f>IFERROR(VLOOKUP($B2699,DataBase!$A:$B,2,0),"")</f>
        <v/>
      </c>
      <c r="D2699" s="139" t="str">
        <f>IFERROR(VLOOKUP($B2699,DataBase!$A:$G,6,0),"")</f>
        <v/>
      </c>
      <c r="E2699" s="11"/>
      <c r="F2699" s="12"/>
      <c r="G2699" s="13">
        <f t="shared" si="43"/>
        <v>0</v>
      </c>
    </row>
    <row r="2700" spans="1:7">
      <c r="A2700" s="9"/>
      <c r="B2700" s="31"/>
      <c r="C2700" s="10" t="str">
        <f>IFERROR(VLOOKUP($B2700,DataBase!$A:$B,2,0),"")</f>
        <v/>
      </c>
      <c r="D2700" s="139" t="str">
        <f>IFERROR(VLOOKUP($B2700,DataBase!$A:$G,6,0),"")</f>
        <v/>
      </c>
      <c r="E2700" s="11"/>
      <c r="F2700" s="12"/>
      <c r="G2700" s="13">
        <f t="shared" si="43"/>
        <v>0</v>
      </c>
    </row>
    <row r="2701" spans="1:7">
      <c r="A2701" s="9"/>
      <c r="B2701" s="31"/>
      <c r="C2701" s="10" t="str">
        <f>IFERROR(VLOOKUP($B2701,DataBase!$A:$B,2,0),"")</f>
        <v/>
      </c>
      <c r="D2701" s="139" t="str">
        <f>IFERROR(VLOOKUP($B2701,DataBase!$A:$G,6,0),"")</f>
        <v/>
      </c>
      <c r="E2701" s="11"/>
      <c r="F2701" s="12"/>
      <c r="G2701" s="13">
        <f t="shared" si="43"/>
        <v>0</v>
      </c>
    </row>
    <row r="2702" spans="1:7">
      <c r="A2702" s="9"/>
      <c r="B2702" s="31"/>
      <c r="C2702" s="10" t="str">
        <f>IFERROR(VLOOKUP($B2702,DataBase!$A:$B,2,0),"")</f>
        <v/>
      </c>
      <c r="D2702" s="139" t="str">
        <f>IFERROR(VLOOKUP($B2702,DataBase!$A:$G,6,0),"")</f>
        <v/>
      </c>
      <c r="E2702" s="11"/>
      <c r="F2702" s="12"/>
      <c r="G2702" s="13">
        <f t="shared" si="43"/>
        <v>0</v>
      </c>
    </row>
    <row r="2703" spans="1:7">
      <c r="A2703" s="9"/>
      <c r="B2703" s="31"/>
      <c r="C2703" s="10" t="str">
        <f>IFERROR(VLOOKUP($B2703,DataBase!$A:$B,2,0),"")</f>
        <v/>
      </c>
      <c r="D2703" s="139" t="str">
        <f>IFERROR(VLOOKUP($B2703,DataBase!$A:$G,6,0),"")</f>
        <v/>
      </c>
      <c r="E2703" s="11"/>
      <c r="F2703" s="12"/>
      <c r="G2703" s="13">
        <f t="shared" si="43"/>
        <v>0</v>
      </c>
    </row>
    <row r="2704" spans="1:7">
      <c r="A2704" s="9"/>
      <c r="B2704" s="31"/>
      <c r="C2704" s="10" t="str">
        <f>IFERROR(VLOOKUP($B2704,DataBase!$A:$B,2,0),"")</f>
        <v/>
      </c>
      <c r="D2704" s="139" t="str">
        <f>IFERROR(VLOOKUP($B2704,DataBase!$A:$G,6,0),"")</f>
        <v/>
      </c>
      <c r="E2704" s="11"/>
      <c r="F2704" s="12"/>
      <c r="G2704" s="13">
        <f t="shared" si="43"/>
        <v>0</v>
      </c>
    </row>
    <row r="2705" spans="1:7">
      <c r="A2705" s="9"/>
      <c r="B2705" s="31"/>
      <c r="C2705" s="10" t="str">
        <f>IFERROR(VLOOKUP($B2705,DataBase!$A:$B,2,0),"")</f>
        <v/>
      </c>
      <c r="D2705" s="139" t="str">
        <f>IFERROR(VLOOKUP($B2705,DataBase!$A:$G,6,0),"")</f>
        <v/>
      </c>
      <c r="E2705" s="11"/>
      <c r="F2705" s="12"/>
      <c r="G2705" s="13">
        <f t="shared" si="43"/>
        <v>0</v>
      </c>
    </row>
    <row r="2706" spans="1:7">
      <c r="A2706" s="9"/>
      <c r="B2706" s="31"/>
      <c r="C2706" s="10" t="str">
        <f>IFERROR(VLOOKUP($B2706,DataBase!$A:$B,2,0),"")</f>
        <v/>
      </c>
      <c r="D2706" s="139" t="str">
        <f>IFERROR(VLOOKUP($B2706,DataBase!$A:$G,6,0),"")</f>
        <v/>
      </c>
      <c r="E2706" s="11"/>
      <c r="F2706" s="12"/>
      <c r="G2706" s="13">
        <f t="shared" si="43"/>
        <v>0</v>
      </c>
    </row>
    <row r="2707" spans="1:7">
      <c r="A2707" s="9"/>
      <c r="B2707" s="31"/>
      <c r="C2707" s="10" t="str">
        <f>IFERROR(VLOOKUP($B2707,DataBase!$A:$B,2,0),"")</f>
        <v/>
      </c>
      <c r="D2707" s="139" t="str">
        <f>IFERROR(VLOOKUP($B2707,DataBase!$A:$G,6,0),"")</f>
        <v/>
      </c>
      <c r="E2707" s="11"/>
      <c r="F2707" s="12"/>
      <c r="G2707" s="13">
        <f t="shared" si="43"/>
        <v>0</v>
      </c>
    </row>
    <row r="2708" spans="1:7">
      <c r="A2708" s="9"/>
      <c r="B2708" s="31"/>
      <c r="C2708" s="10" t="str">
        <f>IFERROR(VLOOKUP($B2708,DataBase!$A:$B,2,0),"")</f>
        <v/>
      </c>
      <c r="D2708" s="139" t="str">
        <f>IFERROR(VLOOKUP($B2708,DataBase!$A:$G,6,0),"")</f>
        <v/>
      </c>
      <c r="E2708" s="11"/>
      <c r="F2708" s="12"/>
      <c r="G2708" s="13">
        <f t="shared" si="43"/>
        <v>0</v>
      </c>
    </row>
    <row r="2709" spans="1:7">
      <c r="A2709" s="9"/>
      <c r="B2709" s="31"/>
      <c r="C2709" s="10" t="str">
        <f>IFERROR(VLOOKUP($B2709,DataBase!$A:$B,2,0),"")</f>
        <v/>
      </c>
      <c r="D2709" s="139" t="str">
        <f>IFERROR(VLOOKUP($B2709,DataBase!$A:$G,6,0),"")</f>
        <v/>
      </c>
      <c r="E2709" s="11"/>
      <c r="F2709" s="12"/>
      <c r="G2709" s="13">
        <f t="shared" si="43"/>
        <v>0</v>
      </c>
    </row>
    <row r="2710" spans="1:7">
      <c r="A2710" s="9"/>
      <c r="B2710" s="31"/>
      <c r="C2710" s="10" t="str">
        <f>IFERROR(VLOOKUP($B2710,DataBase!$A:$B,2,0),"")</f>
        <v/>
      </c>
      <c r="D2710" s="139" t="str">
        <f>IFERROR(VLOOKUP($B2710,DataBase!$A:$G,6,0),"")</f>
        <v/>
      </c>
      <c r="E2710" s="11"/>
      <c r="F2710" s="12"/>
      <c r="G2710" s="13">
        <f t="shared" si="43"/>
        <v>0</v>
      </c>
    </row>
    <row r="2711" spans="1:7">
      <c r="A2711" s="9"/>
      <c r="B2711" s="31"/>
      <c r="C2711" s="10" t="str">
        <f>IFERROR(VLOOKUP($B2711,DataBase!$A:$B,2,0),"")</f>
        <v/>
      </c>
      <c r="D2711" s="139" t="str">
        <f>IFERROR(VLOOKUP($B2711,DataBase!$A:$G,6,0),"")</f>
        <v/>
      </c>
      <c r="E2711" s="11"/>
      <c r="F2711" s="12"/>
      <c r="G2711" s="13">
        <f t="shared" si="43"/>
        <v>0</v>
      </c>
    </row>
    <row r="2712" spans="1:7">
      <c r="A2712" s="9"/>
      <c r="B2712" s="31"/>
      <c r="C2712" s="10" t="str">
        <f>IFERROR(VLOOKUP($B2712,DataBase!$A:$B,2,0),"")</f>
        <v/>
      </c>
      <c r="D2712" s="139" t="str">
        <f>IFERROR(VLOOKUP($B2712,DataBase!$A:$G,6,0),"")</f>
        <v/>
      </c>
      <c r="E2712" s="11"/>
      <c r="F2712" s="12"/>
      <c r="G2712" s="13">
        <f t="shared" si="43"/>
        <v>0</v>
      </c>
    </row>
    <row r="2713" spans="1:7">
      <c r="A2713" s="9"/>
      <c r="B2713" s="31"/>
      <c r="C2713" s="10" t="str">
        <f>IFERROR(VLOOKUP($B2713,DataBase!$A:$B,2,0),"")</f>
        <v/>
      </c>
      <c r="D2713" s="139" t="str">
        <f>IFERROR(VLOOKUP($B2713,DataBase!$A:$G,6,0),"")</f>
        <v/>
      </c>
      <c r="E2713" s="11"/>
      <c r="F2713" s="12"/>
      <c r="G2713" s="13">
        <f t="shared" si="43"/>
        <v>0</v>
      </c>
    </row>
    <row r="2714" spans="1:7">
      <c r="A2714" s="9"/>
      <c r="B2714" s="31"/>
      <c r="C2714" s="10" t="str">
        <f>IFERROR(VLOOKUP($B2714,DataBase!$A:$B,2,0),"")</f>
        <v/>
      </c>
      <c r="D2714" s="139" t="str">
        <f>IFERROR(VLOOKUP($B2714,DataBase!$A:$G,6,0),"")</f>
        <v/>
      </c>
      <c r="E2714" s="11"/>
      <c r="F2714" s="12"/>
      <c r="G2714" s="13">
        <f t="shared" si="43"/>
        <v>0</v>
      </c>
    </row>
    <row r="2715" spans="1:7">
      <c r="A2715" s="9"/>
      <c r="B2715" s="31"/>
      <c r="C2715" s="10" t="str">
        <f>IFERROR(VLOOKUP($B2715,DataBase!$A:$B,2,0),"")</f>
        <v/>
      </c>
      <c r="D2715" s="139" t="str">
        <f>IFERROR(VLOOKUP($B2715,DataBase!$A:$G,6,0),"")</f>
        <v/>
      </c>
      <c r="E2715" s="11"/>
      <c r="F2715" s="12"/>
      <c r="G2715" s="13">
        <f t="shared" si="43"/>
        <v>0</v>
      </c>
    </row>
    <row r="2716" spans="1:7">
      <c r="A2716" s="9"/>
      <c r="B2716" s="31"/>
      <c r="C2716" s="10" t="str">
        <f>IFERROR(VLOOKUP($B2716,DataBase!$A:$B,2,0),"")</f>
        <v/>
      </c>
      <c r="D2716" s="139" t="str">
        <f>IFERROR(VLOOKUP($B2716,DataBase!$A:$G,6,0),"")</f>
        <v/>
      </c>
      <c r="E2716" s="11"/>
      <c r="F2716" s="12"/>
      <c r="G2716" s="13">
        <f t="shared" si="43"/>
        <v>0</v>
      </c>
    </row>
    <row r="2717" spans="1:7">
      <c r="A2717" s="9"/>
      <c r="B2717" s="31"/>
      <c r="C2717" s="10" t="str">
        <f>IFERROR(VLOOKUP($B2717,DataBase!$A:$B,2,0),"")</f>
        <v/>
      </c>
      <c r="D2717" s="139" t="str">
        <f>IFERROR(VLOOKUP($B2717,DataBase!$A:$G,6,0),"")</f>
        <v/>
      </c>
      <c r="E2717" s="11"/>
      <c r="F2717" s="12"/>
      <c r="G2717" s="13">
        <f t="shared" si="43"/>
        <v>0</v>
      </c>
    </row>
    <row r="2718" spans="1:7">
      <c r="A2718" s="9"/>
      <c r="B2718" s="31"/>
      <c r="C2718" s="10" t="str">
        <f>IFERROR(VLOOKUP($B2718,DataBase!$A:$B,2,0),"")</f>
        <v/>
      </c>
      <c r="D2718" s="139" t="str">
        <f>IFERROR(VLOOKUP($B2718,DataBase!$A:$G,6,0),"")</f>
        <v/>
      </c>
      <c r="E2718" s="11"/>
      <c r="F2718" s="12"/>
      <c r="G2718" s="13">
        <f t="shared" si="43"/>
        <v>0</v>
      </c>
    </row>
    <row r="2719" spans="1:7">
      <c r="A2719" s="9"/>
      <c r="B2719" s="31"/>
      <c r="C2719" s="10" t="str">
        <f>IFERROR(VLOOKUP($B2719,DataBase!$A:$B,2,0),"")</f>
        <v/>
      </c>
      <c r="D2719" s="139" t="str">
        <f>IFERROR(VLOOKUP($B2719,DataBase!$A:$G,6,0),"")</f>
        <v/>
      </c>
      <c r="E2719" s="11"/>
      <c r="F2719" s="12"/>
      <c r="G2719" s="13">
        <f t="shared" si="43"/>
        <v>0</v>
      </c>
    </row>
    <row r="2720" spans="1:7">
      <c r="A2720" s="9"/>
      <c r="B2720" s="31"/>
      <c r="C2720" s="10" t="str">
        <f>IFERROR(VLOOKUP($B2720,DataBase!$A:$B,2,0),"")</f>
        <v/>
      </c>
      <c r="D2720" s="139" t="str">
        <f>IFERROR(VLOOKUP($B2720,DataBase!$A:$G,6,0),"")</f>
        <v/>
      </c>
      <c r="E2720" s="11"/>
      <c r="F2720" s="12"/>
      <c r="G2720" s="13">
        <f t="shared" si="43"/>
        <v>0</v>
      </c>
    </row>
    <row r="2721" spans="1:7">
      <c r="A2721" s="9"/>
      <c r="B2721" s="31"/>
      <c r="C2721" s="10" t="str">
        <f>IFERROR(VLOOKUP($B2721,DataBase!$A:$B,2,0),"")</f>
        <v/>
      </c>
      <c r="D2721" s="139" t="str">
        <f>IFERROR(VLOOKUP($B2721,DataBase!$A:$G,6,0),"")</f>
        <v/>
      </c>
      <c r="E2721" s="11"/>
      <c r="F2721" s="12"/>
      <c r="G2721" s="13">
        <f t="shared" si="43"/>
        <v>0</v>
      </c>
    </row>
    <row r="2722" spans="1:7">
      <c r="A2722" s="9"/>
      <c r="B2722" s="31"/>
      <c r="C2722" s="10" t="str">
        <f>IFERROR(VLOOKUP($B2722,DataBase!$A:$B,2,0),"")</f>
        <v/>
      </c>
      <c r="D2722" s="139" t="str">
        <f>IFERROR(VLOOKUP($B2722,DataBase!$A:$G,6,0),"")</f>
        <v/>
      </c>
      <c r="E2722" s="11"/>
      <c r="F2722" s="12"/>
      <c r="G2722" s="13">
        <f t="shared" si="43"/>
        <v>0</v>
      </c>
    </row>
    <row r="2723" spans="1:7">
      <c r="A2723" s="9"/>
      <c r="B2723" s="31"/>
      <c r="C2723" s="10" t="str">
        <f>IFERROR(VLOOKUP($B2723,DataBase!$A:$B,2,0),"")</f>
        <v/>
      </c>
      <c r="D2723" s="139" t="str">
        <f>IFERROR(VLOOKUP($B2723,DataBase!$A:$G,6,0),"")</f>
        <v/>
      </c>
      <c r="E2723" s="11"/>
      <c r="F2723" s="12"/>
      <c r="G2723" s="13">
        <f t="shared" si="43"/>
        <v>0</v>
      </c>
    </row>
    <row r="2724" spans="1:7">
      <c r="A2724" s="9"/>
      <c r="B2724" s="31"/>
      <c r="C2724" s="10" t="str">
        <f>IFERROR(VLOOKUP($B2724,DataBase!$A:$B,2,0),"")</f>
        <v/>
      </c>
      <c r="D2724" s="139" t="str">
        <f>IFERROR(VLOOKUP($B2724,DataBase!$A:$G,6,0),"")</f>
        <v/>
      </c>
      <c r="E2724" s="11"/>
      <c r="F2724" s="12"/>
      <c r="G2724" s="13">
        <f t="shared" si="43"/>
        <v>0</v>
      </c>
    </row>
    <row r="2725" spans="1:7">
      <c r="A2725" s="9"/>
      <c r="B2725" s="31"/>
      <c r="C2725" s="10" t="str">
        <f>IFERROR(VLOOKUP($B2725,DataBase!$A:$B,2,0),"")</f>
        <v/>
      </c>
      <c r="D2725" s="139" t="str">
        <f>IFERROR(VLOOKUP($B2725,DataBase!$A:$G,6,0),"")</f>
        <v/>
      </c>
      <c r="E2725" s="11"/>
      <c r="F2725" s="12"/>
      <c r="G2725" s="13">
        <f t="shared" si="43"/>
        <v>0</v>
      </c>
    </row>
    <row r="2726" spans="1:7">
      <c r="A2726" s="9"/>
      <c r="B2726" s="31"/>
      <c r="C2726" s="10" t="str">
        <f>IFERROR(VLOOKUP($B2726,DataBase!$A:$B,2,0),"")</f>
        <v/>
      </c>
      <c r="D2726" s="139" t="str">
        <f>IFERROR(VLOOKUP($B2726,DataBase!$A:$G,6,0),"")</f>
        <v/>
      </c>
      <c r="E2726" s="11"/>
      <c r="F2726" s="12"/>
      <c r="G2726" s="13">
        <f t="shared" si="43"/>
        <v>0</v>
      </c>
    </row>
    <row r="2727" spans="1:7">
      <c r="A2727" s="9"/>
      <c r="B2727" s="31"/>
      <c r="C2727" s="10" t="str">
        <f>IFERROR(VLOOKUP($B2727,DataBase!$A:$B,2,0),"")</f>
        <v/>
      </c>
      <c r="D2727" s="139" t="str">
        <f>IFERROR(VLOOKUP($B2727,DataBase!$A:$G,6,0),"")</f>
        <v/>
      </c>
      <c r="E2727" s="11"/>
      <c r="F2727" s="12"/>
      <c r="G2727" s="13">
        <f t="shared" si="43"/>
        <v>0</v>
      </c>
    </row>
    <row r="2728" spans="1:7">
      <c r="A2728" s="9"/>
      <c r="B2728" s="31"/>
      <c r="C2728" s="10" t="str">
        <f>IFERROR(VLOOKUP($B2728,DataBase!$A:$B,2,0),"")</f>
        <v/>
      </c>
      <c r="D2728" s="139" t="str">
        <f>IFERROR(VLOOKUP($B2728,DataBase!$A:$G,6,0),"")</f>
        <v/>
      </c>
      <c r="E2728" s="11"/>
      <c r="F2728" s="12"/>
      <c r="G2728" s="13">
        <f t="shared" si="43"/>
        <v>0</v>
      </c>
    </row>
    <row r="2729" spans="1:7">
      <c r="A2729" s="9"/>
      <c r="B2729" s="31"/>
      <c r="C2729" s="10" t="str">
        <f>IFERROR(VLOOKUP($B2729,DataBase!$A:$B,2,0),"")</f>
        <v/>
      </c>
      <c r="D2729" s="139" t="str">
        <f>IFERROR(VLOOKUP($B2729,DataBase!$A:$G,6,0),"")</f>
        <v/>
      </c>
      <c r="E2729" s="11"/>
      <c r="F2729" s="12"/>
      <c r="G2729" s="13">
        <f t="shared" si="43"/>
        <v>0</v>
      </c>
    </row>
    <row r="2730" spans="1:7">
      <c r="A2730" s="9"/>
      <c r="B2730" s="31"/>
      <c r="C2730" s="10" t="str">
        <f>IFERROR(VLOOKUP($B2730,DataBase!$A:$B,2,0),"")</f>
        <v/>
      </c>
      <c r="D2730" s="139" t="str">
        <f>IFERROR(VLOOKUP($B2730,DataBase!$A:$G,6,0),"")</f>
        <v/>
      </c>
      <c r="E2730" s="11"/>
      <c r="F2730" s="12"/>
      <c r="G2730" s="13">
        <f t="shared" si="43"/>
        <v>0</v>
      </c>
    </row>
    <row r="2731" spans="1:7">
      <c r="A2731" s="9"/>
      <c r="B2731" s="31"/>
      <c r="C2731" s="10" t="str">
        <f>IFERROR(VLOOKUP($B2731,DataBase!$A:$B,2,0),"")</f>
        <v/>
      </c>
      <c r="D2731" s="139" t="str">
        <f>IFERROR(VLOOKUP($B2731,DataBase!$A:$G,6,0),"")</f>
        <v/>
      </c>
      <c r="E2731" s="11"/>
      <c r="F2731" s="12"/>
      <c r="G2731" s="13">
        <f t="shared" si="43"/>
        <v>0</v>
      </c>
    </row>
    <row r="2732" spans="1:7">
      <c r="A2732" s="9"/>
      <c r="B2732" s="31"/>
      <c r="C2732" s="10" t="str">
        <f>IFERROR(VLOOKUP($B2732,DataBase!$A:$B,2,0),"")</f>
        <v/>
      </c>
      <c r="D2732" s="139" t="str">
        <f>IFERROR(VLOOKUP($B2732,DataBase!$A:$G,6,0),"")</f>
        <v/>
      </c>
      <c r="E2732" s="11"/>
      <c r="F2732" s="12"/>
      <c r="G2732" s="13">
        <f t="shared" si="43"/>
        <v>0</v>
      </c>
    </row>
    <row r="2733" spans="1:7">
      <c r="A2733" s="9"/>
      <c r="B2733" s="31"/>
      <c r="C2733" s="10" t="str">
        <f>IFERROR(VLOOKUP($B2733,DataBase!$A:$B,2,0),"")</f>
        <v/>
      </c>
      <c r="D2733" s="139" t="str">
        <f>IFERROR(VLOOKUP($B2733,DataBase!$A:$G,6,0),"")</f>
        <v/>
      </c>
      <c r="E2733" s="11"/>
      <c r="F2733" s="12"/>
      <c r="G2733" s="13">
        <f t="shared" si="43"/>
        <v>0</v>
      </c>
    </row>
    <row r="2734" spans="1:7">
      <c r="A2734" s="9"/>
      <c r="B2734" s="31"/>
      <c r="C2734" s="10" t="str">
        <f>IFERROR(VLOOKUP($B2734,DataBase!$A:$B,2,0),"")</f>
        <v/>
      </c>
      <c r="D2734" s="139" t="str">
        <f>IFERROR(VLOOKUP($B2734,DataBase!$A:$G,6,0),"")</f>
        <v/>
      </c>
      <c r="E2734" s="11"/>
      <c r="F2734" s="12"/>
      <c r="G2734" s="13">
        <f t="shared" si="43"/>
        <v>0</v>
      </c>
    </row>
    <row r="2735" spans="1:7">
      <c r="A2735" s="9"/>
      <c r="B2735" s="31"/>
      <c r="C2735" s="10" t="str">
        <f>IFERROR(VLOOKUP($B2735,DataBase!$A:$B,2,0),"")</f>
        <v/>
      </c>
      <c r="D2735" s="139" t="str">
        <f>IFERROR(VLOOKUP($B2735,DataBase!$A:$G,6,0),"")</f>
        <v/>
      </c>
      <c r="E2735" s="11"/>
      <c r="F2735" s="12"/>
      <c r="G2735" s="13">
        <f t="shared" si="43"/>
        <v>0</v>
      </c>
    </row>
    <row r="2736" spans="1:7">
      <c r="A2736" s="9"/>
      <c r="B2736" s="31"/>
      <c r="C2736" s="10" t="str">
        <f>IFERROR(VLOOKUP($B2736,DataBase!$A:$B,2,0),"")</f>
        <v/>
      </c>
      <c r="D2736" s="139" t="str">
        <f>IFERROR(VLOOKUP($B2736,DataBase!$A:$G,6,0),"")</f>
        <v/>
      </c>
      <c r="E2736" s="11"/>
      <c r="F2736" s="12"/>
      <c r="G2736" s="13">
        <f t="shared" si="43"/>
        <v>0</v>
      </c>
    </row>
    <row r="2737" spans="1:7">
      <c r="A2737" s="9"/>
      <c r="B2737" s="31"/>
      <c r="C2737" s="10" t="str">
        <f>IFERROR(VLOOKUP($B2737,DataBase!$A:$B,2,0),"")</f>
        <v/>
      </c>
      <c r="D2737" s="139" t="str">
        <f>IFERROR(VLOOKUP($B2737,DataBase!$A:$G,6,0),"")</f>
        <v/>
      </c>
      <c r="E2737" s="11"/>
      <c r="F2737" s="12"/>
      <c r="G2737" s="13">
        <f t="shared" si="43"/>
        <v>0</v>
      </c>
    </row>
    <row r="2738" spans="1:7">
      <c r="A2738" s="9"/>
      <c r="B2738" s="31"/>
      <c r="C2738" s="10" t="str">
        <f>IFERROR(VLOOKUP($B2738,DataBase!$A:$B,2,0),"")</f>
        <v/>
      </c>
      <c r="D2738" s="139" t="str">
        <f>IFERROR(VLOOKUP($B2738,DataBase!$A:$G,6,0),"")</f>
        <v/>
      </c>
      <c r="E2738" s="11"/>
      <c r="F2738" s="12"/>
      <c r="G2738" s="13">
        <f t="shared" si="43"/>
        <v>0</v>
      </c>
    </row>
    <row r="2739" spans="1:7">
      <c r="A2739" s="9"/>
      <c r="B2739" s="31"/>
      <c r="C2739" s="10" t="str">
        <f>IFERROR(VLOOKUP($B2739,DataBase!$A:$B,2,0),"")</f>
        <v/>
      </c>
      <c r="D2739" s="139" t="str">
        <f>IFERROR(VLOOKUP($B2739,DataBase!$A:$G,6,0),"")</f>
        <v/>
      </c>
      <c r="E2739" s="11"/>
      <c r="F2739" s="12"/>
      <c r="G2739" s="13">
        <f t="shared" si="43"/>
        <v>0</v>
      </c>
    </row>
    <row r="2740" spans="1:7">
      <c r="A2740" s="9"/>
      <c r="B2740" s="31"/>
      <c r="C2740" s="10" t="str">
        <f>IFERROR(VLOOKUP($B2740,DataBase!$A:$B,2,0),"")</f>
        <v/>
      </c>
      <c r="D2740" s="139" t="str">
        <f>IFERROR(VLOOKUP($B2740,DataBase!$A:$G,6,0),"")</f>
        <v/>
      </c>
      <c r="E2740" s="11"/>
      <c r="F2740" s="12"/>
      <c r="G2740" s="13">
        <f t="shared" si="43"/>
        <v>0</v>
      </c>
    </row>
    <row r="2741" spans="1:7">
      <c r="A2741" s="9"/>
      <c r="B2741" s="31"/>
      <c r="C2741" s="10" t="str">
        <f>IFERROR(VLOOKUP($B2741,DataBase!$A:$B,2,0),"")</f>
        <v/>
      </c>
      <c r="D2741" s="139" t="str">
        <f>IFERROR(VLOOKUP($B2741,DataBase!$A:$G,6,0),"")</f>
        <v/>
      </c>
      <c r="E2741" s="11"/>
      <c r="F2741" s="12"/>
      <c r="G2741" s="13">
        <f t="shared" si="43"/>
        <v>0</v>
      </c>
    </row>
    <row r="2742" spans="1:7">
      <c r="A2742" s="9"/>
      <c r="B2742" s="31"/>
      <c r="C2742" s="10" t="str">
        <f>IFERROR(VLOOKUP($B2742,DataBase!$A:$B,2,0),"")</f>
        <v/>
      </c>
      <c r="D2742" s="139" t="str">
        <f>IFERROR(VLOOKUP($B2742,DataBase!$A:$G,6,0),"")</f>
        <v/>
      </c>
      <c r="E2742" s="11"/>
      <c r="F2742" s="12"/>
      <c r="G2742" s="13">
        <f t="shared" si="43"/>
        <v>0</v>
      </c>
    </row>
    <row r="2743" spans="1:7">
      <c r="A2743" s="9"/>
      <c r="B2743" s="31"/>
      <c r="C2743" s="10" t="str">
        <f>IFERROR(VLOOKUP($B2743,DataBase!$A:$B,2,0),"")</f>
        <v/>
      </c>
      <c r="D2743" s="139" t="str">
        <f>IFERROR(VLOOKUP($B2743,DataBase!$A:$G,6,0),"")</f>
        <v/>
      </c>
      <c r="E2743" s="11"/>
      <c r="F2743" s="12"/>
      <c r="G2743" s="13">
        <f t="shared" si="43"/>
        <v>0</v>
      </c>
    </row>
    <row r="2744" spans="1:7">
      <c r="A2744" s="9"/>
      <c r="B2744" s="31"/>
      <c r="C2744" s="10" t="str">
        <f>IFERROR(VLOOKUP($B2744,DataBase!$A:$B,2,0),"")</f>
        <v/>
      </c>
      <c r="D2744" s="139" t="str">
        <f>IFERROR(VLOOKUP($B2744,DataBase!$A:$G,6,0),"")</f>
        <v/>
      </c>
      <c r="E2744" s="11"/>
      <c r="F2744" s="12"/>
      <c r="G2744" s="13">
        <f t="shared" si="43"/>
        <v>0</v>
      </c>
    </row>
    <row r="2745" spans="1:7">
      <c r="A2745" s="9"/>
      <c r="B2745" s="31"/>
      <c r="C2745" s="10" t="str">
        <f>IFERROR(VLOOKUP($B2745,DataBase!$A:$B,2,0),"")</f>
        <v/>
      </c>
      <c r="D2745" s="139" t="str">
        <f>IFERROR(VLOOKUP($B2745,DataBase!$A:$G,6,0),"")</f>
        <v/>
      </c>
      <c r="E2745" s="11"/>
      <c r="F2745" s="12"/>
      <c r="G2745" s="13">
        <f t="shared" si="43"/>
        <v>0</v>
      </c>
    </row>
    <row r="2746" spans="1:7">
      <c r="A2746" s="9"/>
      <c r="B2746" s="31"/>
      <c r="C2746" s="10" t="str">
        <f>IFERROR(VLOOKUP($B2746,DataBase!$A:$B,2,0),"")</f>
        <v/>
      </c>
      <c r="D2746" s="139" t="str">
        <f>IFERROR(VLOOKUP($B2746,DataBase!$A:$G,6,0),"")</f>
        <v/>
      </c>
      <c r="E2746" s="11"/>
      <c r="F2746" s="12"/>
      <c r="G2746" s="13">
        <f t="shared" si="43"/>
        <v>0</v>
      </c>
    </row>
    <row r="2747" spans="1:7">
      <c r="A2747" s="9"/>
      <c r="B2747" s="31"/>
      <c r="C2747" s="10" t="str">
        <f>IFERROR(VLOOKUP($B2747,DataBase!$A:$B,2,0),"")</f>
        <v/>
      </c>
      <c r="D2747" s="139" t="str">
        <f>IFERROR(VLOOKUP($B2747,DataBase!$A:$G,6,0),"")</f>
        <v/>
      </c>
      <c r="E2747" s="11"/>
      <c r="F2747" s="12"/>
      <c r="G2747" s="13">
        <f t="shared" si="43"/>
        <v>0</v>
      </c>
    </row>
    <row r="2748" spans="1:7">
      <c r="A2748" s="9"/>
      <c r="B2748" s="31"/>
      <c r="C2748" s="10" t="str">
        <f>IFERROR(VLOOKUP($B2748,DataBase!$A:$B,2,0),"")</f>
        <v/>
      </c>
      <c r="D2748" s="139" t="str">
        <f>IFERROR(VLOOKUP($B2748,DataBase!$A:$G,6,0),"")</f>
        <v/>
      </c>
      <c r="E2748" s="11"/>
      <c r="F2748" s="12"/>
      <c r="G2748" s="13">
        <f t="shared" si="43"/>
        <v>0</v>
      </c>
    </row>
    <row r="2749" spans="1:7">
      <c r="A2749" s="9"/>
      <c r="B2749" s="31"/>
      <c r="C2749" s="10" t="str">
        <f>IFERROR(VLOOKUP($B2749,DataBase!$A:$B,2,0),"")</f>
        <v/>
      </c>
      <c r="D2749" s="139" t="str">
        <f>IFERROR(VLOOKUP($B2749,DataBase!$A:$G,6,0),"")</f>
        <v/>
      </c>
      <c r="E2749" s="11"/>
      <c r="F2749" s="12"/>
      <c r="G2749" s="13">
        <f t="shared" si="43"/>
        <v>0</v>
      </c>
    </row>
    <row r="2750" spans="1:7">
      <c r="A2750" s="9"/>
      <c r="B2750" s="31"/>
      <c r="C2750" s="10" t="str">
        <f>IFERROR(VLOOKUP($B2750,DataBase!$A:$B,2,0),"")</f>
        <v/>
      </c>
      <c r="D2750" s="139" t="str">
        <f>IFERROR(VLOOKUP($B2750,DataBase!$A:$G,6,0),"")</f>
        <v/>
      </c>
      <c r="E2750" s="11"/>
      <c r="F2750" s="12"/>
      <c r="G2750" s="13">
        <f t="shared" si="43"/>
        <v>0</v>
      </c>
    </row>
    <row r="2751" spans="1:7">
      <c r="A2751" s="9"/>
      <c r="B2751" s="31"/>
      <c r="C2751" s="10" t="str">
        <f>IFERROR(VLOOKUP($B2751,DataBase!$A:$B,2,0),"")</f>
        <v/>
      </c>
      <c r="D2751" s="139" t="str">
        <f>IFERROR(VLOOKUP($B2751,DataBase!$A:$G,6,0),"")</f>
        <v/>
      </c>
      <c r="E2751" s="11"/>
      <c r="F2751" s="12"/>
      <c r="G2751" s="13">
        <f t="shared" si="43"/>
        <v>0</v>
      </c>
    </row>
    <row r="2752" spans="1:7">
      <c r="A2752" s="9"/>
      <c r="B2752" s="31"/>
      <c r="C2752" s="10" t="str">
        <f>IFERROR(VLOOKUP($B2752,DataBase!$A:$B,2,0),"")</f>
        <v/>
      </c>
      <c r="D2752" s="139" t="str">
        <f>IFERROR(VLOOKUP($B2752,DataBase!$A:$G,6,0),"")</f>
        <v/>
      </c>
      <c r="E2752" s="11"/>
      <c r="F2752" s="12"/>
      <c r="G2752" s="13">
        <f t="shared" si="43"/>
        <v>0</v>
      </c>
    </row>
    <row r="2753" spans="1:7">
      <c r="A2753" s="9"/>
      <c r="B2753" s="31"/>
      <c r="C2753" s="10" t="str">
        <f>IFERROR(VLOOKUP($B2753,DataBase!$A:$B,2,0),"")</f>
        <v/>
      </c>
      <c r="D2753" s="139" t="str">
        <f>IFERROR(VLOOKUP($B2753,DataBase!$A:$G,6,0),"")</f>
        <v/>
      </c>
      <c r="E2753" s="11"/>
      <c r="F2753" s="12"/>
      <c r="G2753" s="13">
        <f t="shared" si="43"/>
        <v>0</v>
      </c>
    </row>
    <row r="2754" spans="1:7">
      <c r="A2754" s="9"/>
      <c r="B2754" s="31"/>
      <c r="C2754" s="10" t="str">
        <f>IFERROR(VLOOKUP($B2754,DataBase!$A:$B,2,0),"")</f>
        <v/>
      </c>
      <c r="D2754" s="139" t="str">
        <f>IFERROR(VLOOKUP($B2754,DataBase!$A:$G,6,0),"")</f>
        <v/>
      </c>
      <c r="E2754" s="11"/>
      <c r="F2754" s="12"/>
      <c r="G2754" s="13">
        <f t="shared" si="43"/>
        <v>0</v>
      </c>
    </row>
    <row r="2755" spans="1:7">
      <c r="A2755" s="9"/>
      <c r="B2755" s="31"/>
      <c r="C2755" s="10" t="str">
        <f>IFERROR(VLOOKUP($B2755,DataBase!$A:$B,2,0),"")</f>
        <v/>
      </c>
      <c r="D2755" s="139" t="str">
        <f>IFERROR(VLOOKUP($B2755,DataBase!$A:$G,6,0),"")</f>
        <v/>
      </c>
      <c r="E2755" s="11"/>
      <c r="F2755" s="12"/>
      <c r="G2755" s="13">
        <f t="shared" si="43"/>
        <v>0</v>
      </c>
    </row>
    <row r="2756" spans="1:7">
      <c r="A2756" s="9"/>
      <c r="B2756" s="31"/>
      <c r="C2756" s="10" t="str">
        <f>IFERROR(VLOOKUP($B2756,DataBase!$A:$B,2,0),"")</f>
        <v/>
      </c>
      <c r="D2756" s="139" t="str">
        <f>IFERROR(VLOOKUP($B2756,DataBase!$A:$G,6,0),"")</f>
        <v/>
      </c>
      <c r="E2756" s="11"/>
      <c r="F2756" s="12"/>
      <c r="G2756" s="13">
        <f t="shared" ref="G2756:G2819" si="44">E2756*F2756</f>
        <v>0</v>
      </c>
    </row>
    <row r="2757" spans="1:7">
      <c r="A2757" s="9"/>
      <c r="B2757" s="31"/>
      <c r="C2757" s="10" t="str">
        <f>IFERROR(VLOOKUP($B2757,DataBase!$A:$B,2,0),"")</f>
        <v/>
      </c>
      <c r="D2757" s="139" t="str">
        <f>IFERROR(VLOOKUP($B2757,DataBase!$A:$G,6,0),"")</f>
        <v/>
      </c>
      <c r="E2757" s="11"/>
      <c r="F2757" s="12"/>
      <c r="G2757" s="13">
        <f t="shared" si="44"/>
        <v>0</v>
      </c>
    </row>
    <row r="2758" spans="1:7">
      <c r="A2758" s="9"/>
      <c r="B2758" s="31"/>
      <c r="C2758" s="10" t="str">
        <f>IFERROR(VLOOKUP($B2758,DataBase!$A:$B,2,0),"")</f>
        <v/>
      </c>
      <c r="D2758" s="139" t="str">
        <f>IFERROR(VLOOKUP($B2758,DataBase!$A:$G,6,0),"")</f>
        <v/>
      </c>
      <c r="E2758" s="11"/>
      <c r="F2758" s="12"/>
      <c r="G2758" s="13">
        <f t="shared" si="44"/>
        <v>0</v>
      </c>
    </row>
    <row r="2759" spans="1:7">
      <c r="A2759" s="9"/>
      <c r="B2759" s="31"/>
      <c r="C2759" s="10" t="str">
        <f>IFERROR(VLOOKUP($B2759,DataBase!$A:$B,2,0),"")</f>
        <v/>
      </c>
      <c r="D2759" s="139" t="str">
        <f>IFERROR(VLOOKUP($B2759,DataBase!$A:$G,6,0),"")</f>
        <v/>
      </c>
      <c r="E2759" s="11"/>
      <c r="F2759" s="12"/>
      <c r="G2759" s="13">
        <f t="shared" si="44"/>
        <v>0</v>
      </c>
    </row>
    <row r="2760" spans="1:7">
      <c r="A2760" s="9"/>
      <c r="B2760" s="31"/>
      <c r="C2760" s="10" t="str">
        <f>IFERROR(VLOOKUP($B2760,DataBase!$A:$B,2,0),"")</f>
        <v/>
      </c>
      <c r="D2760" s="139" t="str">
        <f>IFERROR(VLOOKUP($B2760,DataBase!$A:$G,6,0),"")</f>
        <v/>
      </c>
      <c r="E2760" s="11"/>
      <c r="F2760" s="12"/>
      <c r="G2760" s="13">
        <f t="shared" si="44"/>
        <v>0</v>
      </c>
    </row>
    <row r="2761" spans="1:7">
      <c r="A2761" s="9"/>
      <c r="B2761" s="31"/>
      <c r="C2761" s="10" t="str">
        <f>IFERROR(VLOOKUP($B2761,DataBase!$A:$B,2,0),"")</f>
        <v/>
      </c>
      <c r="D2761" s="139" t="str">
        <f>IFERROR(VLOOKUP($B2761,DataBase!$A:$G,6,0),"")</f>
        <v/>
      </c>
      <c r="E2761" s="11"/>
      <c r="F2761" s="12"/>
      <c r="G2761" s="13">
        <f t="shared" si="44"/>
        <v>0</v>
      </c>
    </row>
    <row r="2762" spans="1:7">
      <c r="A2762" s="9"/>
      <c r="B2762" s="31"/>
      <c r="C2762" s="10" t="str">
        <f>IFERROR(VLOOKUP($B2762,DataBase!$A:$B,2,0),"")</f>
        <v/>
      </c>
      <c r="D2762" s="139" t="str">
        <f>IFERROR(VLOOKUP($B2762,DataBase!$A:$G,6,0),"")</f>
        <v/>
      </c>
      <c r="E2762" s="11"/>
      <c r="F2762" s="12"/>
      <c r="G2762" s="13">
        <f t="shared" si="44"/>
        <v>0</v>
      </c>
    </row>
    <row r="2763" spans="1:7">
      <c r="A2763" s="9"/>
      <c r="B2763" s="31"/>
      <c r="C2763" s="10" t="str">
        <f>IFERROR(VLOOKUP($B2763,DataBase!$A:$B,2,0),"")</f>
        <v/>
      </c>
      <c r="D2763" s="139" t="str">
        <f>IFERROR(VLOOKUP($B2763,DataBase!$A:$G,6,0),"")</f>
        <v/>
      </c>
      <c r="E2763" s="11"/>
      <c r="F2763" s="12"/>
      <c r="G2763" s="13">
        <f t="shared" si="44"/>
        <v>0</v>
      </c>
    </row>
    <row r="2764" spans="1:7">
      <c r="A2764" s="9"/>
      <c r="B2764" s="31"/>
      <c r="C2764" s="10" t="str">
        <f>IFERROR(VLOOKUP($B2764,DataBase!$A:$B,2,0),"")</f>
        <v/>
      </c>
      <c r="D2764" s="139" t="str">
        <f>IFERROR(VLOOKUP($B2764,DataBase!$A:$G,6,0),"")</f>
        <v/>
      </c>
      <c r="E2764" s="11"/>
      <c r="F2764" s="12"/>
      <c r="G2764" s="13">
        <f t="shared" si="44"/>
        <v>0</v>
      </c>
    </row>
    <row r="2765" spans="1:7">
      <c r="A2765" s="9"/>
      <c r="B2765" s="31"/>
      <c r="C2765" s="10" t="str">
        <f>IFERROR(VLOOKUP($B2765,DataBase!$A:$B,2,0),"")</f>
        <v/>
      </c>
      <c r="D2765" s="139" t="str">
        <f>IFERROR(VLOOKUP($B2765,DataBase!$A:$G,6,0),"")</f>
        <v/>
      </c>
      <c r="E2765" s="11"/>
      <c r="F2765" s="12"/>
      <c r="G2765" s="13">
        <f t="shared" si="44"/>
        <v>0</v>
      </c>
    </row>
    <row r="2766" spans="1:7">
      <c r="A2766" s="9"/>
      <c r="B2766" s="31"/>
      <c r="C2766" s="10" t="str">
        <f>IFERROR(VLOOKUP($B2766,DataBase!$A:$B,2,0),"")</f>
        <v/>
      </c>
      <c r="D2766" s="139" t="str">
        <f>IFERROR(VLOOKUP($B2766,DataBase!$A:$G,6,0),"")</f>
        <v/>
      </c>
      <c r="E2766" s="11"/>
      <c r="F2766" s="12"/>
      <c r="G2766" s="13">
        <f t="shared" si="44"/>
        <v>0</v>
      </c>
    </row>
    <row r="2767" spans="1:7">
      <c r="A2767" s="9"/>
      <c r="B2767" s="31"/>
      <c r="C2767" s="10" t="str">
        <f>IFERROR(VLOOKUP($B2767,DataBase!$A:$B,2,0),"")</f>
        <v/>
      </c>
      <c r="D2767" s="139" t="str">
        <f>IFERROR(VLOOKUP($B2767,DataBase!$A:$G,6,0),"")</f>
        <v/>
      </c>
      <c r="E2767" s="11"/>
      <c r="F2767" s="12"/>
      <c r="G2767" s="13">
        <f t="shared" si="44"/>
        <v>0</v>
      </c>
    </row>
    <row r="2768" spans="1:7">
      <c r="A2768" s="9"/>
      <c r="B2768" s="31"/>
      <c r="C2768" s="10" t="str">
        <f>IFERROR(VLOOKUP($B2768,DataBase!$A:$B,2,0),"")</f>
        <v/>
      </c>
      <c r="D2768" s="139" t="str">
        <f>IFERROR(VLOOKUP($B2768,DataBase!$A:$G,6,0),"")</f>
        <v/>
      </c>
      <c r="E2768" s="11"/>
      <c r="F2768" s="12"/>
      <c r="G2768" s="13">
        <f t="shared" si="44"/>
        <v>0</v>
      </c>
    </row>
    <row r="2769" spans="1:7">
      <c r="A2769" s="9"/>
      <c r="B2769" s="31"/>
      <c r="C2769" s="10" t="str">
        <f>IFERROR(VLOOKUP($B2769,DataBase!$A:$B,2,0),"")</f>
        <v/>
      </c>
      <c r="D2769" s="139" t="str">
        <f>IFERROR(VLOOKUP($B2769,DataBase!$A:$G,6,0),"")</f>
        <v/>
      </c>
      <c r="E2769" s="11"/>
      <c r="F2769" s="12"/>
      <c r="G2769" s="13">
        <f t="shared" si="44"/>
        <v>0</v>
      </c>
    </row>
    <row r="2770" spans="1:7">
      <c r="A2770" s="9"/>
      <c r="B2770" s="31"/>
      <c r="C2770" s="10" t="str">
        <f>IFERROR(VLOOKUP($B2770,DataBase!$A:$B,2,0),"")</f>
        <v/>
      </c>
      <c r="D2770" s="139" t="str">
        <f>IFERROR(VLOOKUP($B2770,DataBase!$A:$G,6,0),"")</f>
        <v/>
      </c>
      <c r="E2770" s="11"/>
      <c r="F2770" s="12"/>
      <c r="G2770" s="13">
        <f t="shared" si="44"/>
        <v>0</v>
      </c>
    </row>
    <row r="2771" spans="1:7">
      <c r="A2771" s="9"/>
      <c r="B2771" s="31"/>
      <c r="C2771" s="10" t="str">
        <f>IFERROR(VLOOKUP($B2771,DataBase!$A:$B,2,0),"")</f>
        <v/>
      </c>
      <c r="D2771" s="139" t="str">
        <f>IFERROR(VLOOKUP($B2771,DataBase!$A:$G,6,0),"")</f>
        <v/>
      </c>
      <c r="E2771" s="11"/>
      <c r="F2771" s="12"/>
      <c r="G2771" s="13">
        <f t="shared" si="44"/>
        <v>0</v>
      </c>
    </row>
    <row r="2772" spans="1:7">
      <c r="A2772" s="9"/>
      <c r="B2772" s="31"/>
      <c r="C2772" s="10" t="str">
        <f>IFERROR(VLOOKUP($B2772,DataBase!$A:$B,2,0),"")</f>
        <v/>
      </c>
      <c r="D2772" s="139" t="str">
        <f>IFERROR(VLOOKUP($B2772,DataBase!$A:$G,6,0),"")</f>
        <v/>
      </c>
      <c r="E2772" s="11"/>
      <c r="F2772" s="12"/>
      <c r="G2772" s="13">
        <f t="shared" si="44"/>
        <v>0</v>
      </c>
    </row>
    <row r="2773" spans="1:7">
      <c r="A2773" s="9"/>
      <c r="B2773" s="31"/>
      <c r="C2773" s="10" t="str">
        <f>IFERROR(VLOOKUP($B2773,DataBase!$A:$B,2,0),"")</f>
        <v/>
      </c>
      <c r="D2773" s="139" t="str">
        <f>IFERROR(VLOOKUP($B2773,DataBase!$A:$G,6,0),"")</f>
        <v/>
      </c>
      <c r="E2773" s="11"/>
      <c r="F2773" s="12"/>
      <c r="G2773" s="13">
        <f t="shared" si="44"/>
        <v>0</v>
      </c>
    </row>
    <row r="2774" spans="1:7">
      <c r="A2774" s="9"/>
      <c r="B2774" s="31"/>
      <c r="C2774" s="10" t="str">
        <f>IFERROR(VLOOKUP($B2774,DataBase!$A:$B,2,0),"")</f>
        <v/>
      </c>
      <c r="D2774" s="139" t="str">
        <f>IFERROR(VLOOKUP($B2774,DataBase!$A:$G,6,0),"")</f>
        <v/>
      </c>
      <c r="E2774" s="11"/>
      <c r="F2774" s="12"/>
      <c r="G2774" s="13">
        <f t="shared" si="44"/>
        <v>0</v>
      </c>
    </row>
    <row r="2775" spans="1:7">
      <c r="A2775" s="9"/>
      <c r="B2775" s="31"/>
      <c r="C2775" s="10" t="str">
        <f>IFERROR(VLOOKUP($B2775,DataBase!$A:$B,2,0),"")</f>
        <v/>
      </c>
      <c r="D2775" s="139" t="str">
        <f>IFERROR(VLOOKUP($B2775,DataBase!$A:$G,6,0),"")</f>
        <v/>
      </c>
      <c r="E2775" s="11"/>
      <c r="F2775" s="12"/>
      <c r="G2775" s="13">
        <f t="shared" si="44"/>
        <v>0</v>
      </c>
    </row>
    <row r="2776" spans="1:7">
      <c r="A2776" s="9"/>
      <c r="B2776" s="31"/>
      <c r="C2776" s="10" t="str">
        <f>IFERROR(VLOOKUP($B2776,DataBase!$A:$B,2,0),"")</f>
        <v/>
      </c>
      <c r="D2776" s="139" t="str">
        <f>IFERROR(VLOOKUP($B2776,DataBase!$A:$G,6,0),"")</f>
        <v/>
      </c>
      <c r="E2776" s="11"/>
      <c r="F2776" s="12"/>
      <c r="G2776" s="13">
        <f t="shared" si="44"/>
        <v>0</v>
      </c>
    </row>
    <row r="2777" spans="1:7">
      <c r="A2777" s="9"/>
      <c r="B2777" s="31"/>
      <c r="C2777" s="10" t="str">
        <f>IFERROR(VLOOKUP($B2777,DataBase!$A:$B,2,0),"")</f>
        <v/>
      </c>
      <c r="D2777" s="139" t="str">
        <f>IFERROR(VLOOKUP($B2777,DataBase!$A:$G,6,0),"")</f>
        <v/>
      </c>
      <c r="E2777" s="11"/>
      <c r="F2777" s="12"/>
      <c r="G2777" s="13">
        <f t="shared" si="44"/>
        <v>0</v>
      </c>
    </row>
    <row r="2778" spans="1:7">
      <c r="A2778" s="9"/>
      <c r="B2778" s="31"/>
      <c r="C2778" s="10" t="str">
        <f>IFERROR(VLOOKUP($B2778,DataBase!$A:$B,2,0),"")</f>
        <v/>
      </c>
      <c r="D2778" s="139" t="str">
        <f>IFERROR(VLOOKUP($B2778,DataBase!$A:$G,6,0),"")</f>
        <v/>
      </c>
      <c r="E2778" s="11"/>
      <c r="F2778" s="12"/>
      <c r="G2778" s="13">
        <f t="shared" si="44"/>
        <v>0</v>
      </c>
    </row>
    <row r="2779" spans="1:7">
      <c r="A2779" s="9"/>
      <c r="B2779" s="31"/>
      <c r="C2779" s="10" t="str">
        <f>IFERROR(VLOOKUP($B2779,DataBase!$A:$B,2,0),"")</f>
        <v/>
      </c>
      <c r="D2779" s="139" t="str">
        <f>IFERROR(VLOOKUP($B2779,DataBase!$A:$G,6,0),"")</f>
        <v/>
      </c>
      <c r="E2779" s="11"/>
      <c r="F2779" s="12"/>
      <c r="G2779" s="13">
        <f t="shared" si="44"/>
        <v>0</v>
      </c>
    </row>
    <row r="2780" spans="1:7">
      <c r="A2780" s="9"/>
      <c r="B2780" s="31"/>
      <c r="C2780" s="10" t="str">
        <f>IFERROR(VLOOKUP($B2780,DataBase!$A:$B,2,0),"")</f>
        <v/>
      </c>
      <c r="D2780" s="139" t="str">
        <f>IFERROR(VLOOKUP($B2780,DataBase!$A:$G,6,0),"")</f>
        <v/>
      </c>
      <c r="E2780" s="11"/>
      <c r="F2780" s="12"/>
      <c r="G2780" s="13">
        <f t="shared" si="44"/>
        <v>0</v>
      </c>
    </row>
    <row r="2781" spans="1:7">
      <c r="A2781" s="9"/>
      <c r="B2781" s="31"/>
      <c r="C2781" s="10" t="str">
        <f>IFERROR(VLOOKUP($B2781,DataBase!$A:$B,2,0),"")</f>
        <v/>
      </c>
      <c r="D2781" s="139" t="str">
        <f>IFERROR(VLOOKUP($B2781,DataBase!$A:$G,6,0),"")</f>
        <v/>
      </c>
      <c r="E2781" s="11"/>
      <c r="F2781" s="12"/>
      <c r="G2781" s="13">
        <f t="shared" si="44"/>
        <v>0</v>
      </c>
    </row>
    <row r="2782" spans="1:7">
      <c r="A2782" s="9"/>
      <c r="B2782" s="31"/>
      <c r="C2782" s="10" t="str">
        <f>IFERROR(VLOOKUP($B2782,DataBase!$A:$B,2,0),"")</f>
        <v/>
      </c>
      <c r="D2782" s="139" t="str">
        <f>IFERROR(VLOOKUP($B2782,DataBase!$A:$G,6,0),"")</f>
        <v/>
      </c>
      <c r="E2782" s="11"/>
      <c r="F2782" s="12"/>
      <c r="G2782" s="13">
        <f t="shared" si="44"/>
        <v>0</v>
      </c>
    </row>
    <row r="2783" spans="1:7">
      <c r="A2783" s="9"/>
      <c r="B2783" s="31"/>
      <c r="C2783" s="10" t="str">
        <f>IFERROR(VLOOKUP($B2783,DataBase!$A:$B,2,0),"")</f>
        <v/>
      </c>
      <c r="D2783" s="139" t="str">
        <f>IFERROR(VLOOKUP($B2783,DataBase!$A:$G,6,0),"")</f>
        <v/>
      </c>
      <c r="E2783" s="11"/>
      <c r="F2783" s="12"/>
      <c r="G2783" s="13">
        <f t="shared" si="44"/>
        <v>0</v>
      </c>
    </row>
    <row r="2784" spans="1:7">
      <c r="A2784" s="9"/>
      <c r="B2784" s="31"/>
      <c r="C2784" s="10" t="str">
        <f>IFERROR(VLOOKUP($B2784,DataBase!$A:$B,2,0),"")</f>
        <v/>
      </c>
      <c r="D2784" s="139" t="str">
        <f>IFERROR(VLOOKUP($B2784,DataBase!$A:$G,6,0),"")</f>
        <v/>
      </c>
      <c r="E2784" s="11"/>
      <c r="F2784" s="12"/>
      <c r="G2784" s="13">
        <f t="shared" si="44"/>
        <v>0</v>
      </c>
    </row>
    <row r="2785" spans="1:7">
      <c r="A2785" s="9"/>
      <c r="B2785" s="31"/>
      <c r="C2785" s="10" t="str">
        <f>IFERROR(VLOOKUP($B2785,DataBase!$A:$B,2,0),"")</f>
        <v/>
      </c>
      <c r="D2785" s="139" t="str">
        <f>IFERROR(VLOOKUP($B2785,DataBase!$A:$G,6,0),"")</f>
        <v/>
      </c>
      <c r="E2785" s="11"/>
      <c r="F2785" s="12"/>
      <c r="G2785" s="13">
        <f t="shared" si="44"/>
        <v>0</v>
      </c>
    </row>
    <row r="2786" spans="1:7">
      <c r="A2786" s="9"/>
      <c r="B2786" s="31"/>
      <c r="C2786" s="10" t="str">
        <f>IFERROR(VLOOKUP($B2786,DataBase!$A:$B,2,0),"")</f>
        <v/>
      </c>
      <c r="D2786" s="139" t="str">
        <f>IFERROR(VLOOKUP($B2786,DataBase!$A:$G,6,0),"")</f>
        <v/>
      </c>
      <c r="E2786" s="11"/>
      <c r="F2786" s="12"/>
      <c r="G2786" s="13">
        <f t="shared" si="44"/>
        <v>0</v>
      </c>
    </row>
    <row r="2787" spans="1:7">
      <c r="A2787" s="9"/>
      <c r="B2787" s="31"/>
      <c r="C2787" s="10" t="str">
        <f>IFERROR(VLOOKUP($B2787,DataBase!$A:$B,2,0),"")</f>
        <v/>
      </c>
      <c r="D2787" s="139" t="str">
        <f>IFERROR(VLOOKUP($B2787,DataBase!$A:$G,6,0),"")</f>
        <v/>
      </c>
      <c r="E2787" s="11"/>
      <c r="F2787" s="12"/>
      <c r="G2787" s="13">
        <f t="shared" si="44"/>
        <v>0</v>
      </c>
    </row>
    <row r="2788" spans="1:7">
      <c r="A2788" s="9"/>
      <c r="B2788" s="31"/>
      <c r="C2788" s="10" t="str">
        <f>IFERROR(VLOOKUP($B2788,DataBase!$A:$B,2,0),"")</f>
        <v/>
      </c>
      <c r="D2788" s="139" t="str">
        <f>IFERROR(VLOOKUP($B2788,DataBase!$A:$G,6,0),"")</f>
        <v/>
      </c>
      <c r="E2788" s="11"/>
      <c r="F2788" s="12"/>
      <c r="G2788" s="13">
        <f t="shared" si="44"/>
        <v>0</v>
      </c>
    </row>
    <row r="2789" spans="1:7">
      <c r="A2789" s="9"/>
      <c r="B2789" s="31"/>
      <c r="C2789" s="10" t="str">
        <f>IFERROR(VLOOKUP($B2789,DataBase!$A:$B,2,0),"")</f>
        <v/>
      </c>
      <c r="D2789" s="139" t="str">
        <f>IFERROR(VLOOKUP($B2789,DataBase!$A:$G,6,0),"")</f>
        <v/>
      </c>
      <c r="E2789" s="11"/>
      <c r="F2789" s="12"/>
      <c r="G2789" s="13">
        <f t="shared" si="44"/>
        <v>0</v>
      </c>
    </row>
    <row r="2790" spans="1:7">
      <c r="A2790" s="9"/>
      <c r="B2790" s="31"/>
      <c r="C2790" s="10" t="str">
        <f>IFERROR(VLOOKUP($B2790,DataBase!$A:$B,2,0),"")</f>
        <v/>
      </c>
      <c r="D2790" s="139" t="str">
        <f>IFERROR(VLOOKUP($B2790,DataBase!$A:$G,6,0),"")</f>
        <v/>
      </c>
      <c r="E2790" s="11"/>
      <c r="F2790" s="12"/>
      <c r="G2790" s="13">
        <f t="shared" si="44"/>
        <v>0</v>
      </c>
    </row>
    <row r="2791" spans="1:7">
      <c r="A2791" s="9"/>
      <c r="B2791" s="31"/>
      <c r="C2791" s="10" t="str">
        <f>IFERROR(VLOOKUP($B2791,DataBase!$A:$B,2,0),"")</f>
        <v/>
      </c>
      <c r="D2791" s="139" t="str">
        <f>IFERROR(VLOOKUP($B2791,DataBase!$A:$G,6,0),"")</f>
        <v/>
      </c>
      <c r="E2791" s="11"/>
      <c r="F2791" s="12"/>
      <c r="G2791" s="13">
        <f t="shared" si="44"/>
        <v>0</v>
      </c>
    </row>
    <row r="2792" spans="1:7">
      <c r="A2792" s="9"/>
      <c r="B2792" s="31"/>
      <c r="C2792" s="10" t="str">
        <f>IFERROR(VLOOKUP($B2792,DataBase!$A:$B,2,0),"")</f>
        <v/>
      </c>
      <c r="D2792" s="139" t="str">
        <f>IFERROR(VLOOKUP($B2792,DataBase!$A:$G,6,0),"")</f>
        <v/>
      </c>
      <c r="E2792" s="11"/>
      <c r="F2792" s="12"/>
      <c r="G2792" s="13">
        <f t="shared" si="44"/>
        <v>0</v>
      </c>
    </row>
    <row r="2793" spans="1:7">
      <c r="A2793" s="9"/>
      <c r="B2793" s="31"/>
      <c r="C2793" s="10" t="str">
        <f>IFERROR(VLOOKUP($B2793,DataBase!$A:$B,2,0),"")</f>
        <v/>
      </c>
      <c r="D2793" s="139" t="str">
        <f>IFERROR(VLOOKUP($B2793,DataBase!$A:$G,6,0),"")</f>
        <v/>
      </c>
      <c r="E2793" s="11"/>
      <c r="F2793" s="12"/>
      <c r="G2793" s="13">
        <f t="shared" si="44"/>
        <v>0</v>
      </c>
    </row>
    <row r="2794" spans="1:7">
      <c r="A2794" s="9"/>
      <c r="B2794" s="31"/>
      <c r="C2794" s="10" t="str">
        <f>IFERROR(VLOOKUP($B2794,DataBase!$A:$B,2,0),"")</f>
        <v/>
      </c>
      <c r="D2794" s="139" t="str">
        <f>IFERROR(VLOOKUP($B2794,DataBase!$A:$G,6,0),"")</f>
        <v/>
      </c>
      <c r="E2794" s="11"/>
      <c r="F2794" s="12"/>
      <c r="G2794" s="13">
        <f t="shared" si="44"/>
        <v>0</v>
      </c>
    </row>
    <row r="2795" spans="1:7">
      <c r="A2795" s="9"/>
      <c r="B2795" s="31"/>
      <c r="C2795" s="10" t="str">
        <f>IFERROR(VLOOKUP($B2795,DataBase!$A:$B,2,0),"")</f>
        <v/>
      </c>
      <c r="D2795" s="139" t="str">
        <f>IFERROR(VLOOKUP($B2795,DataBase!$A:$G,6,0),"")</f>
        <v/>
      </c>
      <c r="E2795" s="11"/>
      <c r="F2795" s="12"/>
      <c r="G2795" s="13">
        <f t="shared" si="44"/>
        <v>0</v>
      </c>
    </row>
    <row r="2796" spans="1:7">
      <c r="A2796" s="9"/>
      <c r="B2796" s="31"/>
      <c r="C2796" s="10" t="str">
        <f>IFERROR(VLOOKUP($B2796,DataBase!$A:$B,2,0),"")</f>
        <v/>
      </c>
      <c r="D2796" s="139" t="str">
        <f>IFERROR(VLOOKUP($B2796,DataBase!$A:$G,6,0),"")</f>
        <v/>
      </c>
      <c r="E2796" s="11"/>
      <c r="F2796" s="12"/>
      <c r="G2796" s="13">
        <f t="shared" si="44"/>
        <v>0</v>
      </c>
    </row>
    <row r="2797" spans="1:7">
      <c r="A2797" s="9"/>
      <c r="B2797" s="31"/>
      <c r="C2797" s="10" t="str">
        <f>IFERROR(VLOOKUP($B2797,DataBase!$A:$B,2,0),"")</f>
        <v/>
      </c>
      <c r="D2797" s="139" t="str">
        <f>IFERROR(VLOOKUP($B2797,DataBase!$A:$G,6,0),"")</f>
        <v/>
      </c>
      <c r="E2797" s="11"/>
      <c r="F2797" s="12"/>
      <c r="G2797" s="13">
        <f t="shared" si="44"/>
        <v>0</v>
      </c>
    </row>
    <row r="2798" spans="1:7">
      <c r="A2798" s="9"/>
      <c r="B2798" s="31"/>
      <c r="C2798" s="10" t="str">
        <f>IFERROR(VLOOKUP($B2798,DataBase!$A:$B,2,0),"")</f>
        <v/>
      </c>
      <c r="D2798" s="139" t="str">
        <f>IFERROR(VLOOKUP($B2798,DataBase!$A:$G,6,0),"")</f>
        <v/>
      </c>
      <c r="E2798" s="11"/>
      <c r="F2798" s="12"/>
      <c r="G2798" s="13">
        <f t="shared" si="44"/>
        <v>0</v>
      </c>
    </row>
    <row r="2799" spans="1:7">
      <c r="A2799" s="9"/>
      <c r="B2799" s="31"/>
      <c r="C2799" s="10" t="str">
        <f>IFERROR(VLOOKUP($B2799,DataBase!$A:$B,2,0),"")</f>
        <v/>
      </c>
      <c r="D2799" s="139" t="str">
        <f>IFERROR(VLOOKUP($B2799,DataBase!$A:$G,6,0),"")</f>
        <v/>
      </c>
      <c r="E2799" s="11"/>
      <c r="F2799" s="12"/>
      <c r="G2799" s="13">
        <f t="shared" si="44"/>
        <v>0</v>
      </c>
    </row>
    <row r="2800" spans="1:7">
      <c r="A2800" s="9"/>
      <c r="B2800" s="31"/>
      <c r="C2800" s="10" t="str">
        <f>IFERROR(VLOOKUP($B2800,DataBase!$A:$B,2,0),"")</f>
        <v/>
      </c>
      <c r="D2800" s="139" t="str">
        <f>IFERROR(VLOOKUP($B2800,DataBase!$A:$G,6,0),"")</f>
        <v/>
      </c>
      <c r="E2800" s="11"/>
      <c r="F2800" s="12"/>
      <c r="G2800" s="13">
        <f t="shared" si="44"/>
        <v>0</v>
      </c>
    </row>
    <row r="2801" spans="1:7">
      <c r="A2801" s="9"/>
      <c r="B2801" s="31"/>
      <c r="C2801" s="10" t="str">
        <f>IFERROR(VLOOKUP($B2801,DataBase!$A:$B,2,0),"")</f>
        <v/>
      </c>
      <c r="D2801" s="139" t="str">
        <f>IFERROR(VLOOKUP($B2801,DataBase!$A:$G,6,0),"")</f>
        <v/>
      </c>
      <c r="E2801" s="11"/>
      <c r="F2801" s="12"/>
      <c r="G2801" s="13">
        <f t="shared" si="44"/>
        <v>0</v>
      </c>
    </row>
    <row r="2802" spans="1:7">
      <c r="A2802" s="9"/>
      <c r="B2802" s="31"/>
      <c r="C2802" s="10" t="str">
        <f>IFERROR(VLOOKUP($B2802,DataBase!$A:$B,2,0),"")</f>
        <v/>
      </c>
      <c r="D2802" s="139" t="str">
        <f>IFERROR(VLOOKUP($B2802,DataBase!$A:$G,6,0),"")</f>
        <v/>
      </c>
      <c r="E2802" s="11"/>
      <c r="F2802" s="12"/>
      <c r="G2802" s="13">
        <f t="shared" si="44"/>
        <v>0</v>
      </c>
    </row>
    <row r="2803" spans="1:7">
      <c r="A2803" s="9"/>
      <c r="B2803" s="31"/>
      <c r="C2803" s="10" t="str">
        <f>IFERROR(VLOOKUP($B2803,DataBase!$A:$B,2,0),"")</f>
        <v/>
      </c>
      <c r="D2803" s="139" t="str">
        <f>IFERROR(VLOOKUP($B2803,DataBase!$A:$G,6,0),"")</f>
        <v/>
      </c>
      <c r="E2803" s="11"/>
      <c r="F2803" s="12"/>
      <c r="G2803" s="13">
        <f t="shared" si="44"/>
        <v>0</v>
      </c>
    </row>
    <row r="2804" spans="1:7">
      <c r="A2804" s="9"/>
      <c r="B2804" s="31"/>
      <c r="C2804" s="10" t="str">
        <f>IFERROR(VLOOKUP($B2804,DataBase!$A:$B,2,0),"")</f>
        <v/>
      </c>
      <c r="D2804" s="139" t="str">
        <f>IFERROR(VLOOKUP($B2804,DataBase!$A:$G,6,0),"")</f>
        <v/>
      </c>
      <c r="E2804" s="11"/>
      <c r="F2804" s="12"/>
      <c r="G2804" s="13">
        <f t="shared" si="44"/>
        <v>0</v>
      </c>
    </row>
    <row r="2805" spans="1:7">
      <c r="A2805" s="9"/>
      <c r="B2805" s="31"/>
      <c r="C2805" s="10" t="str">
        <f>IFERROR(VLOOKUP($B2805,DataBase!$A:$B,2,0),"")</f>
        <v/>
      </c>
      <c r="D2805" s="139" t="str">
        <f>IFERROR(VLOOKUP($B2805,DataBase!$A:$G,6,0),"")</f>
        <v/>
      </c>
      <c r="E2805" s="11"/>
      <c r="F2805" s="12"/>
      <c r="G2805" s="13">
        <f t="shared" si="44"/>
        <v>0</v>
      </c>
    </row>
    <row r="2806" spans="1:7">
      <c r="A2806" s="9"/>
      <c r="B2806" s="31"/>
      <c r="C2806" s="10" t="str">
        <f>IFERROR(VLOOKUP($B2806,DataBase!$A:$B,2,0),"")</f>
        <v/>
      </c>
      <c r="D2806" s="139" t="str">
        <f>IFERROR(VLOOKUP($B2806,DataBase!$A:$G,6,0),"")</f>
        <v/>
      </c>
      <c r="E2806" s="11"/>
      <c r="F2806" s="12"/>
      <c r="G2806" s="13">
        <f t="shared" si="44"/>
        <v>0</v>
      </c>
    </row>
    <row r="2807" spans="1:7">
      <c r="A2807" s="9"/>
      <c r="B2807" s="31"/>
      <c r="C2807" s="10" t="str">
        <f>IFERROR(VLOOKUP($B2807,DataBase!$A:$B,2,0),"")</f>
        <v/>
      </c>
      <c r="D2807" s="139" t="str">
        <f>IFERROR(VLOOKUP($B2807,DataBase!$A:$G,6,0),"")</f>
        <v/>
      </c>
      <c r="E2807" s="11"/>
      <c r="F2807" s="12"/>
      <c r="G2807" s="13">
        <f t="shared" si="44"/>
        <v>0</v>
      </c>
    </row>
    <row r="2808" spans="1:7">
      <c r="A2808" s="9"/>
      <c r="B2808" s="31"/>
      <c r="C2808" s="10" t="str">
        <f>IFERROR(VLOOKUP($B2808,DataBase!$A:$B,2,0),"")</f>
        <v/>
      </c>
      <c r="D2808" s="139" t="str">
        <f>IFERROR(VLOOKUP($B2808,DataBase!$A:$G,6,0),"")</f>
        <v/>
      </c>
      <c r="E2808" s="11"/>
      <c r="F2808" s="12"/>
      <c r="G2808" s="13">
        <f t="shared" si="44"/>
        <v>0</v>
      </c>
    </row>
    <row r="2809" spans="1:7">
      <c r="A2809" s="9"/>
      <c r="B2809" s="31"/>
      <c r="C2809" s="10" t="str">
        <f>IFERROR(VLOOKUP($B2809,DataBase!$A:$B,2,0),"")</f>
        <v/>
      </c>
      <c r="D2809" s="139" t="str">
        <f>IFERROR(VLOOKUP($B2809,DataBase!$A:$G,6,0),"")</f>
        <v/>
      </c>
      <c r="E2809" s="11"/>
      <c r="F2809" s="12"/>
      <c r="G2809" s="13">
        <f t="shared" si="44"/>
        <v>0</v>
      </c>
    </row>
    <row r="2810" spans="1:7">
      <c r="A2810" s="9"/>
      <c r="B2810" s="31"/>
      <c r="C2810" s="10" t="str">
        <f>IFERROR(VLOOKUP($B2810,DataBase!$A:$B,2,0),"")</f>
        <v/>
      </c>
      <c r="D2810" s="139" t="str">
        <f>IFERROR(VLOOKUP($B2810,DataBase!$A:$G,6,0),"")</f>
        <v/>
      </c>
      <c r="E2810" s="11"/>
      <c r="F2810" s="12"/>
      <c r="G2810" s="13">
        <f t="shared" si="44"/>
        <v>0</v>
      </c>
    </row>
    <row r="2811" spans="1:7">
      <c r="A2811" s="9"/>
      <c r="B2811" s="31"/>
      <c r="C2811" s="10" t="str">
        <f>IFERROR(VLOOKUP($B2811,DataBase!$A:$B,2,0),"")</f>
        <v/>
      </c>
      <c r="D2811" s="139" t="str">
        <f>IFERROR(VLOOKUP($B2811,DataBase!$A:$G,6,0),"")</f>
        <v/>
      </c>
      <c r="E2811" s="11"/>
      <c r="F2811" s="12"/>
      <c r="G2811" s="13">
        <f t="shared" si="44"/>
        <v>0</v>
      </c>
    </row>
    <row r="2812" spans="1:7">
      <c r="A2812" s="9"/>
      <c r="B2812" s="31"/>
      <c r="C2812" s="10" t="str">
        <f>IFERROR(VLOOKUP($B2812,DataBase!$A:$B,2,0),"")</f>
        <v/>
      </c>
      <c r="D2812" s="139" t="str">
        <f>IFERROR(VLOOKUP($B2812,DataBase!$A:$G,6,0),"")</f>
        <v/>
      </c>
      <c r="E2812" s="11"/>
      <c r="F2812" s="12"/>
      <c r="G2812" s="13">
        <f t="shared" si="44"/>
        <v>0</v>
      </c>
    </row>
    <row r="2813" spans="1:7">
      <c r="A2813" s="9"/>
      <c r="B2813" s="31"/>
      <c r="C2813" s="10" t="str">
        <f>IFERROR(VLOOKUP($B2813,DataBase!$A:$B,2,0),"")</f>
        <v/>
      </c>
      <c r="D2813" s="139" t="str">
        <f>IFERROR(VLOOKUP($B2813,DataBase!$A:$G,6,0),"")</f>
        <v/>
      </c>
      <c r="E2813" s="11"/>
      <c r="F2813" s="12"/>
      <c r="G2813" s="13">
        <f t="shared" si="44"/>
        <v>0</v>
      </c>
    </row>
    <row r="2814" spans="1:7">
      <c r="A2814" s="9"/>
      <c r="B2814" s="31"/>
      <c r="C2814" s="10" t="str">
        <f>IFERROR(VLOOKUP($B2814,DataBase!$A:$B,2,0),"")</f>
        <v/>
      </c>
      <c r="D2814" s="139" t="str">
        <f>IFERROR(VLOOKUP($B2814,DataBase!$A:$G,6,0),"")</f>
        <v/>
      </c>
      <c r="E2814" s="11"/>
      <c r="F2814" s="12"/>
      <c r="G2814" s="13">
        <f t="shared" si="44"/>
        <v>0</v>
      </c>
    </row>
    <row r="2815" spans="1:7">
      <c r="A2815" s="9"/>
      <c r="B2815" s="31"/>
      <c r="C2815" s="10" t="str">
        <f>IFERROR(VLOOKUP($B2815,DataBase!$A:$B,2,0),"")</f>
        <v/>
      </c>
      <c r="D2815" s="139" t="str">
        <f>IFERROR(VLOOKUP($B2815,DataBase!$A:$G,6,0),"")</f>
        <v/>
      </c>
      <c r="E2815" s="11"/>
      <c r="F2815" s="12"/>
      <c r="G2815" s="13">
        <f t="shared" si="44"/>
        <v>0</v>
      </c>
    </row>
    <row r="2816" spans="1:7">
      <c r="A2816" s="9"/>
      <c r="B2816" s="31"/>
      <c r="C2816" s="10" t="str">
        <f>IFERROR(VLOOKUP($B2816,DataBase!$A:$B,2,0),"")</f>
        <v/>
      </c>
      <c r="D2816" s="139" t="str">
        <f>IFERROR(VLOOKUP($B2816,DataBase!$A:$G,6,0),"")</f>
        <v/>
      </c>
      <c r="E2816" s="11"/>
      <c r="F2816" s="12"/>
      <c r="G2816" s="13">
        <f t="shared" si="44"/>
        <v>0</v>
      </c>
    </row>
    <row r="2817" spans="1:7">
      <c r="A2817" s="9"/>
      <c r="B2817" s="31"/>
      <c r="C2817" s="10" t="str">
        <f>IFERROR(VLOOKUP($B2817,DataBase!$A:$B,2,0),"")</f>
        <v/>
      </c>
      <c r="D2817" s="139" t="str">
        <f>IFERROR(VLOOKUP($B2817,DataBase!$A:$G,6,0),"")</f>
        <v/>
      </c>
      <c r="E2817" s="11"/>
      <c r="F2817" s="12"/>
      <c r="G2817" s="13">
        <f t="shared" si="44"/>
        <v>0</v>
      </c>
    </row>
    <row r="2818" spans="1:7">
      <c r="A2818" s="9"/>
      <c r="B2818" s="31"/>
      <c r="C2818" s="10" t="str">
        <f>IFERROR(VLOOKUP($B2818,DataBase!$A:$B,2,0),"")</f>
        <v/>
      </c>
      <c r="D2818" s="139" t="str">
        <f>IFERROR(VLOOKUP($B2818,DataBase!$A:$G,6,0),"")</f>
        <v/>
      </c>
      <c r="E2818" s="11"/>
      <c r="F2818" s="12"/>
      <c r="G2818" s="13">
        <f t="shared" si="44"/>
        <v>0</v>
      </c>
    </row>
    <row r="2819" spans="1:7">
      <c r="A2819" s="9"/>
      <c r="B2819" s="31"/>
      <c r="C2819" s="10" t="str">
        <f>IFERROR(VLOOKUP($B2819,DataBase!$A:$B,2,0),"")</f>
        <v/>
      </c>
      <c r="D2819" s="139" t="str">
        <f>IFERROR(VLOOKUP($B2819,DataBase!$A:$G,6,0),"")</f>
        <v/>
      </c>
      <c r="E2819" s="11"/>
      <c r="F2819" s="12"/>
      <c r="G2819" s="13">
        <f t="shared" si="44"/>
        <v>0</v>
      </c>
    </row>
    <row r="2820" spans="1:7">
      <c r="A2820" s="9"/>
      <c r="B2820" s="31"/>
      <c r="C2820" s="10" t="str">
        <f>IFERROR(VLOOKUP($B2820,DataBase!$A:$B,2,0),"")</f>
        <v/>
      </c>
      <c r="D2820" s="139" t="str">
        <f>IFERROR(VLOOKUP($B2820,DataBase!$A:$G,6,0),"")</f>
        <v/>
      </c>
      <c r="E2820" s="11"/>
      <c r="F2820" s="12"/>
      <c r="G2820" s="13">
        <f t="shared" ref="G2820:G2883" si="45">E2820*F2820</f>
        <v>0</v>
      </c>
    </row>
    <row r="2821" spans="1:7">
      <c r="A2821" s="9"/>
      <c r="B2821" s="31"/>
      <c r="C2821" s="10" t="str">
        <f>IFERROR(VLOOKUP($B2821,DataBase!$A:$B,2,0),"")</f>
        <v/>
      </c>
      <c r="D2821" s="139" t="str">
        <f>IFERROR(VLOOKUP($B2821,DataBase!$A:$G,6,0),"")</f>
        <v/>
      </c>
      <c r="E2821" s="11"/>
      <c r="F2821" s="12"/>
      <c r="G2821" s="13">
        <f t="shared" si="45"/>
        <v>0</v>
      </c>
    </row>
    <row r="2822" spans="1:7">
      <c r="A2822" s="9"/>
      <c r="B2822" s="31"/>
      <c r="C2822" s="10" t="str">
        <f>IFERROR(VLOOKUP($B2822,DataBase!$A:$B,2,0),"")</f>
        <v/>
      </c>
      <c r="D2822" s="139" t="str">
        <f>IFERROR(VLOOKUP($B2822,DataBase!$A:$G,6,0),"")</f>
        <v/>
      </c>
      <c r="E2822" s="11"/>
      <c r="F2822" s="12"/>
      <c r="G2822" s="13">
        <f t="shared" si="45"/>
        <v>0</v>
      </c>
    </row>
    <row r="2823" spans="1:7">
      <c r="A2823" s="9"/>
      <c r="B2823" s="31"/>
      <c r="C2823" s="10" t="str">
        <f>IFERROR(VLOOKUP($B2823,DataBase!$A:$B,2,0),"")</f>
        <v/>
      </c>
      <c r="D2823" s="139" t="str">
        <f>IFERROR(VLOOKUP($B2823,DataBase!$A:$G,6,0),"")</f>
        <v/>
      </c>
      <c r="E2823" s="11"/>
      <c r="F2823" s="12"/>
      <c r="G2823" s="13">
        <f t="shared" si="45"/>
        <v>0</v>
      </c>
    </row>
    <row r="2824" spans="1:7">
      <c r="A2824" s="9"/>
      <c r="B2824" s="31"/>
      <c r="C2824" s="10" t="str">
        <f>IFERROR(VLOOKUP($B2824,DataBase!$A:$B,2,0),"")</f>
        <v/>
      </c>
      <c r="D2824" s="139" t="str">
        <f>IFERROR(VLOOKUP($B2824,DataBase!$A:$G,6,0),"")</f>
        <v/>
      </c>
      <c r="E2824" s="11"/>
      <c r="F2824" s="12"/>
      <c r="G2824" s="13">
        <f t="shared" si="45"/>
        <v>0</v>
      </c>
    </row>
    <row r="2825" spans="1:7">
      <c r="A2825" s="9"/>
      <c r="B2825" s="31"/>
      <c r="C2825" s="10" t="str">
        <f>IFERROR(VLOOKUP($B2825,DataBase!$A:$B,2,0),"")</f>
        <v/>
      </c>
      <c r="D2825" s="139" t="str">
        <f>IFERROR(VLOOKUP($B2825,DataBase!$A:$G,6,0),"")</f>
        <v/>
      </c>
      <c r="E2825" s="11"/>
      <c r="F2825" s="12"/>
      <c r="G2825" s="13">
        <f t="shared" si="45"/>
        <v>0</v>
      </c>
    </row>
    <row r="2826" spans="1:7">
      <c r="A2826" s="9"/>
      <c r="B2826" s="31"/>
      <c r="C2826" s="10" t="str">
        <f>IFERROR(VLOOKUP($B2826,DataBase!$A:$B,2,0),"")</f>
        <v/>
      </c>
      <c r="D2826" s="139" t="str">
        <f>IFERROR(VLOOKUP($B2826,DataBase!$A:$G,6,0),"")</f>
        <v/>
      </c>
      <c r="E2826" s="11"/>
      <c r="F2826" s="12"/>
      <c r="G2826" s="13">
        <f t="shared" si="45"/>
        <v>0</v>
      </c>
    </row>
    <row r="2827" spans="1:7">
      <c r="A2827" s="9"/>
      <c r="B2827" s="31"/>
      <c r="C2827" s="10" t="str">
        <f>IFERROR(VLOOKUP($B2827,DataBase!$A:$B,2,0),"")</f>
        <v/>
      </c>
      <c r="D2827" s="139" t="str">
        <f>IFERROR(VLOOKUP($B2827,DataBase!$A:$G,6,0),"")</f>
        <v/>
      </c>
      <c r="E2827" s="11"/>
      <c r="F2827" s="12"/>
      <c r="G2827" s="13">
        <f t="shared" si="45"/>
        <v>0</v>
      </c>
    </row>
    <row r="2828" spans="1:7">
      <c r="A2828" s="9"/>
      <c r="B2828" s="31"/>
      <c r="C2828" s="10" t="str">
        <f>IFERROR(VLOOKUP($B2828,DataBase!$A:$B,2,0),"")</f>
        <v/>
      </c>
      <c r="D2828" s="139" t="str">
        <f>IFERROR(VLOOKUP($B2828,DataBase!$A:$G,6,0),"")</f>
        <v/>
      </c>
      <c r="E2828" s="11"/>
      <c r="F2828" s="12"/>
      <c r="G2828" s="13">
        <f t="shared" si="45"/>
        <v>0</v>
      </c>
    </row>
    <row r="2829" spans="1:7">
      <c r="A2829" s="9"/>
      <c r="B2829" s="31"/>
      <c r="C2829" s="10" t="str">
        <f>IFERROR(VLOOKUP($B2829,DataBase!$A:$B,2,0),"")</f>
        <v/>
      </c>
      <c r="D2829" s="139" t="str">
        <f>IFERROR(VLOOKUP($B2829,DataBase!$A:$G,6,0),"")</f>
        <v/>
      </c>
      <c r="E2829" s="11"/>
      <c r="F2829" s="12"/>
      <c r="G2829" s="13">
        <f t="shared" si="45"/>
        <v>0</v>
      </c>
    </row>
    <row r="2830" spans="1:7">
      <c r="A2830" s="9"/>
      <c r="B2830" s="31"/>
      <c r="C2830" s="10" t="str">
        <f>IFERROR(VLOOKUP($B2830,DataBase!$A:$B,2,0),"")</f>
        <v/>
      </c>
      <c r="D2830" s="139" t="str">
        <f>IFERROR(VLOOKUP($B2830,DataBase!$A:$G,6,0),"")</f>
        <v/>
      </c>
      <c r="E2830" s="11"/>
      <c r="F2830" s="12"/>
      <c r="G2830" s="13">
        <f t="shared" si="45"/>
        <v>0</v>
      </c>
    </row>
    <row r="2831" spans="1:7">
      <c r="A2831" s="9"/>
      <c r="B2831" s="31"/>
      <c r="C2831" s="10" t="str">
        <f>IFERROR(VLOOKUP($B2831,DataBase!$A:$B,2,0),"")</f>
        <v/>
      </c>
      <c r="D2831" s="139" t="str">
        <f>IFERROR(VLOOKUP($B2831,DataBase!$A:$G,6,0),"")</f>
        <v/>
      </c>
      <c r="E2831" s="11"/>
      <c r="F2831" s="12"/>
      <c r="G2831" s="13">
        <f t="shared" si="45"/>
        <v>0</v>
      </c>
    </row>
    <row r="2832" spans="1:7">
      <c r="A2832" s="9"/>
      <c r="B2832" s="31"/>
      <c r="C2832" s="10" t="str">
        <f>IFERROR(VLOOKUP($B2832,DataBase!$A:$B,2,0),"")</f>
        <v/>
      </c>
      <c r="D2832" s="139" t="str">
        <f>IFERROR(VLOOKUP($B2832,DataBase!$A:$G,6,0),"")</f>
        <v/>
      </c>
      <c r="E2832" s="11"/>
      <c r="F2832" s="12"/>
      <c r="G2832" s="13">
        <f t="shared" si="45"/>
        <v>0</v>
      </c>
    </row>
    <row r="2833" spans="1:7">
      <c r="A2833" s="9"/>
      <c r="B2833" s="31"/>
      <c r="C2833" s="10" t="str">
        <f>IFERROR(VLOOKUP($B2833,DataBase!$A:$B,2,0),"")</f>
        <v/>
      </c>
      <c r="D2833" s="139" t="str">
        <f>IFERROR(VLOOKUP($B2833,DataBase!$A:$G,6,0),"")</f>
        <v/>
      </c>
      <c r="E2833" s="11"/>
      <c r="F2833" s="12"/>
      <c r="G2833" s="13">
        <f t="shared" si="45"/>
        <v>0</v>
      </c>
    </row>
    <row r="2834" spans="1:7">
      <c r="A2834" s="9"/>
      <c r="B2834" s="31"/>
      <c r="C2834" s="10" t="str">
        <f>IFERROR(VLOOKUP($B2834,DataBase!$A:$B,2,0),"")</f>
        <v/>
      </c>
      <c r="D2834" s="139" t="str">
        <f>IFERROR(VLOOKUP($B2834,DataBase!$A:$G,6,0),"")</f>
        <v/>
      </c>
      <c r="E2834" s="11"/>
      <c r="F2834" s="12"/>
      <c r="G2834" s="13">
        <f t="shared" si="45"/>
        <v>0</v>
      </c>
    </row>
    <row r="2835" spans="1:7">
      <c r="A2835" s="9"/>
      <c r="B2835" s="31"/>
      <c r="C2835" s="10" t="str">
        <f>IFERROR(VLOOKUP($B2835,DataBase!$A:$B,2,0),"")</f>
        <v/>
      </c>
      <c r="D2835" s="139" t="str">
        <f>IFERROR(VLOOKUP($B2835,DataBase!$A:$G,6,0),"")</f>
        <v/>
      </c>
      <c r="E2835" s="11"/>
      <c r="F2835" s="12"/>
      <c r="G2835" s="13">
        <f t="shared" si="45"/>
        <v>0</v>
      </c>
    </row>
    <row r="2836" spans="1:7">
      <c r="A2836" s="9"/>
      <c r="B2836" s="31"/>
      <c r="C2836" s="10" t="str">
        <f>IFERROR(VLOOKUP($B2836,DataBase!$A:$B,2,0),"")</f>
        <v/>
      </c>
      <c r="D2836" s="139" t="str">
        <f>IFERROR(VLOOKUP($B2836,DataBase!$A:$G,6,0),"")</f>
        <v/>
      </c>
      <c r="E2836" s="11"/>
      <c r="F2836" s="12"/>
      <c r="G2836" s="13">
        <f t="shared" si="45"/>
        <v>0</v>
      </c>
    </row>
    <row r="2837" spans="1:7">
      <c r="A2837" s="9"/>
      <c r="B2837" s="31"/>
      <c r="C2837" s="10" t="str">
        <f>IFERROR(VLOOKUP($B2837,DataBase!$A:$B,2,0),"")</f>
        <v/>
      </c>
      <c r="D2837" s="139" t="str">
        <f>IFERROR(VLOOKUP($B2837,DataBase!$A:$G,6,0),"")</f>
        <v/>
      </c>
      <c r="E2837" s="11"/>
      <c r="F2837" s="12"/>
      <c r="G2837" s="13">
        <f t="shared" si="45"/>
        <v>0</v>
      </c>
    </row>
    <row r="2838" spans="1:7">
      <c r="A2838" s="9"/>
      <c r="B2838" s="31"/>
      <c r="C2838" s="10" t="str">
        <f>IFERROR(VLOOKUP($B2838,DataBase!$A:$B,2,0),"")</f>
        <v/>
      </c>
      <c r="D2838" s="139" t="str">
        <f>IFERROR(VLOOKUP($B2838,DataBase!$A:$G,6,0),"")</f>
        <v/>
      </c>
      <c r="E2838" s="11"/>
      <c r="F2838" s="12"/>
      <c r="G2838" s="13">
        <f t="shared" si="45"/>
        <v>0</v>
      </c>
    </row>
    <row r="2839" spans="1:7">
      <c r="A2839" s="9"/>
      <c r="B2839" s="31"/>
      <c r="C2839" s="10" t="str">
        <f>IFERROR(VLOOKUP($B2839,DataBase!$A:$B,2,0),"")</f>
        <v/>
      </c>
      <c r="D2839" s="139" t="str">
        <f>IFERROR(VLOOKUP($B2839,DataBase!$A:$G,6,0),"")</f>
        <v/>
      </c>
      <c r="E2839" s="11"/>
      <c r="F2839" s="12"/>
      <c r="G2839" s="13">
        <f t="shared" si="45"/>
        <v>0</v>
      </c>
    </row>
    <row r="2840" spans="1:7">
      <c r="A2840" s="9"/>
      <c r="B2840" s="31"/>
      <c r="C2840" s="10" t="str">
        <f>IFERROR(VLOOKUP($B2840,DataBase!$A:$B,2,0),"")</f>
        <v/>
      </c>
      <c r="D2840" s="139" t="str">
        <f>IFERROR(VLOOKUP($B2840,DataBase!$A:$G,6,0),"")</f>
        <v/>
      </c>
      <c r="E2840" s="11"/>
      <c r="F2840" s="12"/>
      <c r="G2840" s="13">
        <f t="shared" si="45"/>
        <v>0</v>
      </c>
    </row>
    <row r="2841" spans="1:7">
      <c r="A2841" s="9"/>
      <c r="B2841" s="31"/>
      <c r="C2841" s="10" t="str">
        <f>IFERROR(VLOOKUP($B2841,DataBase!$A:$B,2,0),"")</f>
        <v/>
      </c>
      <c r="D2841" s="139" t="str">
        <f>IFERROR(VLOOKUP($B2841,DataBase!$A:$G,6,0),"")</f>
        <v/>
      </c>
      <c r="E2841" s="11"/>
      <c r="F2841" s="12"/>
      <c r="G2841" s="13">
        <f t="shared" si="45"/>
        <v>0</v>
      </c>
    </row>
    <row r="2842" spans="1:7">
      <c r="A2842" s="9"/>
      <c r="B2842" s="31"/>
      <c r="C2842" s="10" t="str">
        <f>IFERROR(VLOOKUP($B2842,DataBase!$A:$B,2,0),"")</f>
        <v/>
      </c>
      <c r="D2842" s="139" t="str">
        <f>IFERROR(VLOOKUP($B2842,DataBase!$A:$G,6,0),"")</f>
        <v/>
      </c>
      <c r="E2842" s="11"/>
      <c r="F2842" s="12"/>
      <c r="G2842" s="13">
        <f t="shared" si="45"/>
        <v>0</v>
      </c>
    </row>
    <row r="2843" spans="1:7">
      <c r="A2843" s="9"/>
      <c r="B2843" s="31"/>
      <c r="C2843" s="10" t="str">
        <f>IFERROR(VLOOKUP($B2843,DataBase!$A:$B,2,0),"")</f>
        <v/>
      </c>
      <c r="D2843" s="139" t="str">
        <f>IFERROR(VLOOKUP($B2843,DataBase!$A:$G,6,0),"")</f>
        <v/>
      </c>
      <c r="E2843" s="11"/>
      <c r="F2843" s="12"/>
      <c r="G2843" s="13">
        <f t="shared" si="45"/>
        <v>0</v>
      </c>
    </row>
    <row r="2844" spans="1:7">
      <c r="A2844" s="9"/>
      <c r="B2844" s="31"/>
      <c r="C2844" s="10" t="str">
        <f>IFERROR(VLOOKUP($B2844,DataBase!$A:$B,2,0),"")</f>
        <v/>
      </c>
      <c r="D2844" s="139" t="str">
        <f>IFERROR(VLOOKUP($B2844,DataBase!$A:$G,6,0),"")</f>
        <v/>
      </c>
      <c r="E2844" s="11"/>
      <c r="F2844" s="12"/>
      <c r="G2844" s="13">
        <f t="shared" si="45"/>
        <v>0</v>
      </c>
    </row>
    <row r="2845" spans="1:7">
      <c r="A2845" s="9"/>
      <c r="B2845" s="31"/>
      <c r="C2845" s="10" t="str">
        <f>IFERROR(VLOOKUP($B2845,DataBase!$A:$B,2,0),"")</f>
        <v/>
      </c>
      <c r="D2845" s="139" t="str">
        <f>IFERROR(VLOOKUP($B2845,DataBase!$A:$G,6,0),"")</f>
        <v/>
      </c>
      <c r="E2845" s="11"/>
      <c r="F2845" s="12"/>
      <c r="G2845" s="13">
        <f t="shared" si="45"/>
        <v>0</v>
      </c>
    </row>
    <row r="2846" spans="1:7">
      <c r="A2846" s="9"/>
      <c r="B2846" s="31"/>
      <c r="C2846" s="10" t="str">
        <f>IFERROR(VLOOKUP($B2846,DataBase!$A:$B,2,0),"")</f>
        <v/>
      </c>
      <c r="D2846" s="139" t="str">
        <f>IFERROR(VLOOKUP($B2846,DataBase!$A:$G,6,0),"")</f>
        <v/>
      </c>
      <c r="E2846" s="11"/>
      <c r="F2846" s="12"/>
      <c r="G2846" s="13">
        <f t="shared" si="45"/>
        <v>0</v>
      </c>
    </row>
    <row r="2847" spans="1:7">
      <c r="A2847" s="9"/>
      <c r="B2847" s="31"/>
      <c r="C2847" s="10" t="str">
        <f>IFERROR(VLOOKUP($B2847,DataBase!$A:$B,2,0),"")</f>
        <v/>
      </c>
      <c r="D2847" s="139" t="str">
        <f>IFERROR(VLOOKUP($B2847,DataBase!$A:$G,6,0),"")</f>
        <v/>
      </c>
      <c r="E2847" s="11"/>
      <c r="F2847" s="12"/>
      <c r="G2847" s="13">
        <f t="shared" si="45"/>
        <v>0</v>
      </c>
    </row>
    <row r="2848" spans="1:7">
      <c r="A2848" s="9"/>
      <c r="B2848" s="31"/>
      <c r="C2848" s="10" t="str">
        <f>IFERROR(VLOOKUP($B2848,DataBase!$A:$B,2,0),"")</f>
        <v/>
      </c>
      <c r="D2848" s="139" t="str">
        <f>IFERROR(VLOOKUP($B2848,DataBase!$A:$G,6,0),"")</f>
        <v/>
      </c>
      <c r="E2848" s="11"/>
      <c r="F2848" s="12"/>
      <c r="G2848" s="13">
        <f t="shared" si="45"/>
        <v>0</v>
      </c>
    </row>
    <row r="2849" spans="1:7">
      <c r="A2849" s="9"/>
      <c r="B2849" s="31"/>
      <c r="C2849" s="10" t="str">
        <f>IFERROR(VLOOKUP($B2849,DataBase!$A:$B,2,0),"")</f>
        <v/>
      </c>
      <c r="D2849" s="139" t="str">
        <f>IFERROR(VLOOKUP($B2849,DataBase!$A:$G,6,0),"")</f>
        <v/>
      </c>
      <c r="E2849" s="11"/>
      <c r="F2849" s="12"/>
      <c r="G2849" s="13">
        <f t="shared" si="45"/>
        <v>0</v>
      </c>
    </row>
    <row r="2850" spans="1:7">
      <c r="A2850" s="9"/>
      <c r="B2850" s="31"/>
      <c r="C2850" s="10" t="str">
        <f>IFERROR(VLOOKUP($B2850,DataBase!$A:$B,2,0),"")</f>
        <v/>
      </c>
      <c r="D2850" s="139" t="str">
        <f>IFERROR(VLOOKUP($B2850,DataBase!$A:$G,6,0),"")</f>
        <v/>
      </c>
      <c r="E2850" s="11"/>
      <c r="F2850" s="12"/>
      <c r="G2850" s="13">
        <f t="shared" si="45"/>
        <v>0</v>
      </c>
    </row>
    <row r="2851" spans="1:7">
      <c r="A2851" s="9"/>
      <c r="B2851" s="31"/>
      <c r="C2851" s="10" t="str">
        <f>IFERROR(VLOOKUP($B2851,DataBase!$A:$B,2,0),"")</f>
        <v/>
      </c>
      <c r="D2851" s="139" t="str">
        <f>IFERROR(VLOOKUP($B2851,DataBase!$A:$G,6,0),"")</f>
        <v/>
      </c>
      <c r="E2851" s="11"/>
      <c r="F2851" s="12"/>
      <c r="G2851" s="13">
        <f t="shared" si="45"/>
        <v>0</v>
      </c>
    </row>
    <row r="2852" spans="1:7">
      <c r="A2852" s="9"/>
      <c r="B2852" s="31"/>
      <c r="C2852" s="10" t="str">
        <f>IFERROR(VLOOKUP($B2852,DataBase!$A:$B,2,0),"")</f>
        <v/>
      </c>
      <c r="D2852" s="139" t="str">
        <f>IFERROR(VLOOKUP($B2852,DataBase!$A:$G,6,0),"")</f>
        <v/>
      </c>
      <c r="E2852" s="11"/>
      <c r="F2852" s="12"/>
      <c r="G2852" s="13">
        <f t="shared" si="45"/>
        <v>0</v>
      </c>
    </row>
    <row r="2853" spans="1:7">
      <c r="A2853" s="9"/>
      <c r="B2853" s="31"/>
      <c r="C2853" s="10" t="str">
        <f>IFERROR(VLOOKUP($B2853,DataBase!$A:$B,2,0),"")</f>
        <v/>
      </c>
      <c r="D2853" s="139" t="str">
        <f>IFERROR(VLOOKUP($B2853,DataBase!$A:$G,6,0),"")</f>
        <v/>
      </c>
      <c r="E2853" s="11"/>
      <c r="F2853" s="12"/>
      <c r="G2853" s="13">
        <f t="shared" si="45"/>
        <v>0</v>
      </c>
    </row>
    <row r="2854" spans="1:7">
      <c r="A2854" s="9"/>
      <c r="B2854" s="31"/>
      <c r="C2854" s="10" t="str">
        <f>IFERROR(VLOOKUP($B2854,DataBase!$A:$B,2,0),"")</f>
        <v/>
      </c>
      <c r="D2854" s="139" t="str">
        <f>IFERROR(VLOOKUP($B2854,DataBase!$A:$G,6,0),"")</f>
        <v/>
      </c>
      <c r="E2854" s="11"/>
      <c r="F2854" s="12"/>
      <c r="G2854" s="13">
        <f t="shared" si="45"/>
        <v>0</v>
      </c>
    </row>
    <row r="2855" spans="1:7">
      <c r="A2855" s="9"/>
      <c r="B2855" s="31"/>
      <c r="C2855" s="10" t="str">
        <f>IFERROR(VLOOKUP($B2855,DataBase!$A:$B,2,0),"")</f>
        <v/>
      </c>
      <c r="D2855" s="139" t="str">
        <f>IFERROR(VLOOKUP($B2855,DataBase!$A:$G,6,0),"")</f>
        <v/>
      </c>
      <c r="E2855" s="11"/>
      <c r="F2855" s="12"/>
      <c r="G2855" s="13">
        <f t="shared" si="45"/>
        <v>0</v>
      </c>
    </row>
    <row r="2856" spans="1:7">
      <c r="A2856" s="9"/>
      <c r="B2856" s="31"/>
      <c r="C2856" s="10" t="str">
        <f>IFERROR(VLOOKUP($B2856,DataBase!$A:$B,2,0),"")</f>
        <v/>
      </c>
      <c r="D2856" s="139" t="str">
        <f>IFERROR(VLOOKUP($B2856,DataBase!$A:$G,6,0),"")</f>
        <v/>
      </c>
      <c r="E2856" s="11"/>
      <c r="F2856" s="12"/>
      <c r="G2856" s="13">
        <f t="shared" si="45"/>
        <v>0</v>
      </c>
    </row>
    <row r="2857" spans="1:7">
      <c r="A2857" s="9"/>
      <c r="B2857" s="31"/>
      <c r="C2857" s="10" t="str">
        <f>IFERROR(VLOOKUP($B2857,DataBase!$A:$B,2,0),"")</f>
        <v/>
      </c>
      <c r="D2857" s="139" t="str">
        <f>IFERROR(VLOOKUP($B2857,DataBase!$A:$G,6,0),"")</f>
        <v/>
      </c>
      <c r="E2857" s="11"/>
      <c r="F2857" s="12"/>
      <c r="G2857" s="13">
        <f t="shared" si="45"/>
        <v>0</v>
      </c>
    </row>
    <row r="2858" spans="1:7">
      <c r="A2858" s="9"/>
      <c r="B2858" s="31"/>
      <c r="C2858" s="10" t="str">
        <f>IFERROR(VLOOKUP($B2858,DataBase!$A:$B,2,0),"")</f>
        <v/>
      </c>
      <c r="D2858" s="139" t="str">
        <f>IFERROR(VLOOKUP($B2858,DataBase!$A:$G,6,0),"")</f>
        <v/>
      </c>
      <c r="E2858" s="11"/>
      <c r="F2858" s="12"/>
      <c r="G2858" s="13">
        <f t="shared" si="45"/>
        <v>0</v>
      </c>
    </row>
    <row r="2859" spans="1:7">
      <c r="A2859" s="9"/>
      <c r="B2859" s="31"/>
      <c r="C2859" s="10" t="str">
        <f>IFERROR(VLOOKUP($B2859,DataBase!$A:$B,2,0),"")</f>
        <v/>
      </c>
      <c r="D2859" s="139" t="str">
        <f>IFERROR(VLOOKUP($B2859,DataBase!$A:$G,6,0),"")</f>
        <v/>
      </c>
      <c r="E2859" s="11"/>
      <c r="F2859" s="12"/>
      <c r="G2859" s="13">
        <f t="shared" si="45"/>
        <v>0</v>
      </c>
    </row>
    <row r="2860" spans="1:7">
      <c r="A2860" s="9"/>
      <c r="B2860" s="31"/>
      <c r="C2860" s="10" t="str">
        <f>IFERROR(VLOOKUP($B2860,DataBase!$A:$B,2,0),"")</f>
        <v/>
      </c>
      <c r="D2860" s="139" t="str">
        <f>IFERROR(VLOOKUP($B2860,DataBase!$A:$G,6,0),"")</f>
        <v/>
      </c>
      <c r="E2860" s="11"/>
      <c r="F2860" s="12"/>
      <c r="G2860" s="13">
        <f t="shared" si="45"/>
        <v>0</v>
      </c>
    </row>
    <row r="2861" spans="1:7">
      <c r="A2861" s="9"/>
      <c r="B2861" s="31"/>
      <c r="C2861" s="10" t="str">
        <f>IFERROR(VLOOKUP($B2861,DataBase!$A:$B,2,0),"")</f>
        <v/>
      </c>
      <c r="D2861" s="139" t="str">
        <f>IFERROR(VLOOKUP($B2861,DataBase!$A:$G,6,0),"")</f>
        <v/>
      </c>
      <c r="E2861" s="11"/>
      <c r="F2861" s="12"/>
      <c r="G2861" s="13">
        <f t="shared" si="45"/>
        <v>0</v>
      </c>
    </row>
    <row r="2862" spans="1:7">
      <c r="A2862" s="9"/>
      <c r="B2862" s="31"/>
      <c r="C2862" s="10" t="str">
        <f>IFERROR(VLOOKUP($B2862,DataBase!$A:$B,2,0),"")</f>
        <v/>
      </c>
      <c r="D2862" s="139" t="str">
        <f>IFERROR(VLOOKUP($B2862,DataBase!$A:$G,6,0),"")</f>
        <v/>
      </c>
      <c r="E2862" s="11"/>
      <c r="F2862" s="12"/>
      <c r="G2862" s="13">
        <f t="shared" si="45"/>
        <v>0</v>
      </c>
    </row>
    <row r="2863" spans="1:7">
      <c r="A2863" s="9"/>
      <c r="B2863" s="31"/>
      <c r="C2863" s="10" t="str">
        <f>IFERROR(VLOOKUP($B2863,DataBase!$A:$B,2,0),"")</f>
        <v/>
      </c>
      <c r="D2863" s="139" t="str">
        <f>IFERROR(VLOOKUP($B2863,DataBase!$A:$G,6,0),"")</f>
        <v/>
      </c>
      <c r="E2863" s="11"/>
      <c r="F2863" s="12"/>
      <c r="G2863" s="13">
        <f t="shared" si="45"/>
        <v>0</v>
      </c>
    </row>
    <row r="2864" spans="1:7">
      <c r="A2864" s="9"/>
      <c r="B2864" s="31"/>
      <c r="C2864" s="10" t="str">
        <f>IFERROR(VLOOKUP($B2864,DataBase!$A:$B,2,0),"")</f>
        <v/>
      </c>
      <c r="D2864" s="139" t="str">
        <f>IFERROR(VLOOKUP($B2864,DataBase!$A:$G,6,0),"")</f>
        <v/>
      </c>
      <c r="E2864" s="11"/>
      <c r="F2864" s="12"/>
      <c r="G2864" s="13">
        <f t="shared" si="45"/>
        <v>0</v>
      </c>
    </row>
    <row r="2865" spans="1:7">
      <c r="A2865" s="9"/>
      <c r="B2865" s="31"/>
      <c r="C2865" s="10" t="str">
        <f>IFERROR(VLOOKUP($B2865,DataBase!$A:$B,2,0),"")</f>
        <v/>
      </c>
      <c r="D2865" s="139" t="str">
        <f>IFERROR(VLOOKUP($B2865,DataBase!$A:$G,6,0),"")</f>
        <v/>
      </c>
      <c r="E2865" s="11"/>
      <c r="F2865" s="12"/>
      <c r="G2865" s="13">
        <f t="shared" si="45"/>
        <v>0</v>
      </c>
    </row>
    <row r="2866" spans="1:7">
      <c r="A2866" s="9"/>
      <c r="B2866" s="31"/>
      <c r="C2866" s="10" t="str">
        <f>IFERROR(VLOOKUP($B2866,DataBase!$A:$B,2,0),"")</f>
        <v/>
      </c>
      <c r="D2866" s="139" t="str">
        <f>IFERROR(VLOOKUP($B2866,DataBase!$A:$G,6,0),"")</f>
        <v/>
      </c>
      <c r="E2866" s="11"/>
      <c r="F2866" s="12"/>
      <c r="G2866" s="13">
        <f t="shared" si="45"/>
        <v>0</v>
      </c>
    </row>
    <row r="2867" spans="1:7">
      <c r="A2867" s="9"/>
      <c r="B2867" s="31"/>
      <c r="C2867" s="10" t="str">
        <f>IFERROR(VLOOKUP($B2867,DataBase!$A:$B,2,0),"")</f>
        <v/>
      </c>
      <c r="D2867" s="139" t="str">
        <f>IFERROR(VLOOKUP($B2867,DataBase!$A:$G,6,0),"")</f>
        <v/>
      </c>
      <c r="E2867" s="11"/>
      <c r="F2867" s="12"/>
      <c r="G2867" s="13">
        <f t="shared" si="45"/>
        <v>0</v>
      </c>
    </row>
    <row r="2868" spans="1:7">
      <c r="A2868" s="9"/>
      <c r="B2868" s="31"/>
      <c r="C2868" s="10" t="str">
        <f>IFERROR(VLOOKUP($B2868,DataBase!$A:$B,2,0),"")</f>
        <v/>
      </c>
      <c r="D2868" s="139" t="str">
        <f>IFERROR(VLOOKUP($B2868,DataBase!$A:$G,6,0),"")</f>
        <v/>
      </c>
      <c r="E2868" s="11"/>
      <c r="F2868" s="12"/>
      <c r="G2868" s="13">
        <f t="shared" si="45"/>
        <v>0</v>
      </c>
    </row>
    <row r="2869" spans="1:7">
      <c r="A2869" s="9"/>
      <c r="B2869" s="31"/>
      <c r="C2869" s="10" t="str">
        <f>IFERROR(VLOOKUP($B2869,DataBase!$A:$B,2,0),"")</f>
        <v/>
      </c>
      <c r="D2869" s="139" t="str">
        <f>IFERROR(VLOOKUP($B2869,DataBase!$A:$G,6,0),"")</f>
        <v/>
      </c>
      <c r="E2869" s="11"/>
      <c r="F2869" s="12"/>
      <c r="G2869" s="13">
        <f t="shared" si="45"/>
        <v>0</v>
      </c>
    </row>
    <row r="2870" spans="1:7">
      <c r="A2870" s="9"/>
      <c r="B2870" s="31"/>
      <c r="C2870" s="10" t="str">
        <f>IFERROR(VLOOKUP($B2870,DataBase!$A:$B,2,0),"")</f>
        <v/>
      </c>
      <c r="D2870" s="139" t="str">
        <f>IFERROR(VLOOKUP($B2870,DataBase!$A:$G,6,0),"")</f>
        <v/>
      </c>
      <c r="E2870" s="11"/>
      <c r="F2870" s="12"/>
      <c r="G2870" s="13">
        <f t="shared" si="45"/>
        <v>0</v>
      </c>
    </row>
    <row r="2871" spans="1:7">
      <c r="A2871" s="9"/>
      <c r="B2871" s="31"/>
      <c r="C2871" s="10" t="str">
        <f>IFERROR(VLOOKUP($B2871,DataBase!$A:$B,2,0),"")</f>
        <v/>
      </c>
      <c r="D2871" s="139" t="str">
        <f>IFERROR(VLOOKUP($B2871,DataBase!$A:$G,6,0),"")</f>
        <v/>
      </c>
      <c r="E2871" s="11"/>
      <c r="F2871" s="12"/>
      <c r="G2871" s="13">
        <f t="shared" si="45"/>
        <v>0</v>
      </c>
    </row>
    <row r="2872" spans="1:7">
      <c r="A2872" s="9"/>
      <c r="B2872" s="31"/>
      <c r="C2872" s="10" t="str">
        <f>IFERROR(VLOOKUP($B2872,DataBase!$A:$B,2,0),"")</f>
        <v/>
      </c>
      <c r="D2872" s="139" t="str">
        <f>IFERROR(VLOOKUP($B2872,DataBase!$A:$G,6,0),"")</f>
        <v/>
      </c>
      <c r="E2872" s="11"/>
      <c r="F2872" s="12"/>
      <c r="G2872" s="13">
        <f t="shared" si="45"/>
        <v>0</v>
      </c>
    </row>
    <row r="2873" spans="1:7">
      <c r="A2873" s="9"/>
      <c r="B2873" s="31"/>
      <c r="C2873" s="10" t="str">
        <f>IFERROR(VLOOKUP($B2873,DataBase!$A:$B,2,0),"")</f>
        <v/>
      </c>
      <c r="D2873" s="139" t="str">
        <f>IFERROR(VLOOKUP($B2873,DataBase!$A:$G,6,0),"")</f>
        <v/>
      </c>
      <c r="E2873" s="11"/>
      <c r="F2873" s="12"/>
      <c r="G2873" s="13">
        <f t="shared" si="45"/>
        <v>0</v>
      </c>
    </row>
    <row r="2874" spans="1:7">
      <c r="A2874" s="9"/>
      <c r="B2874" s="31"/>
      <c r="C2874" s="10" t="str">
        <f>IFERROR(VLOOKUP($B2874,DataBase!$A:$B,2,0),"")</f>
        <v/>
      </c>
      <c r="D2874" s="139" t="str">
        <f>IFERROR(VLOOKUP($B2874,DataBase!$A:$G,6,0),"")</f>
        <v/>
      </c>
      <c r="E2874" s="11"/>
      <c r="F2874" s="12"/>
      <c r="G2874" s="13">
        <f t="shared" si="45"/>
        <v>0</v>
      </c>
    </row>
    <row r="2875" spans="1:7">
      <c r="A2875" s="9"/>
      <c r="B2875" s="31"/>
      <c r="C2875" s="10" t="str">
        <f>IFERROR(VLOOKUP($B2875,DataBase!$A:$B,2,0),"")</f>
        <v/>
      </c>
      <c r="D2875" s="139" t="str">
        <f>IFERROR(VLOOKUP($B2875,DataBase!$A:$G,6,0),"")</f>
        <v/>
      </c>
      <c r="E2875" s="11"/>
      <c r="F2875" s="12"/>
      <c r="G2875" s="13">
        <f t="shared" si="45"/>
        <v>0</v>
      </c>
    </row>
    <row r="2876" spans="1:7">
      <c r="A2876" s="9"/>
      <c r="B2876" s="31"/>
      <c r="C2876" s="10" t="str">
        <f>IFERROR(VLOOKUP($B2876,DataBase!$A:$B,2,0),"")</f>
        <v/>
      </c>
      <c r="D2876" s="139" t="str">
        <f>IFERROR(VLOOKUP($B2876,DataBase!$A:$G,6,0),"")</f>
        <v/>
      </c>
      <c r="E2876" s="11"/>
      <c r="F2876" s="12"/>
      <c r="G2876" s="13">
        <f t="shared" si="45"/>
        <v>0</v>
      </c>
    </row>
    <row r="2877" spans="1:7">
      <c r="A2877" s="9"/>
      <c r="B2877" s="31"/>
      <c r="C2877" s="10" t="str">
        <f>IFERROR(VLOOKUP($B2877,DataBase!$A:$B,2,0),"")</f>
        <v/>
      </c>
      <c r="D2877" s="139" t="str">
        <f>IFERROR(VLOOKUP($B2877,DataBase!$A:$G,6,0),"")</f>
        <v/>
      </c>
      <c r="E2877" s="11"/>
      <c r="F2877" s="12"/>
      <c r="G2877" s="13">
        <f t="shared" si="45"/>
        <v>0</v>
      </c>
    </row>
    <row r="2878" spans="1:7">
      <c r="A2878" s="9"/>
      <c r="B2878" s="31"/>
      <c r="C2878" s="10" t="str">
        <f>IFERROR(VLOOKUP($B2878,DataBase!$A:$B,2,0),"")</f>
        <v/>
      </c>
      <c r="D2878" s="139" t="str">
        <f>IFERROR(VLOOKUP($B2878,DataBase!$A:$G,6,0),"")</f>
        <v/>
      </c>
      <c r="E2878" s="11"/>
      <c r="F2878" s="12"/>
      <c r="G2878" s="13">
        <f t="shared" si="45"/>
        <v>0</v>
      </c>
    </row>
    <row r="2879" spans="1:7">
      <c r="A2879" s="9"/>
      <c r="B2879" s="31"/>
      <c r="C2879" s="10" t="str">
        <f>IFERROR(VLOOKUP($B2879,DataBase!$A:$B,2,0),"")</f>
        <v/>
      </c>
      <c r="D2879" s="139" t="str">
        <f>IFERROR(VLOOKUP($B2879,DataBase!$A:$G,6,0),"")</f>
        <v/>
      </c>
      <c r="E2879" s="11"/>
      <c r="F2879" s="12"/>
      <c r="G2879" s="13">
        <f t="shared" si="45"/>
        <v>0</v>
      </c>
    </row>
    <row r="2880" spans="1:7">
      <c r="A2880" s="9"/>
      <c r="B2880" s="31"/>
      <c r="C2880" s="10" t="str">
        <f>IFERROR(VLOOKUP($B2880,DataBase!$A:$B,2,0),"")</f>
        <v/>
      </c>
      <c r="D2880" s="139" t="str">
        <f>IFERROR(VLOOKUP($B2880,DataBase!$A:$G,6,0),"")</f>
        <v/>
      </c>
      <c r="E2880" s="11"/>
      <c r="F2880" s="12"/>
      <c r="G2880" s="13">
        <f t="shared" si="45"/>
        <v>0</v>
      </c>
    </row>
    <row r="2881" spans="1:7">
      <c r="A2881" s="9"/>
      <c r="B2881" s="31"/>
      <c r="C2881" s="10" t="str">
        <f>IFERROR(VLOOKUP($B2881,DataBase!$A:$B,2,0),"")</f>
        <v/>
      </c>
      <c r="D2881" s="139" t="str">
        <f>IFERROR(VLOOKUP($B2881,DataBase!$A:$G,6,0),"")</f>
        <v/>
      </c>
      <c r="E2881" s="11"/>
      <c r="F2881" s="12"/>
      <c r="G2881" s="13">
        <f t="shared" si="45"/>
        <v>0</v>
      </c>
    </row>
    <row r="2882" spans="1:7">
      <c r="A2882" s="9"/>
      <c r="B2882" s="31"/>
      <c r="C2882" s="10" t="str">
        <f>IFERROR(VLOOKUP($B2882,DataBase!$A:$B,2,0),"")</f>
        <v/>
      </c>
      <c r="D2882" s="139" t="str">
        <f>IFERROR(VLOOKUP($B2882,DataBase!$A:$G,6,0),"")</f>
        <v/>
      </c>
      <c r="E2882" s="11"/>
      <c r="F2882" s="12"/>
      <c r="G2882" s="13">
        <f t="shared" si="45"/>
        <v>0</v>
      </c>
    </row>
    <row r="2883" spans="1:7">
      <c r="A2883" s="9"/>
      <c r="B2883" s="31"/>
      <c r="C2883" s="10" t="str">
        <f>IFERROR(VLOOKUP($B2883,DataBase!$A:$B,2,0),"")</f>
        <v/>
      </c>
      <c r="D2883" s="139" t="str">
        <f>IFERROR(VLOOKUP($B2883,DataBase!$A:$G,6,0),"")</f>
        <v/>
      </c>
      <c r="E2883" s="11"/>
      <c r="F2883" s="12"/>
      <c r="G2883" s="13">
        <f t="shared" si="45"/>
        <v>0</v>
      </c>
    </row>
    <row r="2884" spans="1:7">
      <c r="A2884" s="9"/>
      <c r="B2884" s="31"/>
      <c r="C2884" s="10" t="str">
        <f>IFERROR(VLOOKUP($B2884,DataBase!$A:$B,2,0),"")</f>
        <v/>
      </c>
      <c r="D2884" s="139" t="str">
        <f>IFERROR(VLOOKUP($B2884,DataBase!$A:$G,6,0),"")</f>
        <v/>
      </c>
      <c r="E2884" s="11"/>
      <c r="F2884" s="12"/>
      <c r="G2884" s="13">
        <f t="shared" ref="G2884:G2947" si="46">E2884*F2884</f>
        <v>0</v>
      </c>
    </row>
    <row r="2885" spans="1:7">
      <c r="A2885" s="9"/>
      <c r="B2885" s="31"/>
      <c r="C2885" s="10" t="str">
        <f>IFERROR(VLOOKUP($B2885,DataBase!$A:$B,2,0),"")</f>
        <v/>
      </c>
      <c r="D2885" s="139" t="str">
        <f>IFERROR(VLOOKUP($B2885,DataBase!$A:$G,6,0),"")</f>
        <v/>
      </c>
      <c r="E2885" s="11"/>
      <c r="F2885" s="12"/>
      <c r="G2885" s="13">
        <f t="shared" si="46"/>
        <v>0</v>
      </c>
    </row>
    <row r="2886" spans="1:7">
      <c r="A2886" s="9"/>
      <c r="B2886" s="31"/>
      <c r="C2886" s="10" t="str">
        <f>IFERROR(VLOOKUP($B2886,DataBase!$A:$B,2,0),"")</f>
        <v/>
      </c>
      <c r="D2886" s="139" t="str">
        <f>IFERROR(VLOOKUP($B2886,DataBase!$A:$G,6,0),"")</f>
        <v/>
      </c>
      <c r="E2886" s="11"/>
      <c r="F2886" s="12"/>
      <c r="G2886" s="13">
        <f t="shared" si="46"/>
        <v>0</v>
      </c>
    </row>
    <row r="2887" spans="1:7">
      <c r="A2887" s="9"/>
      <c r="B2887" s="31"/>
      <c r="C2887" s="10" t="str">
        <f>IFERROR(VLOOKUP($B2887,DataBase!$A:$B,2,0),"")</f>
        <v/>
      </c>
      <c r="D2887" s="139" t="str">
        <f>IFERROR(VLOOKUP($B2887,DataBase!$A:$G,6,0),"")</f>
        <v/>
      </c>
      <c r="E2887" s="11"/>
      <c r="F2887" s="12"/>
      <c r="G2887" s="13">
        <f t="shared" si="46"/>
        <v>0</v>
      </c>
    </row>
    <row r="2888" spans="1:7">
      <c r="A2888" s="9"/>
      <c r="B2888" s="31"/>
      <c r="C2888" s="10" t="str">
        <f>IFERROR(VLOOKUP($B2888,DataBase!$A:$B,2,0),"")</f>
        <v/>
      </c>
      <c r="D2888" s="139" t="str">
        <f>IFERROR(VLOOKUP($B2888,DataBase!$A:$G,6,0),"")</f>
        <v/>
      </c>
      <c r="E2888" s="11"/>
      <c r="F2888" s="12"/>
      <c r="G2888" s="13">
        <f t="shared" si="46"/>
        <v>0</v>
      </c>
    </row>
    <row r="2889" spans="1:7">
      <c r="A2889" s="9"/>
      <c r="B2889" s="31"/>
      <c r="C2889" s="10" t="str">
        <f>IFERROR(VLOOKUP($B2889,DataBase!$A:$B,2,0),"")</f>
        <v/>
      </c>
      <c r="D2889" s="139" t="str">
        <f>IFERROR(VLOOKUP($B2889,DataBase!$A:$G,6,0),"")</f>
        <v/>
      </c>
      <c r="E2889" s="11"/>
      <c r="F2889" s="12"/>
      <c r="G2889" s="13">
        <f t="shared" si="46"/>
        <v>0</v>
      </c>
    </row>
    <row r="2890" spans="1:7">
      <c r="A2890" s="9"/>
      <c r="B2890" s="31"/>
      <c r="C2890" s="10" t="str">
        <f>IFERROR(VLOOKUP($B2890,DataBase!$A:$B,2,0),"")</f>
        <v/>
      </c>
      <c r="D2890" s="139" t="str">
        <f>IFERROR(VLOOKUP($B2890,DataBase!$A:$G,6,0),"")</f>
        <v/>
      </c>
      <c r="E2890" s="11"/>
      <c r="F2890" s="12"/>
      <c r="G2890" s="13">
        <f t="shared" si="46"/>
        <v>0</v>
      </c>
    </row>
    <row r="2891" spans="1:7">
      <c r="A2891" s="9"/>
      <c r="B2891" s="31"/>
      <c r="C2891" s="10" t="str">
        <f>IFERROR(VLOOKUP($B2891,DataBase!$A:$B,2,0),"")</f>
        <v/>
      </c>
      <c r="D2891" s="139" t="str">
        <f>IFERROR(VLOOKUP($B2891,DataBase!$A:$G,6,0),"")</f>
        <v/>
      </c>
      <c r="E2891" s="11"/>
      <c r="F2891" s="12"/>
      <c r="G2891" s="13">
        <f t="shared" si="46"/>
        <v>0</v>
      </c>
    </row>
    <row r="2892" spans="1:7">
      <c r="A2892" s="9"/>
      <c r="B2892" s="31"/>
      <c r="C2892" s="10" t="str">
        <f>IFERROR(VLOOKUP($B2892,DataBase!$A:$B,2,0),"")</f>
        <v/>
      </c>
      <c r="D2892" s="139" t="str">
        <f>IFERROR(VLOOKUP($B2892,DataBase!$A:$G,6,0),"")</f>
        <v/>
      </c>
      <c r="E2892" s="11"/>
      <c r="F2892" s="12"/>
      <c r="G2892" s="13">
        <f t="shared" si="46"/>
        <v>0</v>
      </c>
    </row>
    <row r="2893" spans="1:7">
      <c r="A2893" s="9"/>
      <c r="B2893" s="31"/>
      <c r="C2893" s="10" t="str">
        <f>IFERROR(VLOOKUP($B2893,DataBase!$A:$B,2,0),"")</f>
        <v/>
      </c>
      <c r="D2893" s="139" t="str">
        <f>IFERROR(VLOOKUP($B2893,DataBase!$A:$G,6,0),"")</f>
        <v/>
      </c>
      <c r="E2893" s="11"/>
      <c r="F2893" s="12"/>
      <c r="G2893" s="13">
        <f t="shared" si="46"/>
        <v>0</v>
      </c>
    </row>
    <row r="2894" spans="1:7">
      <c r="A2894" s="9"/>
      <c r="B2894" s="31"/>
      <c r="C2894" s="10" t="str">
        <f>IFERROR(VLOOKUP($B2894,DataBase!$A:$B,2,0),"")</f>
        <v/>
      </c>
      <c r="D2894" s="139" t="str">
        <f>IFERROR(VLOOKUP($B2894,DataBase!$A:$G,6,0),"")</f>
        <v/>
      </c>
      <c r="E2894" s="11"/>
      <c r="F2894" s="12"/>
      <c r="G2894" s="13">
        <f t="shared" si="46"/>
        <v>0</v>
      </c>
    </row>
    <row r="2895" spans="1:7">
      <c r="A2895" s="9"/>
      <c r="B2895" s="31"/>
      <c r="C2895" s="10" t="str">
        <f>IFERROR(VLOOKUP($B2895,DataBase!$A:$B,2,0),"")</f>
        <v/>
      </c>
      <c r="D2895" s="139" t="str">
        <f>IFERROR(VLOOKUP($B2895,DataBase!$A:$G,6,0),"")</f>
        <v/>
      </c>
      <c r="E2895" s="11"/>
      <c r="F2895" s="12"/>
      <c r="G2895" s="13">
        <f t="shared" si="46"/>
        <v>0</v>
      </c>
    </row>
    <row r="2896" spans="1:7">
      <c r="A2896" s="9"/>
      <c r="B2896" s="31"/>
      <c r="C2896" s="10" t="str">
        <f>IFERROR(VLOOKUP($B2896,DataBase!$A:$B,2,0),"")</f>
        <v/>
      </c>
      <c r="D2896" s="139" t="str">
        <f>IFERROR(VLOOKUP($B2896,DataBase!$A:$G,6,0),"")</f>
        <v/>
      </c>
      <c r="E2896" s="11"/>
      <c r="F2896" s="12"/>
      <c r="G2896" s="13">
        <f t="shared" si="46"/>
        <v>0</v>
      </c>
    </row>
    <row r="2897" spans="1:7">
      <c r="A2897" s="9"/>
      <c r="B2897" s="31"/>
      <c r="C2897" s="10" t="str">
        <f>IFERROR(VLOOKUP($B2897,DataBase!$A:$B,2,0),"")</f>
        <v/>
      </c>
      <c r="D2897" s="139" t="str">
        <f>IFERROR(VLOOKUP($B2897,DataBase!$A:$G,6,0),"")</f>
        <v/>
      </c>
      <c r="E2897" s="11"/>
      <c r="F2897" s="12"/>
      <c r="G2897" s="13">
        <f t="shared" si="46"/>
        <v>0</v>
      </c>
    </row>
    <row r="2898" spans="1:7">
      <c r="A2898" s="9"/>
      <c r="B2898" s="31"/>
      <c r="C2898" s="10" t="str">
        <f>IFERROR(VLOOKUP($B2898,DataBase!$A:$B,2,0),"")</f>
        <v/>
      </c>
      <c r="D2898" s="139" t="str">
        <f>IFERROR(VLOOKUP($B2898,DataBase!$A:$G,6,0),"")</f>
        <v/>
      </c>
      <c r="E2898" s="11"/>
      <c r="F2898" s="12"/>
      <c r="G2898" s="13">
        <f t="shared" si="46"/>
        <v>0</v>
      </c>
    </row>
    <row r="2899" spans="1:7">
      <c r="A2899" s="9"/>
      <c r="B2899" s="31"/>
      <c r="C2899" s="10" t="str">
        <f>IFERROR(VLOOKUP($B2899,DataBase!$A:$B,2,0),"")</f>
        <v/>
      </c>
      <c r="D2899" s="139" t="str">
        <f>IFERROR(VLOOKUP($B2899,DataBase!$A:$G,6,0),"")</f>
        <v/>
      </c>
      <c r="E2899" s="11"/>
      <c r="F2899" s="12"/>
      <c r="G2899" s="13">
        <f t="shared" si="46"/>
        <v>0</v>
      </c>
    </row>
    <row r="2900" spans="1:7">
      <c r="A2900" s="9"/>
      <c r="B2900" s="31"/>
      <c r="C2900" s="10" t="str">
        <f>IFERROR(VLOOKUP($B2900,DataBase!$A:$B,2,0),"")</f>
        <v/>
      </c>
      <c r="D2900" s="139" t="str">
        <f>IFERROR(VLOOKUP($B2900,DataBase!$A:$G,6,0),"")</f>
        <v/>
      </c>
      <c r="E2900" s="11"/>
      <c r="F2900" s="12"/>
      <c r="G2900" s="13">
        <f t="shared" si="46"/>
        <v>0</v>
      </c>
    </row>
    <row r="2901" spans="1:7">
      <c r="A2901" s="9"/>
      <c r="B2901" s="31"/>
      <c r="C2901" s="10" t="str">
        <f>IFERROR(VLOOKUP($B2901,DataBase!$A:$B,2,0),"")</f>
        <v/>
      </c>
      <c r="D2901" s="139" t="str">
        <f>IFERROR(VLOOKUP($B2901,DataBase!$A:$G,6,0),"")</f>
        <v/>
      </c>
      <c r="E2901" s="11"/>
      <c r="F2901" s="12"/>
      <c r="G2901" s="13">
        <f t="shared" si="46"/>
        <v>0</v>
      </c>
    </row>
    <row r="2902" spans="1:7">
      <c r="A2902" s="9"/>
      <c r="B2902" s="31"/>
      <c r="C2902" s="10" t="str">
        <f>IFERROR(VLOOKUP($B2902,DataBase!$A:$B,2,0),"")</f>
        <v/>
      </c>
      <c r="D2902" s="139" t="str">
        <f>IFERROR(VLOOKUP($B2902,DataBase!$A:$G,6,0),"")</f>
        <v/>
      </c>
      <c r="E2902" s="11"/>
      <c r="F2902" s="12"/>
      <c r="G2902" s="13">
        <f t="shared" si="46"/>
        <v>0</v>
      </c>
    </row>
    <row r="2903" spans="1:7">
      <c r="A2903" s="9"/>
      <c r="B2903" s="31"/>
      <c r="C2903" s="10" t="str">
        <f>IFERROR(VLOOKUP($B2903,DataBase!$A:$B,2,0),"")</f>
        <v/>
      </c>
      <c r="D2903" s="139" t="str">
        <f>IFERROR(VLOOKUP($B2903,DataBase!$A:$G,6,0),"")</f>
        <v/>
      </c>
      <c r="E2903" s="11"/>
      <c r="F2903" s="12"/>
      <c r="G2903" s="13">
        <f t="shared" si="46"/>
        <v>0</v>
      </c>
    </row>
    <row r="2904" spans="1:7">
      <c r="A2904" s="9"/>
      <c r="B2904" s="31"/>
      <c r="C2904" s="10" t="str">
        <f>IFERROR(VLOOKUP($B2904,DataBase!$A:$B,2,0),"")</f>
        <v/>
      </c>
      <c r="D2904" s="139" t="str">
        <f>IFERROR(VLOOKUP($B2904,DataBase!$A:$G,6,0),"")</f>
        <v/>
      </c>
      <c r="E2904" s="11"/>
      <c r="F2904" s="12"/>
      <c r="G2904" s="13">
        <f t="shared" si="46"/>
        <v>0</v>
      </c>
    </row>
    <row r="2905" spans="1:7">
      <c r="A2905" s="9"/>
      <c r="B2905" s="31"/>
      <c r="C2905" s="10" t="str">
        <f>IFERROR(VLOOKUP($B2905,DataBase!$A:$B,2,0),"")</f>
        <v/>
      </c>
      <c r="D2905" s="139" t="str">
        <f>IFERROR(VLOOKUP($B2905,DataBase!$A:$G,6,0),"")</f>
        <v/>
      </c>
      <c r="E2905" s="11"/>
      <c r="F2905" s="12"/>
      <c r="G2905" s="13">
        <f t="shared" si="46"/>
        <v>0</v>
      </c>
    </row>
    <row r="2906" spans="1:7">
      <c r="A2906" s="9"/>
      <c r="B2906" s="31"/>
      <c r="C2906" s="10" t="str">
        <f>IFERROR(VLOOKUP($B2906,DataBase!$A:$B,2,0),"")</f>
        <v/>
      </c>
      <c r="D2906" s="139" t="str">
        <f>IFERROR(VLOOKUP($B2906,DataBase!$A:$G,6,0),"")</f>
        <v/>
      </c>
      <c r="E2906" s="11"/>
      <c r="F2906" s="12"/>
      <c r="G2906" s="13">
        <f t="shared" si="46"/>
        <v>0</v>
      </c>
    </row>
    <row r="2907" spans="1:7">
      <c r="A2907" s="9"/>
      <c r="B2907" s="31"/>
      <c r="C2907" s="10" t="str">
        <f>IFERROR(VLOOKUP($B2907,DataBase!$A:$B,2,0),"")</f>
        <v/>
      </c>
      <c r="D2907" s="139" t="str">
        <f>IFERROR(VLOOKUP($B2907,DataBase!$A:$G,6,0),"")</f>
        <v/>
      </c>
      <c r="E2907" s="11"/>
      <c r="F2907" s="12"/>
      <c r="G2907" s="13">
        <f t="shared" si="46"/>
        <v>0</v>
      </c>
    </row>
    <row r="2908" spans="1:7">
      <c r="A2908" s="9"/>
      <c r="B2908" s="31"/>
      <c r="C2908" s="10" t="str">
        <f>IFERROR(VLOOKUP($B2908,DataBase!$A:$B,2,0),"")</f>
        <v/>
      </c>
      <c r="D2908" s="139" t="str">
        <f>IFERROR(VLOOKUP($B2908,DataBase!$A:$G,6,0),"")</f>
        <v/>
      </c>
      <c r="E2908" s="11"/>
      <c r="F2908" s="12"/>
      <c r="G2908" s="13">
        <f t="shared" si="46"/>
        <v>0</v>
      </c>
    </row>
    <row r="2909" spans="1:7">
      <c r="A2909" s="9"/>
      <c r="B2909" s="31"/>
      <c r="C2909" s="10" t="str">
        <f>IFERROR(VLOOKUP($B2909,DataBase!$A:$B,2,0),"")</f>
        <v/>
      </c>
      <c r="D2909" s="139" t="str">
        <f>IFERROR(VLOOKUP($B2909,DataBase!$A:$G,6,0),"")</f>
        <v/>
      </c>
      <c r="E2909" s="11"/>
      <c r="F2909" s="12"/>
      <c r="G2909" s="13">
        <f t="shared" si="46"/>
        <v>0</v>
      </c>
    </row>
    <row r="2910" spans="1:7">
      <c r="A2910" s="9"/>
      <c r="B2910" s="31"/>
      <c r="C2910" s="10" t="str">
        <f>IFERROR(VLOOKUP($B2910,DataBase!$A:$B,2,0),"")</f>
        <v/>
      </c>
      <c r="D2910" s="139" t="str">
        <f>IFERROR(VLOOKUP($B2910,DataBase!$A:$G,6,0),"")</f>
        <v/>
      </c>
      <c r="E2910" s="11"/>
      <c r="F2910" s="12"/>
      <c r="G2910" s="13">
        <f t="shared" si="46"/>
        <v>0</v>
      </c>
    </row>
    <row r="2911" spans="1:7">
      <c r="A2911" s="9"/>
      <c r="B2911" s="31"/>
      <c r="C2911" s="10" t="str">
        <f>IFERROR(VLOOKUP($B2911,DataBase!$A:$B,2,0),"")</f>
        <v/>
      </c>
      <c r="D2911" s="139" t="str">
        <f>IFERROR(VLOOKUP($B2911,DataBase!$A:$G,6,0),"")</f>
        <v/>
      </c>
      <c r="E2911" s="11"/>
      <c r="F2911" s="12"/>
      <c r="G2911" s="13">
        <f t="shared" si="46"/>
        <v>0</v>
      </c>
    </row>
    <row r="2912" spans="1:7">
      <c r="A2912" s="9"/>
      <c r="B2912" s="31"/>
      <c r="C2912" s="10" t="str">
        <f>IFERROR(VLOOKUP($B2912,DataBase!$A:$B,2,0),"")</f>
        <v/>
      </c>
      <c r="D2912" s="139" t="str">
        <f>IFERROR(VLOOKUP($B2912,DataBase!$A:$G,6,0),"")</f>
        <v/>
      </c>
      <c r="E2912" s="11"/>
      <c r="F2912" s="12"/>
      <c r="G2912" s="13">
        <f t="shared" si="46"/>
        <v>0</v>
      </c>
    </row>
    <row r="2913" spans="1:7">
      <c r="A2913" s="9"/>
      <c r="B2913" s="31"/>
      <c r="C2913" s="10" t="str">
        <f>IFERROR(VLOOKUP($B2913,DataBase!$A:$B,2,0),"")</f>
        <v/>
      </c>
      <c r="D2913" s="139" t="str">
        <f>IFERROR(VLOOKUP($B2913,DataBase!$A:$G,6,0),"")</f>
        <v/>
      </c>
      <c r="E2913" s="11"/>
      <c r="F2913" s="12"/>
      <c r="G2913" s="13">
        <f t="shared" si="46"/>
        <v>0</v>
      </c>
    </row>
    <row r="2914" spans="1:7">
      <c r="A2914" s="9"/>
      <c r="B2914" s="31"/>
      <c r="C2914" s="10" t="str">
        <f>IFERROR(VLOOKUP($B2914,DataBase!$A:$B,2,0),"")</f>
        <v/>
      </c>
      <c r="D2914" s="139" t="str">
        <f>IFERROR(VLOOKUP($B2914,DataBase!$A:$G,6,0),"")</f>
        <v/>
      </c>
      <c r="E2914" s="11"/>
      <c r="F2914" s="12"/>
      <c r="G2914" s="13">
        <f t="shared" si="46"/>
        <v>0</v>
      </c>
    </row>
    <row r="2915" spans="1:7">
      <c r="A2915" s="9"/>
      <c r="B2915" s="31"/>
      <c r="C2915" s="10" t="str">
        <f>IFERROR(VLOOKUP($B2915,DataBase!$A:$B,2,0),"")</f>
        <v/>
      </c>
      <c r="D2915" s="139" t="str">
        <f>IFERROR(VLOOKUP($B2915,DataBase!$A:$G,6,0),"")</f>
        <v/>
      </c>
      <c r="E2915" s="11"/>
      <c r="F2915" s="12"/>
      <c r="G2915" s="13">
        <f t="shared" si="46"/>
        <v>0</v>
      </c>
    </row>
    <row r="2916" spans="1:7">
      <c r="A2916" s="9"/>
      <c r="B2916" s="31"/>
      <c r="C2916" s="10" t="str">
        <f>IFERROR(VLOOKUP($B2916,DataBase!$A:$B,2,0),"")</f>
        <v/>
      </c>
      <c r="D2916" s="139" t="str">
        <f>IFERROR(VLOOKUP($B2916,DataBase!$A:$G,6,0),"")</f>
        <v/>
      </c>
      <c r="E2916" s="11"/>
      <c r="F2916" s="12"/>
      <c r="G2916" s="13">
        <f t="shared" si="46"/>
        <v>0</v>
      </c>
    </row>
    <row r="2917" spans="1:7">
      <c r="A2917" s="9"/>
      <c r="B2917" s="31"/>
      <c r="C2917" s="10" t="str">
        <f>IFERROR(VLOOKUP($B2917,DataBase!$A:$B,2,0),"")</f>
        <v/>
      </c>
      <c r="D2917" s="139" t="str">
        <f>IFERROR(VLOOKUP($B2917,DataBase!$A:$G,6,0),"")</f>
        <v/>
      </c>
      <c r="E2917" s="11"/>
      <c r="F2917" s="12"/>
      <c r="G2917" s="13">
        <f t="shared" si="46"/>
        <v>0</v>
      </c>
    </row>
    <row r="2918" spans="1:7">
      <c r="A2918" s="9"/>
      <c r="B2918" s="31"/>
      <c r="C2918" s="10" t="str">
        <f>IFERROR(VLOOKUP($B2918,DataBase!$A:$B,2,0),"")</f>
        <v/>
      </c>
      <c r="D2918" s="139" t="str">
        <f>IFERROR(VLOOKUP($B2918,DataBase!$A:$G,6,0),"")</f>
        <v/>
      </c>
      <c r="E2918" s="11"/>
      <c r="F2918" s="12"/>
      <c r="G2918" s="13">
        <f t="shared" si="46"/>
        <v>0</v>
      </c>
    </row>
    <row r="2919" spans="1:7">
      <c r="A2919" s="9"/>
      <c r="B2919" s="31"/>
      <c r="C2919" s="10" t="str">
        <f>IFERROR(VLOOKUP($B2919,DataBase!$A:$B,2,0),"")</f>
        <v/>
      </c>
      <c r="D2919" s="139" t="str">
        <f>IFERROR(VLOOKUP($B2919,DataBase!$A:$G,6,0),"")</f>
        <v/>
      </c>
      <c r="E2919" s="11"/>
      <c r="F2919" s="12"/>
      <c r="G2919" s="13">
        <f t="shared" si="46"/>
        <v>0</v>
      </c>
    </row>
    <row r="2920" spans="1:7">
      <c r="A2920" s="9"/>
      <c r="B2920" s="31"/>
      <c r="C2920" s="10" t="str">
        <f>IFERROR(VLOOKUP($B2920,DataBase!$A:$B,2,0),"")</f>
        <v/>
      </c>
      <c r="D2920" s="139" t="str">
        <f>IFERROR(VLOOKUP($B2920,DataBase!$A:$G,6,0),"")</f>
        <v/>
      </c>
      <c r="E2920" s="11"/>
      <c r="F2920" s="12"/>
      <c r="G2920" s="13">
        <f t="shared" si="46"/>
        <v>0</v>
      </c>
    </row>
    <row r="2921" spans="1:7">
      <c r="A2921" s="9"/>
      <c r="B2921" s="31"/>
      <c r="C2921" s="10" t="str">
        <f>IFERROR(VLOOKUP($B2921,DataBase!$A:$B,2,0),"")</f>
        <v/>
      </c>
      <c r="D2921" s="139" t="str">
        <f>IFERROR(VLOOKUP($B2921,DataBase!$A:$G,6,0),"")</f>
        <v/>
      </c>
      <c r="E2921" s="11"/>
      <c r="F2921" s="12"/>
      <c r="G2921" s="13">
        <f t="shared" si="46"/>
        <v>0</v>
      </c>
    </row>
    <row r="2922" spans="1:7">
      <c r="A2922" s="9"/>
      <c r="B2922" s="31"/>
      <c r="C2922" s="10" t="str">
        <f>IFERROR(VLOOKUP($B2922,DataBase!$A:$B,2,0),"")</f>
        <v/>
      </c>
      <c r="D2922" s="139" t="str">
        <f>IFERROR(VLOOKUP($B2922,DataBase!$A:$G,6,0),"")</f>
        <v/>
      </c>
      <c r="E2922" s="11"/>
      <c r="F2922" s="12"/>
      <c r="G2922" s="13">
        <f t="shared" si="46"/>
        <v>0</v>
      </c>
    </row>
    <row r="2923" spans="1:7">
      <c r="A2923" s="9"/>
      <c r="B2923" s="31"/>
      <c r="C2923" s="10" t="str">
        <f>IFERROR(VLOOKUP($B2923,DataBase!$A:$B,2,0),"")</f>
        <v/>
      </c>
      <c r="D2923" s="139" t="str">
        <f>IFERROR(VLOOKUP($B2923,DataBase!$A:$G,6,0),"")</f>
        <v/>
      </c>
      <c r="E2923" s="11"/>
      <c r="F2923" s="12"/>
      <c r="G2923" s="13">
        <f t="shared" si="46"/>
        <v>0</v>
      </c>
    </row>
    <row r="2924" spans="1:7">
      <c r="A2924" s="9"/>
      <c r="B2924" s="31"/>
      <c r="C2924" s="10" t="str">
        <f>IFERROR(VLOOKUP($B2924,DataBase!$A:$B,2,0),"")</f>
        <v/>
      </c>
      <c r="D2924" s="139" t="str">
        <f>IFERROR(VLOOKUP($B2924,DataBase!$A:$G,6,0),"")</f>
        <v/>
      </c>
      <c r="E2924" s="11"/>
      <c r="F2924" s="12"/>
      <c r="G2924" s="13">
        <f t="shared" si="46"/>
        <v>0</v>
      </c>
    </row>
    <row r="2925" spans="1:7">
      <c r="A2925" s="9"/>
      <c r="B2925" s="31"/>
      <c r="C2925" s="10" t="str">
        <f>IFERROR(VLOOKUP($B2925,DataBase!$A:$B,2,0),"")</f>
        <v/>
      </c>
      <c r="D2925" s="139" t="str">
        <f>IFERROR(VLOOKUP($B2925,DataBase!$A:$G,6,0),"")</f>
        <v/>
      </c>
      <c r="E2925" s="11"/>
      <c r="F2925" s="12"/>
      <c r="G2925" s="13">
        <f t="shared" si="46"/>
        <v>0</v>
      </c>
    </row>
    <row r="2926" spans="1:7">
      <c r="A2926" s="9"/>
      <c r="B2926" s="31"/>
      <c r="C2926" s="10" t="str">
        <f>IFERROR(VLOOKUP($B2926,DataBase!$A:$B,2,0),"")</f>
        <v/>
      </c>
      <c r="D2926" s="139" t="str">
        <f>IFERROR(VLOOKUP($B2926,DataBase!$A:$G,6,0),"")</f>
        <v/>
      </c>
      <c r="E2926" s="11"/>
      <c r="F2926" s="12"/>
      <c r="G2926" s="13">
        <f t="shared" si="46"/>
        <v>0</v>
      </c>
    </row>
    <row r="2927" spans="1:7">
      <c r="A2927" s="9"/>
      <c r="B2927" s="31"/>
      <c r="C2927" s="10" t="str">
        <f>IFERROR(VLOOKUP($B2927,DataBase!$A:$B,2,0),"")</f>
        <v/>
      </c>
      <c r="D2927" s="139" t="str">
        <f>IFERROR(VLOOKUP($B2927,DataBase!$A:$G,6,0),"")</f>
        <v/>
      </c>
      <c r="E2927" s="11"/>
      <c r="F2927" s="12"/>
      <c r="G2927" s="13">
        <f t="shared" si="46"/>
        <v>0</v>
      </c>
    </row>
    <row r="2928" spans="1:7">
      <c r="A2928" s="9"/>
      <c r="B2928" s="31"/>
      <c r="C2928" s="10" t="str">
        <f>IFERROR(VLOOKUP($B2928,DataBase!$A:$B,2,0),"")</f>
        <v/>
      </c>
      <c r="D2928" s="139" t="str">
        <f>IFERROR(VLOOKUP($B2928,DataBase!$A:$G,6,0),"")</f>
        <v/>
      </c>
      <c r="E2928" s="11"/>
      <c r="F2928" s="12"/>
      <c r="G2928" s="13">
        <f t="shared" si="46"/>
        <v>0</v>
      </c>
    </row>
    <row r="2929" spans="1:7">
      <c r="A2929" s="9"/>
      <c r="B2929" s="31"/>
      <c r="C2929" s="10" t="str">
        <f>IFERROR(VLOOKUP($B2929,DataBase!$A:$B,2,0),"")</f>
        <v/>
      </c>
      <c r="D2929" s="139" t="str">
        <f>IFERROR(VLOOKUP($B2929,DataBase!$A:$G,6,0),"")</f>
        <v/>
      </c>
      <c r="E2929" s="11"/>
      <c r="F2929" s="12"/>
      <c r="G2929" s="13">
        <f t="shared" si="46"/>
        <v>0</v>
      </c>
    </row>
    <row r="2930" spans="1:7">
      <c r="A2930" s="9"/>
      <c r="B2930" s="31"/>
      <c r="C2930" s="10" t="str">
        <f>IFERROR(VLOOKUP($B2930,DataBase!$A:$B,2,0),"")</f>
        <v/>
      </c>
      <c r="D2930" s="139" t="str">
        <f>IFERROR(VLOOKUP($B2930,DataBase!$A:$G,6,0),"")</f>
        <v/>
      </c>
      <c r="E2930" s="11"/>
      <c r="F2930" s="12"/>
      <c r="G2930" s="13">
        <f t="shared" si="46"/>
        <v>0</v>
      </c>
    </row>
    <row r="2931" spans="1:7">
      <c r="A2931" s="9"/>
      <c r="B2931" s="31"/>
      <c r="C2931" s="10" t="str">
        <f>IFERROR(VLOOKUP($B2931,DataBase!$A:$B,2,0),"")</f>
        <v/>
      </c>
      <c r="D2931" s="139" t="str">
        <f>IFERROR(VLOOKUP($B2931,DataBase!$A:$G,6,0),"")</f>
        <v/>
      </c>
      <c r="E2931" s="11"/>
      <c r="F2931" s="12"/>
      <c r="G2931" s="13">
        <f t="shared" si="46"/>
        <v>0</v>
      </c>
    </row>
    <row r="2932" spans="1:7">
      <c r="A2932" s="9"/>
      <c r="B2932" s="31"/>
      <c r="C2932" s="10" t="str">
        <f>IFERROR(VLOOKUP($B2932,DataBase!$A:$B,2,0),"")</f>
        <v/>
      </c>
      <c r="D2932" s="139" t="str">
        <f>IFERROR(VLOOKUP($B2932,DataBase!$A:$G,6,0),"")</f>
        <v/>
      </c>
      <c r="E2932" s="11"/>
      <c r="F2932" s="12"/>
      <c r="G2932" s="13">
        <f t="shared" si="46"/>
        <v>0</v>
      </c>
    </row>
    <row r="2933" spans="1:7">
      <c r="A2933" s="9"/>
      <c r="B2933" s="31"/>
      <c r="C2933" s="10" t="str">
        <f>IFERROR(VLOOKUP($B2933,DataBase!$A:$B,2,0),"")</f>
        <v/>
      </c>
      <c r="D2933" s="139" t="str">
        <f>IFERROR(VLOOKUP($B2933,DataBase!$A:$G,6,0),"")</f>
        <v/>
      </c>
      <c r="E2933" s="11"/>
      <c r="F2933" s="12"/>
      <c r="G2933" s="13">
        <f t="shared" si="46"/>
        <v>0</v>
      </c>
    </row>
    <row r="2934" spans="1:7">
      <c r="A2934" s="9"/>
      <c r="B2934" s="31"/>
      <c r="C2934" s="10" t="str">
        <f>IFERROR(VLOOKUP($B2934,DataBase!$A:$B,2,0),"")</f>
        <v/>
      </c>
      <c r="D2934" s="139" t="str">
        <f>IFERROR(VLOOKUP($B2934,DataBase!$A:$G,6,0),"")</f>
        <v/>
      </c>
      <c r="E2934" s="11"/>
      <c r="F2934" s="12"/>
      <c r="G2934" s="13">
        <f t="shared" si="46"/>
        <v>0</v>
      </c>
    </row>
    <row r="2935" spans="1:7">
      <c r="A2935" s="9"/>
      <c r="B2935" s="31"/>
      <c r="C2935" s="10" t="str">
        <f>IFERROR(VLOOKUP($B2935,DataBase!$A:$B,2,0),"")</f>
        <v/>
      </c>
      <c r="D2935" s="139" t="str">
        <f>IFERROR(VLOOKUP($B2935,DataBase!$A:$G,6,0),"")</f>
        <v/>
      </c>
      <c r="E2935" s="11"/>
      <c r="F2935" s="12"/>
      <c r="G2935" s="13">
        <f t="shared" si="46"/>
        <v>0</v>
      </c>
    </row>
    <row r="2936" spans="1:7">
      <c r="A2936" s="9"/>
      <c r="B2936" s="31"/>
      <c r="C2936" s="10" t="str">
        <f>IFERROR(VLOOKUP($B2936,DataBase!$A:$B,2,0),"")</f>
        <v/>
      </c>
      <c r="D2936" s="139" t="str">
        <f>IFERROR(VLOOKUP($B2936,DataBase!$A:$G,6,0),"")</f>
        <v/>
      </c>
      <c r="E2936" s="11"/>
      <c r="F2936" s="12"/>
      <c r="G2936" s="13">
        <f t="shared" si="46"/>
        <v>0</v>
      </c>
    </row>
    <row r="2937" spans="1:7">
      <c r="A2937" s="9"/>
      <c r="B2937" s="31"/>
      <c r="C2937" s="10" t="str">
        <f>IFERROR(VLOOKUP($B2937,DataBase!$A:$B,2,0),"")</f>
        <v/>
      </c>
      <c r="D2937" s="139" t="str">
        <f>IFERROR(VLOOKUP($B2937,DataBase!$A:$G,6,0),"")</f>
        <v/>
      </c>
      <c r="E2937" s="11"/>
      <c r="F2937" s="12"/>
      <c r="G2937" s="13">
        <f t="shared" si="46"/>
        <v>0</v>
      </c>
    </row>
    <row r="2938" spans="1:7">
      <c r="A2938" s="9"/>
      <c r="B2938" s="31"/>
      <c r="C2938" s="10" t="str">
        <f>IFERROR(VLOOKUP($B2938,DataBase!$A:$B,2,0),"")</f>
        <v/>
      </c>
      <c r="D2938" s="139" t="str">
        <f>IFERROR(VLOOKUP($B2938,DataBase!$A:$G,6,0),"")</f>
        <v/>
      </c>
      <c r="E2938" s="11"/>
      <c r="F2938" s="12"/>
      <c r="G2938" s="13">
        <f t="shared" si="46"/>
        <v>0</v>
      </c>
    </row>
    <row r="2939" spans="1:7">
      <c r="A2939" s="9"/>
      <c r="B2939" s="31"/>
      <c r="C2939" s="10" t="str">
        <f>IFERROR(VLOOKUP($B2939,DataBase!$A:$B,2,0),"")</f>
        <v/>
      </c>
      <c r="D2939" s="139" t="str">
        <f>IFERROR(VLOOKUP($B2939,DataBase!$A:$G,6,0),"")</f>
        <v/>
      </c>
      <c r="E2939" s="11"/>
      <c r="F2939" s="12"/>
      <c r="G2939" s="13">
        <f t="shared" si="46"/>
        <v>0</v>
      </c>
    </row>
    <row r="2940" spans="1:7">
      <c r="A2940" s="9"/>
      <c r="B2940" s="31"/>
      <c r="C2940" s="10" t="str">
        <f>IFERROR(VLOOKUP($B2940,DataBase!$A:$B,2,0),"")</f>
        <v/>
      </c>
      <c r="D2940" s="139" t="str">
        <f>IFERROR(VLOOKUP($B2940,DataBase!$A:$G,6,0),"")</f>
        <v/>
      </c>
      <c r="E2940" s="11"/>
      <c r="F2940" s="12"/>
      <c r="G2940" s="13">
        <f t="shared" si="46"/>
        <v>0</v>
      </c>
    </row>
    <row r="2941" spans="1:7">
      <c r="A2941" s="9"/>
      <c r="B2941" s="31"/>
      <c r="C2941" s="10" t="str">
        <f>IFERROR(VLOOKUP($B2941,DataBase!$A:$B,2,0),"")</f>
        <v/>
      </c>
      <c r="D2941" s="139" t="str">
        <f>IFERROR(VLOOKUP($B2941,DataBase!$A:$G,6,0),"")</f>
        <v/>
      </c>
      <c r="E2941" s="11"/>
      <c r="F2941" s="12"/>
      <c r="G2941" s="13">
        <f t="shared" si="46"/>
        <v>0</v>
      </c>
    </row>
    <row r="2942" spans="1:7">
      <c r="A2942" s="9"/>
      <c r="B2942" s="31"/>
      <c r="C2942" s="10" t="str">
        <f>IFERROR(VLOOKUP($B2942,DataBase!$A:$B,2,0),"")</f>
        <v/>
      </c>
      <c r="D2942" s="139" t="str">
        <f>IFERROR(VLOOKUP($B2942,DataBase!$A:$G,6,0),"")</f>
        <v/>
      </c>
      <c r="E2942" s="11"/>
      <c r="F2942" s="12"/>
      <c r="G2942" s="13">
        <f t="shared" si="46"/>
        <v>0</v>
      </c>
    </row>
    <row r="2943" spans="1:7">
      <c r="A2943" s="9"/>
      <c r="B2943" s="31"/>
      <c r="C2943" s="10" t="str">
        <f>IFERROR(VLOOKUP($B2943,DataBase!$A:$B,2,0),"")</f>
        <v/>
      </c>
      <c r="D2943" s="139" t="str">
        <f>IFERROR(VLOOKUP($B2943,DataBase!$A:$G,6,0),"")</f>
        <v/>
      </c>
      <c r="E2943" s="11"/>
      <c r="F2943" s="12"/>
      <c r="G2943" s="13">
        <f t="shared" si="46"/>
        <v>0</v>
      </c>
    </row>
    <row r="2944" spans="1:7">
      <c r="A2944" s="9"/>
      <c r="B2944" s="31"/>
      <c r="C2944" s="10" t="str">
        <f>IFERROR(VLOOKUP($B2944,DataBase!$A:$B,2,0),"")</f>
        <v/>
      </c>
      <c r="D2944" s="139" t="str">
        <f>IFERROR(VLOOKUP($B2944,DataBase!$A:$G,6,0),"")</f>
        <v/>
      </c>
      <c r="E2944" s="11"/>
      <c r="F2944" s="12"/>
      <c r="G2944" s="13">
        <f t="shared" si="46"/>
        <v>0</v>
      </c>
    </row>
    <row r="2945" spans="1:7">
      <c r="A2945" s="9"/>
      <c r="B2945" s="31"/>
      <c r="C2945" s="10" t="str">
        <f>IFERROR(VLOOKUP($B2945,DataBase!$A:$B,2,0),"")</f>
        <v/>
      </c>
      <c r="D2945" s="139" t="str">
        <f>IFERROR(VLOOKUP($B2945,DataBase!$A:$G,6,0),"")</f>
        <v/>
      </c>
      <c r="E2945" s="11"/>
      <c r="F2945" s="12"/>
      <c r="G2945" s="13">
        <f t="shared" si="46"/>
        <v>0</v>
      </c>
    </row>
    <row r="2946" spans="1:7">
      <c r="A2946" s="9"/>
      <c r="B2946" s="31"/>
      <c r="C2946" s="10" t="str">
        <f>IFERROR(VLOOKUP($B2946,DataBase!$A:$B,2,0),"")</f>
        <v/>
      </c>
      <c r="D2946" s="139" t="str">
        <f>IFERROR(VLOOKUP($B2946,DataBase!$A:$G,6,0),"")</f>
        <v/>
      </c>
      <c r="E2946" s="11"/>
      <c r="F2946" s="12"/>
      <c r="G2946" s="13">
        <f t="shared" si="46"/>
        <v>0</v>
      </c>
    </row>
    <row r="2947" spans="1:7">
      <c r="A2947" s="9"/>
      <c r="B2947" s="31"/>
      <c r="C2947" s="10" t="str">
        <f>IFERROR(VLOOKUP($B2947,DataBase!$A:$B,2,0),"")</f>
        <v/>
      </c>
      <c r="D2947" s="139" t="str">
        <f>IFERROR(VLOOKUP($B2947,DataBase!$A:$G,6,0),"")</f>
        <v/>
      </c>
      <c r="E2947" s="11"/>
      <c r="F2947" s="12"/>
      <c r="G2947" s="13">
        <f t="shared" si="46"/>
        <v>0</v>
      </c>
    </row>
    <row r="2948" spans="1:7">
      <c r="A2948" s="9"/>
      <c r="B2948" s="31"/>
      <c r="C2948" s="10" t="str">
        <f>IFERROR(VLOOKUP($B2948,DataBase!$A:$B,2,0),"")</f>
        <v/>
      </c>
      <c r="D2948" s="139" t="str">
        <f>IFERROR(VLOOKUP($B2948,DataBase!$A:$G,6,0),"")</f>
        <v/>
      </c>
      <c r="E2948" s="11"/>
      <c r="F2948" s="12"/>
      <c r="G2948" s="13">
        <f t="shared" ref="G2948:G3001" si="47">E2948*F2948</f>
        <v>0</v>
      </c>
    </row>
    <row r="2949" spans="1:7">
      <c r="A2949" s="9"/>
      <c r="B2949" s="31"/>
      <c r="C2949" s="10" t="str">
        <f>IFERROR(VLOOKUP($B2949,DataBase!$A:$B,2,0),"")</f>
        <v/>
      </c>
      <c r="D2949" s="139" t="str">
        <f>IFERROR(VLOOKUP($B2949,DataBase!$A:$G,6,0),"")</f>
        <v/>
      </c>
      <c r="E2949" s="11"/>
      <c r="F2949" s="12"/>
      <c r="G2949" s="13">
        <f t="shared" si="47"/>
        <v>0</v>
      </c>
    </row>
    <row r="2950" spans="1:7">
      <c r="A2950" s="9"/>
      <c r="B2950" s="31"/>
      <c r="C2950" s="10" t="str">
        <f>IFERROR(VLOOKUP($B2950,DataBase!$A:$B,2,0),"")</f>
        <v/>
      </c>
      <c r="D2950" s="139" t="str">
        <f>IFERROR(VLOOKUP($B2950,DataBase!$A:$G,6,0),"")</f>
        <v/>
      </c>
      <c r="E2950" s="11"/>
      <c r="F2950" s="12"/>
      <c r="G2950" s="13">
        <f t="shared" si="47"/>
        <v>0</v>
      </c>
    </row>
    <row r="2951" spans="1:7">
      <c r="A2951" s="9"/>
      <c r="B2951" s="31"/>
      <c r="C2951" s="10" t="str">
        <f>IFERROR(VLOOKUP($B2951,DataBase!$A:$B,2,0),"")</f>
        <v/>
      </c>
      <c r="D2951" s="139" t="str">
        <f>IFERROR(VLOOKUP($B2951,DataBase!$A:$G,6,0),"")</f>
        <v/>
      </c>
      <c r="E2951" s="11"/>
      <c r="F2951" s="12"/>
      <c r="G2951" s="13">
        <f t="shared" si="47"/>
        <v>0</v>
      </c>
    </row>
    <row r="2952" spans="1:7">
      <c r="A2952" s="9"/>
      <c r="B2952" s="31"/>
      <c r="C2952" s="10" t="str">
        <f>IFERROR(VLOOKUP($B2952,DataBase!$A:$B,2,0),"")</f>
        <v/>
      </c>
      <c r="D2952" s="139" t="str">
        <f>IFERROR(VLOOKUP($B2952,DataBase!$A:$G,6,0),"")</f>
        <v/>
      </c>
      <c r="E2952" s="11"/>
      <c r="F2952" s="12"/>
      <c r="G2952" s="13">
        <f t="shared" si="47"/>
        <v>0</v>
      </c>
    </row>
    <row r="2953" spans="1:7">
      <c r="A2953" s="9"/>
      <c r="B2953" s="31"/>
      <c r="C2953" s="10" t="str">
        <f>IFERROR(VLOOKUP($B2953,DataBase!$A:$B,2,0),"")</f>
        <v/>
      </c>
      <c r="D2953" s="139" t="str">
        <f>IFERROR(VLOOKUP($B2953,DataBase!$A:$G,6,0),"")</f>
        <v/>
      </c>
      <c r="E2953" s="11"/>
      <c r="F2953" s="12"/>
      <c r="G2953" s="13">
        <f t="shared" si="47"/>
        <v>0</v>
      </c>
    </row>
    <row r="2954" spans="1:7">
      <c r="A2954" s="9"/>
      <c r="B2954" s="31"/>
      <c r="C2954" s="10" t="str">
        <f>IFERROR(VLOOKUP($B2954,DataBase!$A:$B,2,0),"")</f>
        <v/>
      </c>
      <c r="D2954" s="139" t="str">
        <f>IFERROR(VLOOKUP($B2954,DataBase!$A:$G,6,0),"")</f>
        <v/>
      </c>
      <c r="E2954" s="11"/>
      <c r="F2954" s="12"/>
      <c r="G2954" s="13">
        <f t="shared" si="47"/>
        <v>0</v>
      </c>
    </row>
    <row r="2955" spans="1:7">
      <c r="A2955" s="9"/>
      <c r="B2955" s="31"/>
      <c r="C2955" s="10" t="str">
        <f>IFERROR(VLOOKUP($B2955,DataBase!$A:$B,2,0),"")</f>
        <v/>
      </c>
      <c r="D2955" s="139" t="str">
        <f>IFERROR(VLOOKUP($B2955,DataBase!$A:$G,6,0),"")</f>
        <v/>
      </c>
      <c r="E2955" s="11"/>
      <c r="F2955" s="12"/>
      <c r="G2955" s="13">
        <f t="shared" si="47"/>
        <v>0</v>
      </c>
    </row>
    <row r="2956" spans="1:7">
      <c r="A2956" s="9"/>
      <c r="B2956" s="31"/>
      <c r="C2956" s="10" t="str">
        <f>IFERROR(VLOOKUP($B2956,DataBase!$A:$B,2,0),"")</f>
        <v/>
      </c>
      <c r="D2956" s="139" t="str">
        <f>IFERROR(VLOOKUP($B2956,DataBase!$A:$G,6,0),"")</f>
        <v/>
      </c>
      <c r="E2956" s="11"/>
      <c r="F2956" s="12"/>
      <c r="G2956" s="13">
        <f t="shared" si="47"/>
        <v>0</v>
      </c>
    </row>
    <row r="2957" spans="1:7">
      <c r="A2957" s="9"/>
      <c r="B2957" s="31"/>
      <c r="C2957" s="10" t="str">
        <f>IFERROR(VLOOKUP($B2957,DataBase!$A:$B,2,0),"")</f>
        <v/>
      </c>
      <c r="D2957" s="139" t="str">
        <f>IFERROR(VLOOKUP($B2957,DataBase!$A:$G,6,0),"")</f>
        <v/>
      </c>
      <c r="E2957" s="11"/>
      <c r="F2957" s="12"/>
      <c r="G2957" s="13">
        <f t="shared" si="47"/>
        <v>0</v>
      </c>
    </row>
    <row r="2958" spans="1:7">
      <c r="A2958" s="9"/>
      <c r="B2958" s="31"/>
      <c r="C2958" s="10" t="str">
        <f>IFERROR(VLOOKUP($B2958,DataBase!$A:$B,2,0),"")</f>
        <v/>
      </c>
      <c r="D2958" s="139" t="str">
        <f>IFERROR(VLOOKUP($B2958,DataBase!$A:$G,6,0),"")</f>
        <v/>
      </c>
      <c r="E2958" s="11"/>
      <c r="F2958" s="12"/>
      <c r="G2958" s="13">
        <f t="shared" si="47"/>
        <v>0</v>
      </c>
    </row>
    <row r="2959" spans="1:7">
      <c r="A2959" s="9"/>
      <c r="B2959" s="31"/>
      <c r="C2959" s="10" t="str">
        <f>IFERROR(VLOOKUP($B2959,DataBase!$A:$B,2,0),"")</f>
        <v/>
      </c>
      <c r="D2959" s="139" t="str">
        <f>IFERROR(VLOOKUP($B2959,DataBase!$A:$G,6,0),"")</f>
        <v/>
      </c>
      <c r="E2959" s="11"/>
      <c r="F2959" s="12"/>
      <c r="G2959" s="13">
        <f t="shared" si="47"/>
        <v>0</v>
      </c>
    </row>
    <row r="2960" spans="1:7">
      <c r="A2960" s="9"/>
      <c r="B2960" s="31"/>
      <c r="C2960" s="10" t="str">
        <f>IFERROR(VLOOKUP($B2960,DataBase!$A:$B,2,0),"")</f>
        <v/>
      </c>
      <c r="D2960" s="139" t="str">
        <f>IFERROR(VLOOKUP($B2960,DataBase!$A:$G,6,0),"")</f>
        <v/>
      </c>
      <c r="E2960" s="11"/>
      <c r="F2960" s="12"/>
      <c r="G2960" s="13">
        <f t="shared" si="47"/>
        <v>0</v>
      </c>
    </row>
    <row r="2961" spans="1:7">
      <c r="A2961" s="9"/>
      <c r="B2961" s="31"/>
      <c r="C2961" s="10" t="str">
        <f>IFERROR(VLOOKUP($B2961,DataBase!$A:$B,2,0),"")</f>
        <v/>
      </c>
      <c r="D2961" s="139" t="str">
        <f>IFERROR(VLOOKUP($B2961,DataBase!$A:$G,6,0),"")</f>
        <v/>
      </c>
      <c r="E2961" s="11"/>
      <c r="F2961" s="12"/>
      <c r="G2961" s="13">
        <f t="shared" si="47"/>
        <v>0</v>
      </c>
    </row>
    <row r="2962" spans="1:7">
      <c r="A2962" s="9"/>
      <c r="B2962" s="31"/>
      <c r="C2962" s="10" t="str">
        <f>IFERROR(VLOOKUP($B2962,DataBase!$A:$B,2,0),"")</f>
        <v/>
      </c>
      <c r="D2962" s="139" t="str">
        <f>IFERROR(VLOOKUP($B2962,DataBase!$A:$G,6,0),"")</f>
        <v/>
      </c>
      <c r="E2962" s="11"/>
      <c r="F2962" s="12"/>
      <c r="G2962" s="13">
        <f t="shared" si="47"/>
        <v>0</v>
      </c>
    </row>
    <row r="2963" spans="1:7">
      <c r="A2963" s="9"/>
      <c r="B2963" s="31"/>
      <c r="C2963" s="10" t="str">
        <f>IFERROR(VLOOKUP($B2963,DataBase!$A:$B,2,0),"")</f>
        <v/>
      </c>
      <c r="D2963" s="139" t="str">
        <f>IFERROR(VLOOKUP($B2963,DataBase!$A:$G,6,0),"")</f>
        <v/>
      </c>
      <c r="E2963" s="11"/>
      <c r="F2963" s="12"/>
      <c r="G2963" s="13">
        <f t="shared" si="47"/>
        <v>0</v>
      </c>
    </row>
    <row r="2964" spans="1:7">
      <c r="A2964" s="9"/>
      <c r="B2964" s="31"/>
      <c r="C2964" s="10" t="str">
        <f>IFERROR(VLOOKUP($B2964,DataBase!$A:$B,2,0),"")</f>
        <v/>
      </c>
      <c r="D2964" s="139" t="str">
        <f>IFERROR(VLOOKUP($B2964,DataBase!$A:$G,6,0),"")</f>
        <v/>
      </c>
      <c r="E2964" s="11"/>
      <c r="F2964" s="12"/>
      <c r="G2964" s="13">
        <f t="shared" si="47"/>
        <v>0</v>
      </c>
    </row>
    <row r="2965" spans="1:7">
      <c r="A2965" s="9"/>
      <c r="B2965" s="31"/>
      <c r="C2965" s="10" t="str">
        <f>IFERROR(VLOOKUP($B2965,DataBase!$A:$B,2,0),"")</f>
        <v/>
      </c>
      <c r="D2965" s="139" t="str">
        <f>IFERROR(VLOOKUP($B2965,DataBase!$A:$G,6,0),"")</f>
        <v/>
      </c>
      <c r="E2965" s="11"/>
      <c r="F2965" s="12"/>
      <c r="G2965" s="13">
        <f t="shared" si="47"/>
        <v>0</v>
      </c>
    </row>
    <row r="2966" spans="1:7">
      <c r="A2966" s="9"/>
      <c r="B2966" s="31"/>
      <c r="C2966" s="10" t="str">
        <f>IFERROR(VLOOKUP($B2966,DataBase!$A:$B,2,0),"")</f>
        <v/>
      </c>
      <c r="D2966" s="139" t="str">
        <f>IFERROR(VLOOKUP($B2966,DataBase!$A:$G,6,0),"")</f>
        <v/>
      </c>
      <c r="E2966" s="11"/>
      <c r="F2966" s="12"/>
      <c r="G2966" s="13">
        <f t="shared" si="47"/>
        <v>0</v>
      </c>
    </row>
    <row r="2967" spans="1:7">
      <c r="A2967" s="9"/>
      <c r="B2967" s="31"/>
      <c r="C2967" s="10" t="str">
        <f>IFERROR(VLOOKUP($B2967,DataBase!$A:$B,2,0),"")</f>
        <v/>
      </c>
      <c r="D2967" s="139" t="str">
        <f>IFERROR(VLOOKUP($B2967,DataBase!$A:$G,6,0),"")</f>
        <v/>
      </c>
      <c r="E2967" s="11"/>
      <c r="F2967" s="12"/>
      <c r="G2967" s="13">
        <f t="shared" si="47"/>
        <v>0</v>
      </c>
    </row>
    <row r="2968" spans="1:7">
      <c r="A2968" s="9"/>
      <c r="B2968" s="31"/>
      <c r="C2968" s="10" t="str">
        <f>IFERROR(VLOOKUP($B2968,DataBase!$A:$B,2,0),"")</f>
        <v/>
      </c>
      <c r="D2968" s="139" t="str">
        <f>IFERROR(VLOOKUP($B2968,DataBase!$A:$G,6,0),"")</f>
        <v/>
      </c>
      <c r="E2968" s="11"/>
      <c r="F2968" s="12"/>
      <c r="G2968" s="13">
        <f t="shared" si="47"/>
        <v>0</v>
      </c>
    </row>
    <row r="2969" spans="1:7">
      <c r="A2969" s="9"/>
      <c r="B2969" s="31"/>
      <c r="C2969" s="10" t="str">
        <f>IFERROR(VLOOKUP($B2969,DataBase!$A:$B,2,0),"")</f>
        <v/>
      </c>
      <c r="D2969" s="139" t="str">
        <f>IFERROR(VLOOKUP($B2969,DataBase!$A:$G,6,0),"")</f>
        <v/>
      </c>
      <c r="E2969" s="11"/>
      <c r="F2969" s="12"/>
      <c r="G2969" s="13">
        <f t="shared" si="47"/>
        <v>0</v>
      </c>
    </row>
    <row r="2970" spans="1:7">
      <c r="A2970" s="9"/>
      <c r="B2970" s="31"/>
      <c r="C2970" s="10" t="str">
        <f>IFERROR(VLOOKUP($B2970,DataBase!$A:$B,2,0),"")</f>
        <v/>
      </c>
      <c r="D2970" s="139" t="str">
        <f>IFERROR(VLOOKUP($B2970,DataBase!$A:$G,6,0),"")</f>
        <v/>
      </c>
      <c r="E2970" s="11"/>
      <c r="F2970" s="12"/>
      <c r="G2970" s="13">
        <f t="shared" si="47"/>
        <v>0</v>
      </c>
    </row>
    <row r="2971" spans="1:7">
      <c r="A2971" s="9"/>
      <c r="B2971" s="31"/>
      <c r="C2971" s="10" t="str">
        <f>IFERROR(VLOOKUP($B2971,DataBase!$A:$B,2,0),"")</f>
        <v/>
      </c>
      <c r="D2971" s="139" t="str">
        <f>IFERROR(VLOOKUP($B2971,DataBase!$A:$G,6,0),"")</f>
        <v/>
      </c>
      <c r="E2971" s="11"/>
      <c r="F2971" s="12"/>
      <c r="G2971" s="13">
        <f t="shared" si="47"/>
        <v>0</v>
      </c>
    </row>
    <row r="2972" spans="1:7">
      <c r="A2972" s="9"/>
      <c r="B2972" s="31"/>
      <c r="C2972" s="10" t="str">
        <f>IFERROR(VLOOKUP($B2972,DataBase!$A:$B,2,0),"")</f>
        <v/>
      </c>
      <c r="D2972" s="139" t="str">
        <f>IFERROR(VLOOKUP($B2972,DataBase!$A:$G,6,0),"")</f>
        <v/>
      </c>
      <c r="E2972" s="11"/>
      <c r="F2972" s="12"/>
      <c r="G2972" s="13">
        <f t="shared" si="47"/>
        <v>0</v>
      </c>
    </row>
    <row r="2973" spans="1:7">
      <c r="A2973" s="9"/>
      <c r="B2973" s="31"/>
      <c r="C2973" s="10" t="str">
        <f>IFERROR(VLOOKUP($B2973,DataBase!$A:$B,2,0),"")</f>
        <v/>
      </c>
      <c r="D2973" s="139" t="str">
        <f>IFERROR(VLOOKUP($B2973,DataBase!$A:$G,6,0),"")</f>
        <v/>
      </c>
      <c r="E2973" s="11"/>
      <c r="F2973" s="12"/>
      <c r="G2973" s="13">
        <f t="shared" si="47"/>
        <v>0</v>
      </c>
    </row>
    <row r="2974" spans="1:7">
      <c r="A2974" s="9"/>
      <c r="B2974" s="31"/>
      <c r="C2974" s="10" t="str">
        <f>IFERROR(VLOOKUP($B2974,DataBase!$A:$B,2,0),"")</f>
        <v/>
      </c>
      <c r="D2974" s="139" t="str">
        <f>IFERROR(VLOOKUP($B2974,DataBase!$A:$G,6,0),"")</f>
        <v/>
      </c>
      <c r="E2974" s="11"/>
      <c r="F2974" s="12"/>
      <c r="G2974" s="13">
        <f t="shared" si="47"/>
        <v>0</v>
      </c>
    </row>
    <row r="2975" spans="1:7">
      <c r="A2975" s="9"/>
      <c r="B2975" s="31"/>
      <c r="C2975" s="10" t="str">
        <f>IFERROR(VLOOKUP($B2975,DataBase!$A:$B,2,0),"")</f>
        <v/>
      </c>
      <c r="D2975" s="139" t="str">
        <f>IFERROR(VLOOKUP($B2975,DataBase!$A:$G,6,0),"")</f>
        <v/>
      </c>
      <c r="E2975" s="11"/>
      <c r="F2975" s="12"/>
      <c r="G2975" s="13">
        <f t="shared" si="47"/>
        <v>0</v>
      </c>
    </row>
    <row r="2976" spans="1:7">
      <c r="A2976" s="9"/>
      <c r="B2976" s="31"/>
      <c r="C2976" s="10" t="str">
        <f>IFERROR(VLOOKUP($B2976,DataBase!$A:$B,2,0),"")</f>
        <v/>
      </c>
      <c r="D2976" s="139" t="str">
        <f>IFERROR(VLOOKUP($B2976,DataBase!$A:$G,6,0),"")</f>
        <v/>
      </c>
      <c r="E2976" s="11"/>
      <c r="F2976" s="12"/>
      <c r="G2976" s="13">
        <f t="shared" si="47"/>
        <v>0</v>
      </c>
    </row>
    <row r="2977" spans="1:7">
      <c r="A2977" s="9"/>
      <c r="B2977" s="31"/>
      <c r="C2977" s="10" t="str">
        <f>IFERROR(VLOOKUP($B2977,DataBase!$A:$B,2,0),"")</f>
        <v/>
      </c>
      <c r="D2977" s="139" t="str">
        <f>IFERROR(VLOOKUP($B2977,DataBase!$A:$G,6,0),"")</f>
        <v/>
      </c>
      <c r="E2977" s="11"/>
      <c r="F2977" s="12"/>
      <c r="G2977" s="13">
        <f t="shared" si="47"/>
        <v>0</v>
      </c>
    </row>
    <row r="2978" spans="1:7">
      <c r="A2978" s="9"/>
      <c r="B2978" s="31"/>
      <c r="C2978" s="10" t="str">
        <f>IFERROR(VLOOKUP($B2978,DataBase!$A:$B,2,0),"")</f>
        <v/>
      </c>
      <c r="D2978" s="139" t="str">
        <f>IFERROR(VLOOKUP($B2978,DataBase!$A:$G,6,0),"")</f>
        <v/>
      </c>
      <c r="E2978" s="11"/>
      <c r="F2978" s="12"/>
      <c r="G2978" s="13">
        <f t="shared" si="47"/>
        <v>0</v>
      </c>
    </row>
    <row r="2979" spans="1:7">
      <c r="A2979" s="9"/>
      <c r="B2979" s="31"/>
      <c r="C2979" s="10" t="str">
        <f>IFERROR(VLOOKUP($B2979,DataBase!$A:$B,2,0),"")</f>
        <v/>
      </c>
      <c r="D2979" s="139" t="str">
        <f>IFERROR(VLOOKUP($B2979,DataBase!$A:$G,6,0),"")</f>
        <v/>
      </c>
      <c r="E2979" s="11"/>
      <c r="F2979" s="12"/>
      <c r="G2979" s="13">
        <f t="shared" si="47"/>
        <v>0</v>
      </c>
    </row>
    <row r="2980" spans="1:7">
      <c r="A2980" s="9"/>
      <c r="B2980" s="31"/>
      <c r="C2980" s="10" t="str">
        <f>IFERROR(VLOOKUP($B2980,DataBase!$A:$B,2,0),"")</f>
        <v/>
      </c>
      <c r="D2980" s="139" t="str">
        <f>IFERROR(VLOOKUP($B2980,DataBase!$A:$G,6,0),"")</f>
        <v/>
      </c>
      <c r="E2980" s="11"/>
      <c r="F2980" s="12"/>
      <c r="G2980" s="13">
        <f t="shared" si="47"/>
        <v>0</v>
      </c>
    </row>
    <row r="2981" spans="1:7">
      <c r="A2981" s="9"/>
      <c r="B2981" s="31"/>
      <c r="C2981" s="10" t="str">
        <f>IFERROR(VLOOKUP($B2981,DataBase!$A:$B,2,0),"")</f>
        <v/>
      </c>
      <c r="D2981" s="139" t="str">
        <f>IFERROR(VLOOKUP($B2981,DataBase!$A:$G,6,0),"")</f>
        <v/>
      </c>
      <c r="E2981" s="11"/>
      <c r="F2981" s="12"/>
      <c r="G2981" s="13">
        <f t="shared" si="47"/>
        <v>0</v>
      </c>
    </row>
    <row r="2982" spans="1:7">
      <c r="A2982" s="9"/>
      <c r="B2982" s="31"/>
      <c r="C2982" s="10" t="str">
        <f>IFERROR(VLOOKUP($B2982,DataBase!$A:$B,2,0),"")</f>
        <v/>
      </c>
      <c r="D2982" s="139" t="str">
        <f>IFERROR(VLOOKUP($B2982,DataBase!$A:$G,6,0),"")</f>
        <v/>
      </c>
      <c r="E2982" s="11"/>
      <c r="F2982" s="12"/>
      <c r="G2982" s="13">
        <f t="shared" si="47"/>
        <v>0</v>
      </c>
    </row>
    <row r="2983" spans="1:7">
      <c r="A2983" s="9"/>
      <c r="B2983" s="31"/>
      <c r="C2983" s="10" t="str">
        <f>IFERROR(VLOOKUP($B2983,DataBase!$A:$B,2,0),"")</f>
        <v/>
      </c>
      <c r="D2983" s="139" t="str">
        <f>IFERROR(VLOOKUP($B2983,DataBase!$A:$G,6,0),"")</f>
        <v/>
      </c>
      <c r="E2983" s="11"/>
      <c r="F2983" s="12"/>
      <c r="G2983" s="13">
        <f t="shared" si="47"/>
        <v>0</v>
      </c>
    </row>
    <row r="2984" spans="1:7">
      <c r="A2984" s="9"/>
      <c r="B2984" s="31"/>
      <c r="C2984" s="10" t="str">
        <f>IFERROR(VLOOKUP($B2984,DataBase!$A:$B,2,0),"")</f>
        <v/>
      </c>
      <c r="D2984" s="139" t="str">
        <f>IFERROR(VLOOKUP($B2984,DataBase!$A:$G,6,0),"")</f>
        <v/>
      </c>
      <c r="E2984" s="11"/>
      <c r="F2984" s="12"/>
      <c r="G2984" s="13">
        <f t="shared" si="47"/>
        <v>0</v>
      </c>
    </row>
    <row r="2985" spans="1:7">
      <c r="A2985" s="9"/>
      <c r="B2985" s="31"/>
      <c r="C2985" s="10" t="str">
        <f>IFERROR(VLOOKUP($B2985,DataBase!$A:$B,2,0),"")</f>
        <v/>
      </c>
      <c r="D2985" s="139" t="str">
        <f>IFERROR(VLOOKUP($B2985,DataBase!$A:$G,6,0),"")</f>
        <v/>
      </c>
      <c r="E2985" s="11"/>
      <c r="F2985" s="12"/>
      <c r="G2985" s="13">
        <f t="shared" si="47"/>
        <v>0</v>
      </c>
    </row>
    <row r="2986" spans="1:7">
      <c r="A2986" s="9"/>
      <c r="B2986" s="31"/>
      <c r="C2986" s="10" t="str">
        <f>IFERROR(VLOOKUP($B2986,DataBase!$A:$B,2,0),"")</f>
        <v/>
      </c>
      <c r="D2986" s="139" t="str">
        <f>IFERROR(VLOOKUP($B2986,DataBase!$A:$G,6,0),"")</f>
        <v/>
      </c>
      <c r="E2986" s="11"/>
      <c r="F2986" s="12"/>
      <c r="G2986" s="13">
        <f t="shared" si="47"/>
        <v>0</v>
      </c>
    </row>
    <row r="2987" spans="1:7">
      <c r="A2987" s="9"/>
      <c r="B2987" s="31"/>
      <c r="C2987" s="10" t="str">
        <f>IFERROR(VLOOKUP($B2987,DataBase!$A:$B,2,0),"")</f>
        <v/>
      </c>
      <c r="D2987" s="139" t="str">
        <f>IFERROR(VLOOKUP($B2987,DataBase!$A:$G,6,0),"")</f>
        <v/>
      </c>
      <c r="E2987" s="11"/>
      <c r="F2987" s="12"/>
      <c r="G2987" s="13">
        <f t="shared" si="47"/>
        <v>0</v>
      </c>
    </row>
    <row r="2988" spans="1:7">
      <c r="A2988" s="9"/>
      <c r="B2988" s="31"/>
      <c r="C2988" s="10" t="str">
        <f>IFERROR(VLOOKUP($B2988,DataBase!$A:$B,2,0),"")</f>
        <v/>
      </c>
      <c r="D2988" s="139" t="str">
        <f>IFERROR(VLOOKUP($B2988,DataBase!$A:$G,6,0),"")</f>
        <v/>
      </c>
      <c r="E2988" s="11"/>
      <c r="F2988" s="12"/>
      <c r="G2988" s="13">
        <f t="shared" si="47"/>
        <v>0</v>
      </c>
    </row>
    <row r="2989" spans="1:7">
      <c r="A2989" s="9"/>
      <c r="B2989" s="31"/>
      <c r="C2989" s="10" t="str">
        <f>IFERROR(VLOOKUP($B2989,DataBase!$A:$B,2,0),"")</f>
        <v/>
      </c>
      <c r="D2989" s="139" t="str">
        <f>IFERROR(VLOOKUP($B2989,DataBase!$A:$G,6,0),"")</f>
        <v/>
      </c>
      <c r="E2989" s="11"/>
      <c r="F2989" s="12"/>
      <c r="G2989" s="13">
        <f t="shared" si="47"/>
        <v>0</v>
      </c>
    </row>
    <row r="2990" spans="1:7">
      <c r="A2990" s="9"/>
      <c r="B2990" s="31"/>
      <c r="C2990" s="10" t="str">
        <f>IFERROR(VLOOKUP($B2990,DataBase!$A:$B,2,0),"")</f>
        <v/>
      </c>
      <c r="D2990" s="139" t="str">
        <f>IFERROR(VLOOKUP($B2990,DataBase!$A:$G,6,0),"")</f>
        <v/>
      </c>
      <c r="E2990" s="11"/>
      <c r="F2990" s="12"/>
      <c r="G2990" s="13">
        <f t="shared" si="47"/>
        <v>0</v>
      </c>
    </row>
    <row r="2991" spans="1:7">
      <c r="A2991" s="9"/>
      <c r="B2991" s="31"/>
      <c r="C2991" s="10" t="str">
        <f>IFERROR(VLOOKUP($B2991,DataBase!$A:$B,2,0),"")</f>
        <v/>
      </c>
      <c r="D2991" s="139" t="str">
        <f>IFERROR(VLOOKUP($B2991,DataBase!$A:$G,6,0),"")</f>
        <v/>
      </c>
      <c r="E2991" s="11"/>
      <c r="F2991" s="12"/>
      <c r="G2991" s="13">
        <f t="shared" si="47"/>
        <v>0</v>
      </c>
    </row>
    <row r="2992" spans="1:7">
      <c r="A2992" s="9"/>
      <c r="B2992" s="31"/>
      <c r="C2992" s="10" t="str">
        <f>IFERROR(VLOOKUP($B2992,DataBase!$A:$B,2,0),"")</f>
        <v/>
      </c>
      <c r="D2992" s="139" t="str">
        <f>IFERROR(VLOOKUP($B2992,DataBase!$A:$G,6,0),"")</f>
        <v/>
      </c>
      <c r="E2992" s="11"/>
      <c r="F2992" s="12"/>
      <c r="G2992" s="13">
        <f t="shared" si="47"/>
        <v>0</v>
      </c>
    </row>
    <row r="2993" spans="1:7">
      <c r="A2993" s="9"/>
      <c r="B2993" s="31"/>
      <c r="C2993" s="10" t="str">
        <f>IFERROR(VLOOKUP($B2993,DataBase!$A:$B,2,0),"")</f>
        <v/>
      </c>
      <c r="D2993" s="139" t="str">
        <f>IFERROR(VLOOKUP($B2993,DataBase!$A:$G,6,0),"")</f>
        <v/>
      </c>
      <c r="E2993" s="11"/>
      <c r="F2993" s="12"/>
      <c r="G2993" s="13">
        <f t="shared" si="47"/>
        <v>0</v>
      </c>
    </row>
    <row r="2994" spans="1:7">
      <c r="A2994" s="9"/>
      <c r="B2994" s="31"/>
      <c r="C2994" s="10" t="str">
        <f>IFERROR(VLOOKUP($B2994,DataBase!$A:$B,2,0),"")</f>
        <v/>
      </c>
      <c r="D2994" s="139" t="str">
        <f>IFERROR(VLOOKUP($B2994,DataBase!$A:$G,6,0),"")</f>
        <v/>
      </c>
      <c r="E2994" s="11"/>
      <c r="F2994" s="12"/>
      <c r="G2994" s="13">
        <f t="shared" si="47"/>
        <v>0</v>
      </c>
    </row>
    <row r="2995" spans="1:7">
      <c r="A2995" s="9"/>
      <c r="B2995" s="31"/>
      <c r="C2995" s="10" t="str">
        <f>IFERROR(VLOOKUP($B2995,DataBase!$A:$B,2,0),"")</f>
        <v/>
      </c>
      <c r="D2995" s="139" t="str">
        <f>IFERROR(VLOOKUP($B2995,DataBase!$A:$G,6,0),"")</f>
        <v/>
      </c>
      <c r="E2995" s="11"/>
      <c r="F2995" s="12"/>
      <c r="G2995" s="13">
        <f t="shared" si="47"/>
        <v>0</v>
      </c>
    </row>
    <row r="2996" spans="1:7">
      <c r="A2996" s="9"/>
      <c r="B2996" s="31"/>
      <c r="C2996" s="10" t="str">
        <f>IFERROR(VLOOKUP($B2996,DataBase!$A:$B,2,0),"")</f>
        <v/>
      </c>
      <c r="D2996" s="139" t="str">
        <f>IFERROR(VLOOKUP($B2996,DataBase!$A:$G,6,0),"")</f>
        <v/>
      </c>
      <c r="E2996" s="11"/>
      <c r="F2996" s="12"/>
      <c r="G2996" s="13">
        <f t="shared" si="47"/>
        <v>0</v>
      </c>
    </row>
    <row r="2997" spans="1:7">
      <c r="A2997" s="9"/>
      <c r="B2997" s="31"/>
      <c r="C2997" s="10" t="str">
        <f>IFERROR(VLOOKUP($B2997,DataBase!$A:$B,2,0),"")</f>
        <v/>
      </c>
      <c r="D2997" s="139" t="str">
        <f>IFERROR(VLOOKUP($B2997,DataBase!$A:$G,6,0),"")</f>
        <v/>
      </c>
      <c r="E2997" s="11"/>
      <c r="F2997" s="12"/>
      <c r="G2997" s="13">
        <f t="shared" si="47"/>
        <v>0</v>
      </c>
    </row>
    <row r="2998" spans="1:7">
      <c r="A2998" s="9"/>
      <c r="B2998" s="31"/>
      <c r="C2998" s="10" t="str">
        <f>IFERROR(VLOOKUP($B2998,DataBase!$A:$B,2,0),"")</f>
        <v/>
      </c>
      <c r="D2998" s="139" t="str">
        <f>IFERROR(VLOOKUP($B2998,DataBase!$A:$G,6,0),"")</f>
        <v/>
      </c>
      <c r="E2998" s="11"/>
      <c r="F2998" s="12"/>
      <c r="G2998" s="13">
        <f t="shared" si="47"/>
        <v>0</v>
      </c>
    </row>
    <row r="2999" spans="1:7">
      <c r="A2999" s="9"/>
      <c r="B2999" s="31"/>
      <c r="C2999" s="10" t="str">
        <f>IFERROR(VLOOKUP($B2999,DataBase!$A:$B,2,0),"")</f>
        <v/>
      </c>
      <c r="D2999" s="139" t="str">
        <f>IFERROR(VLOOKUP($B2999,DataBase!$A:$G,6,0),"")</f>
        <v/>
      </c>
      <c r="E2999" s="11"/>
      <c r="F2999" s="12"/>
      <c r="G2999" s="13">
        <f t="shared" si="47"/>
        <v>0</v>
      </c>
    </row>
    <row r="3000" spans="1:7">
      <c r="A3000" s="9"/>
      <c r="B3000" s="31"/>
      <c r="C3000" s="10" t="str">
        <f>IFERROR(VLOOKUP($B3000,DataBase!$A:$B,2,0),"")</f>
        <v/>
      </c>
      <c r="D3000" s="139" t="str">
        <f>IFERROR(VLOOKUP($B3000,DataBase!$A:$G,6,0),"")</f>
        <v/>
      </c>
      <c r="E3000" s="11"/>
      <c r="F3000" s="12"/>
      <c r="G3000" s="13">
        <f t="shared" si="47"/>
        <v>0</v>
      </c>
    </row>
    <row r="3001" spans="1:7">
      <c r="A3001" s="9"/>
      <c r="B3001" s="31"/>
      <c r="C3001" s="10" t="str">
        <f>IFERROR(VLOOKUP($B3001,DataBase!$A:$B,2,0),"")</f>
        <v/>
      </c>
      <c r="D3001" s="139" t="str">
        <f>IFERROR(VLOOKUP($B3001,DataBase!$A:$G,6,0),"")</f>
        <v/>
      </c>
      <c r="E3001" s="11"/>
      <c r="F3001" s="12"/>
      <c r="G3001" s="13">
        <f t="shared" si="47"/>
        <v>0</v>
      </c>
    </row>
    <row r="3002" spans="1:7">
      <c r="A3002" s="14"/>
      <c r="B3002" s="32"/>
      <c r="C3002" s="15"/>
      <c r="D3002" s="16"/>
    </row>
  </sheetData>
  <conditionalFormatting sqref="B909:B3001">
    <cfRule type="duplicateValues" dxfId="23" priority="2"/>
  </conditionalFormatting>
  <conditionalFormatting sqref="B909:B3001">
    <cfRule type="duplicateValues" dxfId="22" priority="1"/>
  </conditionalFormatting>
  <pageMargins left="0.25" right="0.25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9"/>
  </sheetPr>
  <dimension ref="A1:L1048576"/>
  <sheetViews>
    <sheetView zoomScale="145" zoomScaleNormal="145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8.5703125" style="168" bestFit="1" customWidth="1"/>
    <col min="2" max="2" width="42.42578125" style="169" customWidth="1"/>
    <col min="3" max="3" width="31.85546875" style="170" hidden="1" customWidth="1"/>
    <col min="4" max="4" width="27.140625" style="170" hidden="1" customWidth="1"/>
    <col min="5" max="5" width="7" style="171" customWidth="1"/>
    <col min="6" max="6" width="8.42578125" style="168" customWidth="1"/>
    <col min="7" max="7" width="13.42578125" style="172" customWidth="1"/>
    <col min="8" max="8" width="13.5703125" style="173" customWidth="1"/>
    <col min="9" max="10" width="14.140625" style="173" customWidth="1"/>
    <col min="11" max="11" width="14.28515625" style="174" bestFit="1" customWidth="1"/>
    <col min="12" max="12" width="48.85546875" style="175" bestFit="1" customWidth="1"/>
    <col min="13" max="13" width="11.140625" style="157" customWidth="1"/>
    <col min="14" max="16384" width="9.140625" style="157"/>
  </cols>
  <sheetData>
    <row r="1" spans="1:12" ht="30">
      <c r="A1" s="225" t="s">
        <v>0</v>
      </c>
      <c r="B1" s="226" t="s">
        <v>1</v>
      </c>
      <c r="C1" s="225" t="s">
        <v>14</v>
      </c>
      <c r="D1" s="225" t="s">
        <v>15</v>
      </c>
      <c r="E1" s="227" t="s">
        <v>4</v>
      </c>
      <c r="F1" s="225" t="s">
        <v>13</v>
      </c>
      <c r="G1" s="228" t="s">
        <v>2</v>
      </c>
      <c r="H1" s="229" t="s">
        <v>3</v>
      </c>
      <c r="I1" s="229" t="s">
        <v>12</v>
      </c>
      <c r="J1" s="229" t="s">
        <v>75</v>
      </c>
      <c r="K1" s="230" t="s">
        <v>5</v>
      </c>
      <c r="L1" s="231" t="s">
        <v>11</v>
      </c>
    </row>
    <row r="2" spans="1:12" ht="15.75" customHeight="1">
      <c r="A2" s="141">
        <v>1111</v>
      </c>
      <c r="B2" s="153" t="s">
        <v>256</v>
      </c>
      <c r="C2" s="142" t="s">
        <v>16</v>
      </c>
      <c r="D2" s="142" t="s">
        <v>17</v>
      </c>
      <c r="E2" s="143" t="s">
        <v>77</v>
      </c>
      <c r="F2" s="143" t="s">
        <v>78</v>
      </c>
      <c r="G2" s="144">
        <v>130000</v>
      </c>
      <c r="H2" s="145">
        <f>IFERROR(AVERAGEIF(Pembelian!$C:$C,$B2,Pembelian!$F:$F),0)</f>
        <v>120000</v>
      </c>
      <c r="I2" s="158">
        <f t="shared" ref="I2:I65" si="0">IF(H2=0,G2,H2)</f>
        <v>120000</v>
      </c>
      <c r="J2" s="158"/>
      <c r="K2" s="147">
        <f>I2/1000</f>
        <v>120</v>
      </c>
      <c r="L2" s="148"/>
    </row>
    <row r="3" spans="1:12">
      <c r="A3" s="141">
        <v>1112</v>
      </c>
      <c r="B3" s="153" t="s">
        <v>79</v>
      </c>
      <c r="C3" s="142" t="s">
        <v>16</v>
      </c>
      <c r="D3" s="142" t="s">
        <v>17</v>
      </c>
      <c r="E3" s="143" t="s">
        <v>77</v>
      </c>
      <c r="F3" s="143" t="s">
        <v>78</v>
      </c>
      <c r="G3" s="144">
        <v>180000</v>
      </c>
      <c r="H3" s="145">
        <f>IFERROR(AVERAGEIF(Pembelian!$C:$C,$B3,Pembelian!$F:$F),0)</f>
        <v>0</v>
      </c>
      <c r="I3" s="158">
        <f t="shared" si="0"/>
        <v>180000</v>
      </c>
      <c r="J3" s="158"/>
      <c r="K3" s="147">
        <f t="shared" ref="K3:K66" si="1">I3/1000</f>
        <v>180</v>
      </c>
      <c r="L3" s="148"/>
    </row>
    <row r="4" spans="1:12">
      <c r="A4" s="141">
        <v>1113</v>
      </c>
      <c r="B4" s="156" t="s">
        <v>80</v>
      </c>
      <c r="C4" s="142" t="s">
        <v>16</v>
      </c>
      <c r="D4" s="142" t="s">
        <v>17</v>
      </c>
      <c r="E4" s="143" t="s">
        <v>77</v>
      </c>
      <c r="F4" s="141" t="s">
        <v>78</v>
      </c>
      <c r="G4" s="144">
        <v>190000</v>
      </c>
      <c r="H4" s="145">
        <f>IFERROR(AVERAGEIF(Pembelian!$C:$C,$B4,Pembelian!$F:$F),0)</f>
        <v>0</v>
      </c>
      <c r="I4" s="146">
        <f t="shared" si="0"/>
        <v>190000</v>
      </c>
      <c r="J4" s="146"/>
      <c r="K4" s="147">
        <f t="shared" si="1"/>
        <v>190</v>
      </c>
      <c r="L4" s="148"/>
    </row>
    <row r="5" spans="1:12">
      <c r="A5" s="141">
        <v>1114</v>
      </c>
      <c r="B5" s="153" t="s">
        <v>81</v>
      </c>
      <c r="C5" s="142" t="s">
        <v>16</v>
      </c>
      <c r="D5" s="142" t="s">
        <v>17</v>
      </c>
      <c r="E5" s="143" t="s">
        <v>77</v>
      </c>
      <c r="F5" s="143" t="s">
        <v>78</v>
      </c>
      <c r="G5" s="144">
        <v>180000</v>
      </c>
      <c r="H5" s="145">
        <f>IFERROR(AVERAGEIF(Pembelian!$C:$C,$B5,Pembelian!$F:$F),0)</f>
        <v>0</v>
      </c>
      <c r="I5" s="158">
        <f t="shared" si="0"/>
        <v>180000</v>
      </c>
      <c r="J5" s="158"/>
      <c r="K5" s="147">
        <f t="shared" si="1"/>
        <v>180</v>
      </c>
      <c r="L5" s="148"/>
    </row>
    <row r="6" spans="1:12">
      <c r="A6" s="141">
        <v>2111</v>
      </c>
      <c r="B6" s="156" t="s">
        <v>82</v>
      </c>
      <c r="C6" s="142" t="s">
        <v>16</v>
      </c>
      <c r="D6" s="142" t="s">
        <v>17</v>
      </c>
      <c r="E6" s="143" t="s">
        <v>83</v>
      </c>
      <c r="F6" s="143" t="s">
        <v>83</v>
      </c>
      <c r="G6" s="144">
        <v>16000</v>
      </c>
      <c r="H6" s="145">
        <f>IFERROR(AVERAGEIF(Pembelian!$C:$C,$B6,Pembelian!$F:$F),0)</f>
        <v>0</v>
      </c>
      <c r="I6" s="146">
        <f t="shared" si="0"/>
        <v>16000</v>
      </c>
      <c r="J6" s="146"/>
      <c r="K6" s="147">
        <f>I6/950</f>
        <v>16.842105263157894</v>
      </c>
      <c r="L6" s="148"/>
    </row>
    <row r="7" spans="1:12">
      <c r="A7" s="141">
        <v>2112</v>
      </c>
      <c r="B7" s="156" t="s">
        <v>84</v>
      </c>
      <c r="C7" s="142" t="s">
        <v>16</v>
      </c>
      <c r="D7" s="142" t="s">
        <v>17</v>
      </c>
      <c r="E7" s="143" t="s">
        <v>77</v>
      </c>
      <c r="F7" s="143" t="s">
        <v>77</v>
      </c>
      <c r="G7" s="144">
        <v>18000</v>
      </c>
      <c r="H7" s="145">
        <f>IFERROR(AVERAGEIF(Pembelian!$C:$C,$B7,Pembelian!$F:$F),0)</f>
        <v>0</v>
      </c>
      <c r="I7" s="158">
        <f t="shared" si="0"/>
        <v>18000</v>
      </c>
      <c r="J7" s="158"/>
      <c r="K7" s="147">
        <f>I7/385</f>
        <v>46.753246753246756</v>
      </c>
      <c r="L7" s="148"/>
    </row>
    <row r="8" spans="1:12">
      <c r="A8" s="141">
        <v>2113</v>
      </c>
      <c r="B8" s="153" t="s">
        <v>85</v>
      </c>
      <c r="C8" s="142" t="s">
        <v>16</v>
      </c>
      <c r="D8" s="142" t="s">
        <v>17</v>
      </c>
      <c r="E8" s="143" t="s">
        <v>77</v>
      </c>
      <c r="F8" s="143" t="s">
        <v>77</v>
      </c>
      <c r="G8" s="144">
        <v>17000</v>
      </c>
      <c r="H8" s="145">
        <f>IFERROR(AVERAGEIF(Pembelian!$C:$C,$B8,Pembelian!$F:$F),0)</f>
        <v>0</v>
      </c>
      <c r="I8" s="158">
        <f t="shared" si="0"/>
        <v>17000</v>
      </c>
      <c r="J8" s="158"/>
      <c r="K8" s="147">
        <f>I8/380</f>
        <v>44.736842105263158</v>
      </c>
      <c r="L8" s="148"/>
    </row>
    <row r="9" spans="1:12">
      <c r="A9" s="141">
        <v>2114</v>
      </c>
      <c r="B9" s="153" t="s">
        <v>86</v>
      </c>
      <c r="C9" s="142" t="s">
        <v>16</v>
      </c>
      <c r="D9" s="142" t="s">
        <v>17</v>
      </c>
      <c r="E9" s="143" t="s">
        <v>83</v>
      </c>
      <c r="F9" s="143" t="s">
        <v>83</v>
      </c>
      <c r="G9" s="144">
        <v>17000</v>
      </c>
      <c r="H9" s="145">
        <f>IFERROR(AVERAGEIF(Pembelian!$C:$C,$B9,Pembelian!$F:$F),0)</f>
        <v>0</v>
      </c>
      <c r="I9" s="158">
        <f t="shared" si="0"/>
        <v>17000</v>
      </c>
      <c r="J9" s="158"/>
      <c r="K9" s="147">
        <f>I9/950</f>
        <v>17.894736842105264</v>
      </c>
      <c r="L9" s="148"/>
    </row>
    <row r="10" spans="1:12">
      <c r="A10" s="141">
        <v>2115</v>
      </c>
      <c r="B10" s="153" t="s">
        <v>87</v>
      </c>
      <c r="C10" s="142" t="s">
        <v>16</v>
      </c>
      <c r="D10" s="142" t="s">
        <v>17</v>
      </c>
      <c r="E10" s="143" t="s">
        <v>77</v>
      </c>
      <c r="F10" s="143" t="s">
        <v>77</v>
      </c>
      <c r="G10" s="144">
        <v>12500</v>
      </c>
      <c r="H10" s="145">
        <f>IFERROR(AVERAGEIF(Pembelian!$C:$C,$B10,Pembelian!$F:$F),0)</f>
        <v>0</v>
      </c>
      <c r="I10" s="158">
        <f t="shared" si="0"/>
        <v>12500</v>
      </c>
      <c r="J10" s="158"/>
      <c r="K10" s="147">
        <f>I10/500</f>
        <v>25</v>
      </c>
      <c r="L10" s="148"/>
    </row>
    <row r="11" spans="1:12">
      <c r="A11" s="141">
        <v>2116</v>
      </c>
      <c r="B11" s="153" t="s">
        <v>88</v>
      </c>
      <c r="C11" s="142" t="s">
        <v>16</v>
      </c>
      <c r="D11" s="142" t="s">
        <v>17</v>
      </c>
      <c r="E11" s="143" t="s">
        <v>77</v>
      </c>
      <c r="F11" s="143" t="s">
        <v>77</v>
      </c>
      <c r="G11" s="144">
        <v>11500</v>
      </c>
      <c r="H11" s="145">
        <f>IFERROR(AVERAGEIF(Pembelian!$C:$C,$B11,Pembelian!$F:$F),0)</f>
        <v>0</v>
      </c>
      <c r="I11" s="158">
        <f t="shared" si="0"/>
        <v>11500</v>
      </c>
      <c r="J11" s="158"/>
      <c r="K11" s="147">
        <f>I11/500</f>
        <v>23</v>
      </c>
      <c r="L11" s="148"/>
    </row>
    <row r="12" spans="1:12">
      <c r="A12" s="141">
        <v>3111</v>
      </c>
      <c r="B12" s="153" t="s">
        <v>89</v>
      </c>
      <c r="C12" s="142" t="s">
        <v>16</v>
      </c>
      <c r="D12" s="142" t="s">
        <v>17</v>
      </c>
      <c r="E12" s="143" t="s">
        <v>83</v>
      </c>
      <c r="F12" s="141" t="s">
        <v>83</v>
      </c>
      <c r="G12" s="144">
        <v>75000</v>
      </c>
      <c r="H12" s="145">
        <f>IFERROR(AVERAGEIF(Pembelian!$C:$C,$B12,Pembelian!$F:$F),0)</f>
        <v>0</v>
      </c>
      <c r="I12" s="146">
        <f t="shared" si="0"/>
        <v>75000</v>
      </c>
      <c r="J12" s="146"/>
      <c r="K12" s="147">
        <f>I12/650</f>
        <v>115.38461538461539</v>
      </c>
      <c r="L12" s="148"/>
    </row>
    <row r="13" spans="1:12">
      <c r="A13" s="141">
        <v>3112</v>
      </c>
      <c r="B13" s="156" t="s">
        <v>90</v>
      </c>
      <c r="C13" s="142" t="s">
        <v>16</v>
      </c>
      <c r="D13" s="142" t="s">
        <v>17</v>
      </c>
      <c r="E13" s="143" t="s">
        <v>83</v>
      </c>
      <c r="F13" s="141" t="s">
        <v>83</v>
      </c>
      <c r="G13" s="144">
        <v>65000</v>
      </c>
      <c r="H13" s="145">
        <f>IFERROR(AVERAGEIF(Pembelian!$C:$C,$B13,Pembelian!$F:$F),0)</f>
        <v>0</v>
      </c>
      <c r="I13" s="146">
        <f t="shared" si="0"/>
        <v>65000</v>
      </c>
      <c r="J13" s="146"/>
      <c r="K13" s="147">
        <f>I13/650</f>
        <v>100</v>
      </c>
      <c r="L13" s="148"/>
    </row>
    <row r="14" spans="1:12">
      <c r="A14" s="141">
        <v>3113</v>
      </c>
      <c r="B14" s="155" t="s">
        <v>91</v>
      </c>
      <c r="C14" s="142" t="s">
        <v>16</v>
      </c>
      <c r="D14" s="142" t="s">
        <v>17</v>
      </c>
      <c r="E14" s="143" t="s">
        <v>83</v>
      </c>
      <c r="F14" s="141" t="s">
        <v>83</v>
      </c>
      <c r="G14" s="144">
        <v>65000</v>
      </c>
      <c r="H14" s="145">
        <f>IFERROR(AVERAGEIF(Pembelian!$C:$C,$B14,Pembelian!$F:$F),0)</f>
        <v>0</v>
      </c>
      <c r="I14" s="158">
        <f t="shared" si="0"/>
        <v>65000</v>
      </c>
      <c r="J14" s="158"/>
      <c r="K14" s="147">
        <f>I14/650</f>
        <v>100</v>
      </c>
      <c r="L14" s="148"/>
    </row>
    <row r="15" spans="1:12">
      <c r="A15" s="141">
        <v>3114</v>
      </c>
      <c r="B15" s="153" t="s">
        <v>92</v>
      </c>
      <c r="C15" s="142" t="s">
        <v>16</v>
      </c>
      <c r="D15" s="142" t="s">
        <v>17</v>
      </c>
      <c r="E15" s="143" t="s">
        <v>83</v>
      </c>
      <c r="F15" s="143" t="s">
        <v>83</v>
      </c>
      <c r="G15" s="144">
        <v>65000</v>
      </c>
      <c r="H15" s="145">
        <f>IFERROR(AVERAGEIF(Pembelian!$C:$C,$B15,Pembelian!$F:$F),0)</f>
        <v>0</v>
      </c>
      <c r="I15" s="158">
        <f t="shared" si="0"/>
        <v>65000</v>
      </c>
      <c r="J15" s="158"/>
      <c r="K15" s="147">
        <f>I15/650</f>
        <v>100</v>
      </c>
      <c r="L15" s="148"/>
    </row>
    <row r="16" spans="1:12">
      <c r="A16" s="141">
        <v>3115</v>
      </c>
      <c r="B16" s="153" t="s">
        <v>93</v>
      </c>
      <c r="C16" s="142" t="s">
        <v>16</v>
      </c>
      <c r="D16" s="142" t="s">
        <v>17</v>
      </c>
      <c r="E16" s="143" t="s">
        <v>83</v>
      </c>
      <c r="F16" s="141" t="s">
        <v>83</v>
      </c>
      <c r="G16" s="144">
        <v>65000</v>
      </c>
      <c r="H16" s="145">
        <f>IFERROR(AVERAGEIF(Pembelian!$C:$C,$B16,Pembelian!$F:$F),0)</f>
        <v>0</v>
      </c>
      <c r="I16" s="158">
        <f t="shared" si="0"/>
        <v>65000</v>
      </c>
      <c r="J16" s="158"/>
      <c r="K16" s="147">
        <f>I16/650</f>
        <v>100</v>
      </c>
      <c r="L16" s="148"/>
    </row>
    <row r="17" spans="1:12">
      <c r="A17" s="141">
        <v>3116</v>
      </c>
      <c r="B17" s="153" t="s">
        <v>96</v>
      </c>
      <c r="C17" s="142" t="s">
        <v>16</v>
      </c>
      <c r="D17" s="142" t="s">
        <v>17</v>
      </c>
      <c r="E17" s="143" t="s">
        <v>77</v>
      </c>
      <c r="F17" s="141" t="s">
        <v>78</v>
      </c>
      <c r="G17" s="144">
        <v>14000</v>
      </c>
      <c r="H17" s="145">
        <f>IFERROR(AVERAGEIF(Pembelian!$C:$C,$B17,Pembelian!$F:$F),0)</f>
        <v>0</v>
      </c>
      <c r="I17" s="158">
        <f t="shared" si="0"/>
        <v>14000</v>
      </c>
      <c r="J17" s="158"/>
      <c r="K17" s="147">
        <f t="shared" si="1"/>
        <v>14</v>
      </c>
      <c r="L17" s="148"/>
    </row>
    <row r="18" spans="1:12">
      <c r="A18" s="141">
        <v>3117</v>
      </c>
      <c r="B18" s="155" t="s">
        <v>97</v>
      </c>
      <c r="C18" s="142" t="s">
        <v>16</v>
      </c>
      <c r="D18" s="142" t="s">
        <v>17</v>
      </c>
      <c r="E18" s="143" t="s">
        <v>77</v>
      </c>
      <c r="F18" s="141" t="s">
        <v>78</v>
      </c>
      <c r="G18" s="144">
        <v>16000</v>
      </c>
      <c r="H18" s="145">
        <f>IFERROR(AVERAGEIF(Pembelian!$C:$C,$B18,Pembelian!$F:$F),0)</f>
        <v>0</v>
      </c>
      <c r="I18" s="158">
        <f t="shared" si="0"/>
        <v>16000</v>
      </c>
      <c r="J18" s="158"/>
      <c r="K18" s="147">
        <f t="shared" si="1"/>
        <v>16</v>
      </c>
      <c r="L18" s="148"/>
    </row>
    <row r="19" spans="1:12">
      <c r="A19" s="141">
        <v>3118</v>
      </c>
      <c r="B19" s="153" t="s">
        <v>98</v>
      </c>
      <c r="C19" s="142" t="s">
        <v>16</v>
      </c>
      <c r="D19" s="142" t="s">
        <v>17</v>
      </c>
      <c r="E19" s="143" t="s">
        <v>83</v>
      </c>
      <c r="F19" s="143" t="s">
        <v>83</v>
      </c>
      <c r="G19" s="144">
        <v>67000</v>
      </c>
      <c r="H19" s="145">
        <f>IFERROR(AVERAGEIF(Pembelian!$C:$C,$B19,Pembelian!$F:$F),0)</f>
        <v>0</v>
      </c>
      <c r="I19" s="158">
        <f t="shared" si="0"/>
        <v>67000</v>
      </c>
      <c r="J19" s="158"/>
      <c r="K19" s="147">
        <f>I19/650</f>
        <v>103.07692307692308</v>
      </c>
      <c r="L19" s="148"/>
    </row>
    <row r="20" spans="1:12">
      <c r="A20" s="141">
        <v>3119</v>
      </c>
      <c r="B20" s="153" t="s">
        <v>99</v>
      </c>
      <c r="C20" s="142" t="s">
        <v>16</v>
      </c>
      <c r="D20" s="142" t="s">
        <v>17</v>
      </c>
      <c r="E20" s="143" t="s">
        <v>83</v>
      </c>
      <c r="F20" s="141" t="s">
        <v>95</v>
      </c>
      <c r="G20" s="144">
        <v>11000</v>
      </c>
      <c r="H20" s="145">
        <f>IFERROR(AVERAGEIF(Pembelian!$C:$C,$B20,Pembelian!$F:$F),0)</f>
        <v>0</v>
      </c>
      <c r="I20" s="146">
        <f t="shared" si="0"/>
        <v>11000</v>
      </c>
      <c r="J20" s="146"/>
      <c r="K20" s="147">
        <f t="shared" si="1"/>
        <v>11</v>
      </c>
      <c r="L20" s="148"/>
    </row>
    <row r="21" spans="1:12">
      <c r="A21" s="141">
        <v>4111</v>
      </c>
      <c r="B21" s="153" t="s">
        <v>100</v>
      </c>
      <c r="C21" s="142" t="s">
        <v>16</v>
      </c>
      <c r="D21" s="142" t="s">
        <v>17</v>
      </c>
      <c r="E21" s="143" t="s">
        <v>77</v>
      </c>
      <c r="F21" s="141" t="s">
        <v>78</v>
      </c>
      <c r="G21" s="144">
        <v>270000</v>
      </c>
      <c r="H21" s="145">
        <f>IFERROR(AVERAGEIF(Pembelian!$C:$C,$B21,Pembelian!$F:$F),0)</f>
        <v>0</v>
      </c>
      <c r="I21" s="158">
        <f t="shared" si="0"/>
        <v>270000</v>
      </c>
      <c r="J21" s="158"/>
      <c r="K21" s="147">
        <f t="shared" si="1"/>
        <v>270</v>
      </c>
      <c r="L21" s="148"/>
    </row>
    <row r="22" spans="1:12">
      <c r="A22" s="141">
        <v>4112</v>
      </c>
      <c r="B22" s="156" t="s">
        <v>101</v>
      </c>
      <c r="C22" s="142" t="s">
        <v>16</v>
      </c>
      <c r="D22" s="142" t="s">
        <v>17</v>
      </c>
      <c r="E22" s="143" t="s">
        <v>77</v>
      </c>
      <c r="F22" s="141" t="s">
        <v>78</v>
      </c>
      <c r="G22" s="144">
        <v>125000</v>
      </c>
      <c r="H22" s="145">
        <f>IFERROR(AVERAGEIF(Pembelian!$C:$C,$B22,Pembelian!$F:$F),0)</f>
        <v>0</v>
      </c>
      <c r="I22" s="146">
        <f t="shared" si="0"/>
        <v>125000</v>
      </c>
      <c r="J22" s="146"/>
      <c r="K22" s="147">
        <f t="shared" si="1"/>
        <v>125</v>
      </c>
      <c r="L22" s="148"/>
    </row>
    <row r="23" spans="1:12">
      <c r="A23" s="141">
        <v>4113</v>
      </c>
      <c r="B23" s="156" t="s">
        <v>102</v>
      </c>
      <c r="C23" s="142" t="s">
        <v>16</v>
      </c>
      <c r="D23" s="142" t="s">
        <v>17</v>
      </c>
      <c r="E23" s="143" t="s">
        <v>77</v>
      </c>
      <c r="F23" s="141" t="s">
        <v>78</v>
      </c>
      <c r="G23" s="144">
        <v>125000</v>
      </c>
      <c r="H23" s="145">
        <f>IFERROR(AVERAGEIF(Pembelian!$C:$C,$B23,Pembelian!$F:$F),0)</f>
        <v>0</v>
      </c>
      <c r="I23" s="146">
        <f t="shared" si="0"/>
        <v>125000</v>
      </c>
      <c r="J23" s="146"/>
      <c r="K23" s="147">
        <f t="shared" si="1"/>
        <v>125</v>
      </c>
      <c r="L23" s="148"/>
    </row>
    <row r="24" spans="1:12">
      <c r="A24" s="141">
        <v>4114</v>
      </c>
      <c r="B24" s="153" t="s">
        <v>103</v>
      </c>
      <c r="C24" s="142" t="s">
        <v>16</v>
      </c>
      <c r="D24" s="142" t="s">
        <v>17</v>
      </c>
      <c r="E24" s="143" t="s">
        <v>77</v>
      </c>
      <c r="F24" s="141" t="s">
        <v>78</v>
      </c>
      <c r="G24" s="144">
        <v>125000</v>
      </c>
      <c r="H24" s="145">
        <f>IFERROR(AVERAGEIF(Pembelian!$C:$C,$B24,Pembelian!$F:$F),0)</f>
        <v>0</v>
      </c>
      <c r="I24" s="146">
        <f t="shared" si="0"/>
        <v>125000</v>
      </c>
      <c r="J24" s="146"/>
      <c r="K24" s="147">
        <f t="shared" si="1"/>
        <v>125</v>
      </c>
      <c r="L24" s="148"/>
    </row>
    <row r="25" spans="1:12">
      <c r="A25" s="141">
        <v>4115</v>
      </c>
      <c r="B25" s="153" t="s">
        <v>104</v>
      </c>
      <c r="C25" s="142" t="s">
        <v>16</v>
      </c>
      <c r="D25" s="142" t="s">
        <v>17</v>
      </c>
      <c r="E25" s="143" t="s">
        <v>77</v>
      </c>
      <c r="F25" s="141" t="s">
        <v>77</v>
      </c>
      <c r="G25" s="144">
        <v>20000</v>
      </c>
      <c r="H25" s="145">
        <f>IFERROR(AVERAGEIF(Pembelian!$C:$C,$B25,Pembelian!$F:$F),0)</f>
        <v>0</v>
      </c>
      <c r="I25" s="146">
        <f t="shared" si="0"/>
        <v>20000</v>
      </c>
      <c r="J25" s="146"/>
      <c r="K25" s="147">
        <f>I25/90</f>
        <v>222.22222222222223</v>
      </c>
      <c r="L25" s="148"/>
    </row>
    <row r="26" spans="1:12">
      <c r="A26" s="141">
        <v>3110</v>
      </c>
      <c r="B26" s="156" t="s">
        <v>105</v>
      </c>
      <c r="C26" s="142" t="s">
        <v>16</v>
      </c>
      <c r="D26" s="142" t="s">
        <v>17</v>
      </c>
      <c r="E26" s="143" t="s">
        <v>83</v>
      </c>
      <c r="F26" s="141" t="s">
        <v>83</v>
      </c>
      <c r="G26" s="144">
        <v>40000</v>
      </c>
      <c r="H26" s="145">
        <f>IFERROR(AVERAGEIF(Pembelian!$C:$C,$B26,Pembelian!$F:$F),0)</f>
        <v>0</v>
      </c>
      <c r="I26" s="146">
        <f t="shared" si="0"/>
        <v>40000</v>
      </c>
      <c r="J26" s="146"/>
      <c r="K26" s="147">
        <f>I26/330</f>
        <v>121.21212121212122</v>
      </c>
      <c r="L26" s="148"/>
    </row>
    <row r="27" spans="1:12">
      <c r="A27" s="141">
        <v>5111</v>
      </c>
      <c r="B27" s="153" t="s">
        <v>106</v>
      </c>
      <c r="C27" s="142" t="s">
        <v>16</v>
      </c>
      <c r="D27" s="142" t="s">
        <v>17</v>
      </c>
      <c r="E27" s="143" t="s">
        <v>83</v>
      </c>
      <c r="F27" s="141" t="s">
        <v>83</v>
      </c>
      <c r="G27" s="144">
        <v>12500</v>
      </c>
      <c r="H27" s="145">
        <f>IFERROR(AVERAGEIF(Pembelian!$C:$C,$B27,Pembelian!$F:$F),0)</f>
        <v>0</v>
      </c>
      <c r="I27" s="158">
        <f t="shared" si="0"/>
        <v>12500</v>
      </c>
      <c r="J27" s="158"/>
      <c r="K27" s="147">
        <f>I27/230</f>
        <v>54.347826086956523</v>
      </c>
      <c r="L27" s="148"/>
    </row>
    <row r="28" spans="1:12">
      <c r="A28" s="141">
        <v>4116</v>
      </c>
      <c r="B28" s="153" t="s">
        <v>107</v>
      </c>
      <c r="C28" s="142" t="s">
        <v>16</v>
      </c>
      <c r="D28" s="142" t="s">
        <v>17</v>
      </c>
      <c r="E28" s="143" t="s">
        <v>77</v>
      </c>
      <c r="F28" s="141" t="s">
        <v>77</v>
      </c>
      <c r="G28" s="144">
        <v>28000</v>
      </c>
      <c r="H28" s="145">
        <f>IFERROR(AVERAGEIF(Pembelian!$C:$C,$B28,Pembelian!$F:$F),0)</f>
        <v>0</v>
      </c>
      <c r="I28" s="158">
        <f t="shared" si="0"/>
        <v>28000</v>
      </c>
      <c r="J28" s="158"/>
      <c r="K28" s="147">
        <f>I28/500</f>
        <v>56</v>
      </c>
      <c r="L28" s="148"/>
    </row>
    <row r="29" spans="1:12">
      <c r="A29" s="141">
        <v>5112</v>
      </c>
      <c r="B29" s="153" t="s">
        <v>108</v>
      </c>
      <c r="C29" s="142" t="s">
        <v>16</v>
      </c>
      <c r="D29" s="142" t="s">
        <v>17</v>
      </c>
      <c r="E29" s="143" t="s">
        <v>83</v>
      </c>
      <c r="F29" s="141" t="s">
        <v>94</v>
      </c>
      <c r="G29" s="144">
        <v>18000</v>
      </c>
      <c r="H29" s="145">
        <f>IFERROR(AVERAGEIF(Pembelian!$C:$C,$B29,Pembelian!$F:$F),0)</f>
        <v>0</v>
      </c>
      <c r="I29" s="158">
        <f t="shared" si="0"/>
        <v>18000</v>
      </c>
      <c r="J29" s="158"/>
      <c r="K29" s="147">
        <f>I29/19000</f>
        <v>0.94736842105263153</v>
      </c>
      <c r="L29" s="148"/>
    </row>
    <row r="30" spans="1:12">
      <c r="A30" s="141">
        <v>6111</v>
      </c>
      <c r="B30" s="156" t="s">
        <v>109</v>
      </c>
      <c r="C30" s="142" t="s">
        <v>16</v>
      </c>
      <c r="D30" s="142" t="s">
        <v>17</v>
      </c>
      <c r="E30" s="143" t="s">
        <v>110</v>
      </c>
      <c r="F30" s="141" t="s">
        <v>111</v>
      </c>
      <c r="G30" s="144">
        <v>6000</v>
      </c>
      <c r="H30" s="145">
        <f>IFERROR(AVERAGEIF(Pembelian!$C:$C,$B30,Pembelian!$F:$F),0)</f>
        <v>0</v>
      </c>
      <c r="I30" s="146">
        <f t="shared" si="0"/>
        <v>6000</v>
      </c>
      <c r="J30" s="146"/>
      <c r="K30" s="147">
        <f>I30/25</f>
        <v>240</v>
      </c>
      <c r="L30" s="148"/>
    </row>
    <row r="31" spans="1:12">
      <c r="A31" s="141">
        <v>6112</v>
      </c>
      <c r="B31" s="155" t="s">
        <v>112</v>
      </c>
      <c r="C31" s="142" t="s">
        <v>16</v>
      </c>
      <c r="D31" s="142" t="s">
        <v>17</v>
      </c>
      <c r="E31" s="143" t="s">
        <v>77</v>
      </c>
      <c r="F31" s="141" t="s">
        <v>111</v>
      </c>
      <c r="G31" s="144">
        <v>49000</v>
      </c>
      <c r="H31" s="145">
        <f>IFERROR(AVERAGEIF(Pembelian!$C:$C,$B31,Pembelian!$F:$F),0)</f>
        <v>0</v>
      </c>
      <c r="I31" s="158">
        <f t="shared" si="0"/>
        <v>49000</v>
      </c>
      <c r="J31" s="158"/>
      <c r="K31" s="147">
        <f>I31/400</f>
        <v>122.5</v>
      </c>
      <c r="L31" s="148"/>
    </row>
    <row r="32" spans="1:12">
      <c r="A32" s="141">
        <v>6113</v>
      </c>
      <c r="B32" s="153" t="s">
        <v>113</v>
      </c>
      <c r="C32" s="142" t="s">
        <v>16</v>
      </c>
      <c r="D32" s="142" t="s">
        <v>17</v>
      </c>
      <c r="E32" s="143" t="s">
        <v>77</v>
      </c>
      <c r="F32" s="141" t="s">
        <v>111</v>
      </c>
      <c r="G32" s="144">
        <v>55000</v>
      </c>
      <c r="H32" s="145">
        <f>IFERROR(AVERAGEIF(Pembelian!$C:$C,$B32,Pembelian!$F:$F),0)</f>
        <v>0</v>
      </c>
      <c r="I32" s="158">
        <f t="shared" si="0"/>
        <v>55000</v>
      </c>
      <c r="J32" s="158"/>
      <c r="K32" s="147">
        <f>I32/400</f>
        <v>137.5</v>
      </c>
      <c r="L32" s="148"/>
    </row>
    <row r="33" spans="1:12">
      <c r="A33" s="141">
        <v>6114</v>
      </c>
      <c r="B33" s="156" t="s">
        <v>114</v>
      </c>
      <c r="C33" s="142" t="s">
        <v>16</v>
      </c>
      <c r="D33" s="142" t="s">
        <v>17</v>
      </c>
      <c r="E33" s="143" t="s">
        <v>77</v>
      </c>
      <c r="F33" s="141" t="s">
        <v>111</v>
      </c>
      <c r="G33" s="144">
        <v>70000</v>
      </c>
      <c r="H33" s="145">
        <f>IFERROR(AVERAGEIF(Pembelian!$C:$C,$B33,Pembelian!$F:$F),0)</f>
        <v>0</v>
      </c>
      <c r="I33" s="146">
        <f t="shared" si="0"/>
        <v>70000</v>
      </c>
      <c r="J33" s="146"/>
      <c r="K33" s="147">
        <f>I33/50</f>
        <v>1400</v>
      </c>
      <c r="L33" s="148"/>
    </row>
    <row r="34" spans="1:12">
      <c r="A34" s="141">
        <v>6115</v>
      </c>
      <c r="B34" s="155" t="s">
        <v>139</v>
      </c>
      <c r="C34" s="142" t="s">
        <v>16</v>
      </c>
      <c r="D34" s="142" t="s">
        <v>17</v>
      </c>
      <c r="E34" s="143" t="s">
        <v>77</v>
      </c>
      <c r="F34" s="141" t="s">
        <v>111</v>
      </c>
      <c r="G34" s="144">
        <v>35000</v>
      </c>
      <c r="H34" s="145">
        <f>IFERROR(AVERAGEIF(Pembelian!$C:$C,$B34,Pembelian!$F:$F),0)</f>
        <v>0</v>
      </c>
      <c r="I34" s="146">
        <f t="shared" si="0"/>
        <v>35000</v>
      </c>
      <c r="J34" s="146"/>
      <c r="K34" s="147">
        <f>I34/50</f>
        <v>700</v>
      </c>
      <c r="L34" s="148"/>
    </row>
    <row r="35" spans="1:12">
      <c r="A35" s="141">
        <v>6116</v>
      </c>
      <c r="B35" s="153" t="s">
        <v>115</v>
      </c>
      <c r="C35" s="142" t="s">
        <v>16</v>
      </c>
      <c r="D35" s="142" t="s">
        <v>17</v>
      </c>
      <c r="E35" s="143" t="s">
        <v>77</v>
      </c>
      <c r="F35" s="141" t="s">
        <v>111</v>
      </c>
      <c r="G35" s="144">
        <v>20000</v>
      </c>
      <c r="H35" s="145">
        <f>IFERROR(AVERAGEIF(Pembelian!$C:$C,$B35,Pembelian!$F:$F),0)</f>
        <v>0</v>
      </c>
      <c r="I35" s="158">
        <f t="shared" si="0"/>
        <v>20000</v>
      </c>
      <c r="J35" s="158"/>
      <c r="K35" s="147">
        <f>I35/250</f>
        <v>80</v>
      </c>
      <c r="L35" s="148"/>
    </row>
    <row r="36" spans="1:12">
      <c r="A36" s="141">
        <v>6117</v>
      </c>
      <c r="B36" s="153" t="s">
        <v>116</v>
      </c>
      <c r="C36" s="142" t="s">
        <v>16</v>
      </c>
      <c r="D36" s="142" t="s">
        <v>17</v>
      </c>
      <c r="E36" s="143" t="s">
        <v>77</v>
      </c>
      <c r="F36" s="143" t="s">
        <v>111</v>
      </c>
      <c r="G36" s="144">
        <v>18000</v>
      </c>
      <c r="H36" s="145">
        <f>IFERROR(AVERAGEIF(Pembelian!$C:$C,$B36,Pembelian!$F:$F),0)</f>
        <v>0</v>
      </c>
      <c r="I36" s="158">
        <f t="shared" si="0"/>
        <v>18000</v>
      </c>
      <c r="J36" s="158"/>
      <c r="K36" s="147">
        <f>I36/100</f>
        <v>180</v>
      </c>
      <c r="L36" s="148"/>
    </row>
    <row r="37" spans="1:12">
      <c r="A37" s="141">
        <v>6118</v>
      </c>
      <c r="B37" s="153" t="s">
        <v>117</v>
      </c>
      <c r="C37" s="142" t="s">
        <v>16</v>
      </c>
      <c r="D37" s="142" t="s">
        <v>17</v>
      </c>
      <c r="E37" s="143" t="s">
        <v>77</v>
      </c>
      <c r="F37" s="143" t="s">
        <v>111</v>
      </c>
      <c r="G37" s="144">
        <v>35000</v>
      </c>
      <c r="H37" s="145">
        <f>IFERROR(AVERAGEIF(Pembelian!$C:$C,$B37,Pembelian!$F:$F),0)</f>
        <v>0</v>
      </c>
      <c r="I37" s="158">
        <f t="shared" si="0"/>
        <v>35000</v>
      </c>
      <c r="J37" s="158"/>
      <c r="K37" s="147">
        <f>I37/200</f>
        <v>175</v>
      </c>
      <c r="L37" s="148"/>
    </row>
    <row r="38" spans="1:12">
      <c r="A38" s="141">
        <v>7111</v>
      </c>
      <c r="B38" s="153" t="s">
        <v>127</v>
      </c>
      <c r="C38" s="142" t="s">
        <v>16</v>
      </c>
      <c r="D38" s="142" t="s">
        <v>17</v>
      </c>
      <c r="E38" s="143" t="s">
        <v>110</v>
      </c>
      <c r="F38" s="143" t="s">
        <v>111</v>
      </c>
      <c r="G38" s="144">
        <v>90000</v>
      </c>
      <c r="H38" s="145">
        <f>IFERROR(AVERAGEIF(Pembelian!$C:$C,$B38,Pembelian!$F:$F),0)</f>
        <v>0</v>
      </c>
      <c r="I38" s="158">
        <f t="shared" si="0"/>
        <v>90000</v>
      </c>
      <c r="J38" s="158"/>
      <c r="K38" s="147">
        <f>I38/100</f>
        <v>900</v>
      </c>
      <c r="L38" s="148"/>
    </row>
    <row r="39" spans="1:12">
      <c r="A39" s="141">
        <v>7112</v>
      </c>
      <c r="B39" s="153" t="s">
        <v>135</v>
      </c>
      <c r="C39" s="142" t="s">
        <v>16</v>
      </c>
      <c r="D39" s="142" t="s">
        <v>17</v>
      </c>
      <c r="E39" s="143" t="s">
        <v>77</v>
      </c>
      <c r="F39" s="143" t="s">
        <v>111</v>
      </c>
      <c r="G39" s="144">
        <v>17000</v>
      </c>
      <c r="H39" s="145">
        <f>IFERROR(AVERAGEIF(Pembelian!$C:$C,$B39,Pembelian!$F:$F),0)</f>
        <v>0</v>
      </c>
      <c r="I39" s="158">
        <f t="shared" si="0"/>
        <v>17000</v>
      </c>
      <c r="J39" s="158"/>
      <c r="K39" s="147">
        <f t="shared" si="1"/>
        <v>17</v>
      </c>
      <c r="L39" s="148"/>
    </row>
    <row r="40" spans="1:12">
      <c r="A40" s="141">
        <v>3121</v>
      </c>
      <c r="B40" s="156" t="s">
        <v>244</v>
      </c>
      <c r="C40" s="142" t="s">
        <v>16</v>
      </c>
      <c r="D40" s="142" t="s">
        <v>17</v>
      </c>
      <c r="E40" s="143" t="s">
        <v>77</v>
      </c>
      <c r="F40" s="143" t="s">
        <v>245</v>
      </c>
      <c r="G40" s="144">
        <v>80000</v>
      </c>
      <c r="H40" s="145">
        <f>IFERROR(AVERAGEIF(Pembelian!$C:$C,$B40,Pembelian!$F:$F),0)</f>
        <v>0</v>
      </c>
      <c r="I40" s="146">
        <f t="shared" si="0"/>
        <v>80000</v>
      </c>
      <c r="J40" s="146"/>
      <c r="K40" s="147">
        <f>I40/800</f>
        <v>100</v>
      </c>
      <c r="L40" s="148"/>
    </row>
    <row r="41" spans="1:12">
      <c r="A41" s="141">
        <v>3122</v>
      </c>
      <c r="B41" s="153" t="s">
        <v>249</v>
      </c>
      <c r="C41" s="142" t="s">
        <v>16</v>
      </c>
      <c r="D41" s="142" t="s">
        <v>17</v>
      </c>
      <c r="E41" s="143" t="s">
        <v>77</v>
      </c>
      <c r="F41" s="141" t="s">
        <v>245</v>
      </c>
      <c r="G41" s="144">
        <v>22000</v>
      </c>
      <c r="H41" s="145">
        <f>IFERROR(AVERAGEIF(Pembelian!$C:$C,$B41,Pembelian!$F:$F),0)</f>
        <v>0</v>
      </c>
      <c r="I41" s="158">
        <f t="shared" si="0"/>
        <v>22000</v>
      </c>
      <c r="J41" s="158"/>
      <c r="K41" s="147">
        <f>I41/460</f>
        <v>47.826086956521742</v>
      </c>
      <c r="L41" s="148"/>
    </row>
    <row r="42" spans="1:12">
      <c r="A42" s="141">
        <v>3211</v>
      </c>
      <c r="B42" s="156" t="s">
        <v>250</v>
      </c>
      <c r="C42" s="142" t="s">
        <v>16</v>
      </c>
      <c r="D42" s="142" t="s">
        <v>17</v>
      </c>
      <c r="E42" s="143" t="s">
        <v>110</v>
      </c>
      <c r="F42" s="141" t="s">
        <v>251</v>
      </c>
      <c r="G42" s="144">
        <v>22000</v>
      </c>
      <c r="H42" s="145">
        <f>IFERROR(AVERAGEIF(Pembelian!$C:$C,$B42,Pembelian!$F:$F),0)</f>
        <v>0</v>
      </c>
      <c r="I42" s="146">
        <f t="shared" si="0"/>
        <v>22000</v>
      </c>
      <c r="J42" s="146"/>
      <c r="K42" s="147">
        <f>I42/567</f>
        <v>38.800705467372133</v>
      </c>
      <c r="L42" s="148"/>
    </row>
    <row r="43" spans="1:12">
      <c r="A43" s="141">
        <v>3212</v>
      </c>
      <c r="B43" s="155" t="s">
        <v>254</v>
      </c>
      <c r="C43" s="142" t="s">
        <v>16</v>
      </c>
      <c r="D43" s="142" t="s">
        <v>17</v>
      </c>
      <c r="E43" s="143" t="s">
        <v>77</v>
      </c>
      <c r="F43" s="143" t="s">
        <v>245</v>
      </c>
      <c r="G43" s="144">
        <v>90000</v>
      </c>
      <c r="H43" s="145">
        <f>IFERROR(AVERAGEIF(Pembelian!$C:$C,$B43,Pembelian!$F:$F),0)</f>
        <v>0</v>
      </c>
      <c r="I43" s="146">
        <f t="shared" si="0"/>
        <v>90000</v>
      </c>
      <c r="J43" s="146"/>
      <c r="K43" s="147">
        <f t="shared" si="1"/>
        <v>90</v>
      </c>
      <c r="L43" s="148"/>
    </row>
    <row r="44" spans="1:12">
      <c r="A44" s="141">
        <v>3213</v>
      </c>
      <c r="B44" s="153" t="s">
        <v>255</v>
      </c>
      <c r="C44" s="142" t="s">
        <v>16</v>
      </c>
      <c r="D44" s="142" t="s">
        <v>17</v>
      </c>
      <c r="E44" s="143" t="s">
        <v>77</v>
      </c>
      <c r="F44" s="143" t="s">
        <v>77</v>
      </c>
      <c r="G44" s="144">
        <v>15000</v>
      </c>
      <c r="H44" s="145">
        <f>IFERROR(AVERAGEIF(Pembelian!$C:$C,$B44,Pembelian!$F:$F),0)</f>
        <v>0</v>
      </c>
      <c r="I44" s="158">
        <f t="shared" si="0"/>
        <v>15000</v>
      </c>
      <c r="J44" s="158"/>
      <c r="K44" s="147">
        <f>I44/250</f>
        <v>60</v>
      </c>
      <c r="L44" s="148"/>
    </row>
    <row r="45" spans="1:12">
      <c r="A45" s="141"/>
      <c r="B45" s="159"/>
      <c r="C45" s="142" t="s">
        <v>16</v>
      </c>
      <c r="D45" s="142" t="s">
        <v>17</v>
      </c>
      <c r="E45" s="143"/>
      <c r="F45" s="143"/>
      <c r="G45" s="144"/>
      <c r="H45" s="145">
        <f>IFERROR(AVERAGEIF(Pembelian!$C:$C,$B45,Pembelian!$F:$F),0)</f>
        <v>0</v>
      </c>
      <c r="I45" s="146">
        <f t="shared" si="0"/>
        <v>0</v>
      </c>
      <c r="J45" s="146"/>
      <c r="K45" s="147">
        <f t="shared" si="1"/>
        <v>0</v>
      </c>
      <c r="L45" s="148"/>
    </row>
    <row r="46" spans="1:12">
      <c r="A46" s="141"/>
      <c r="B46" s="155"/>
      <c r="C46" s="142" t="s">
        <v>16</v>
      </c>
      <c r="D46" s="142" t="s">
        <v>17</v>
      </c>
      <c r="E46" s="143"/>
      <c r="F46" s="143"/>
      <c r="G46" s="144"/>
      <c r="H46" s="145">
        <f>IFERROR(AVERAGEIF(Pembelian!$C:$C,$B46,Pembelian!$F:$F),0)</f>
        <v>0</v>
      </c>
      <c r="I46" s="146">
        <f t="shared" si="0"/>
        <v>0</v>
      </c>
      <c r="J46" s="146"/>
      <c r="K46" s="147">
        <f t="shared" si="1"/>
        <v>0</v>
      </c>
      <c r="L46" s="148"/>
    </row>
    <row r="47" spans="1:12">
      <c r="A47" s="141"/>
      <c r="B47" s="155"/>
      <c r="C47" s="142" t="s">
        <v>16</v>
      </c>
      <c r="D47" s="142" t="s">
        <v>17</v>
      </c>
      <c r="E47" s="143"/>
      <c r="F47" s="143"/>
      <c r="G47" s="144"/>
      <c r="H47" s="145">
        <f>IFERROR(AVERAGEIF(Pembelian!$C:$C,$B47,Pembelian!$F:$F),0)</f>
        <v>0</v>
      </c>
      <c r="I47" s="146">
        <f t="shared" si="0"/>
        <v>0</v>
      </c>
      <c r="J47" s="146"/>
      <c r="K47" s="147">
        <f t="shared" si="1"/>
        <v>0</v>
      </c>
      <c r="L47" s="148"/>
    </row>
    <row r="48" spans="1:12">
      <c r="A48" s="141"/>
      <c r="B48" s="153"/>
      <c r="C48" s="142" t="s">
        <v>16</v>
      </c>
      <c r="D48" s="142" t="s">
        <v>17</v>
      </c>
      <c r="E48" s="143"/>
      <c r="F48" s="141"/>
      <c r="G48" s="144"/>
      <c r="H48" s="145">
        <f>IFERROR(AVERAGEIF(Pembelian!$C:$C,$B48,Pembelian!$F:$F),0)</f>
        <v>0</v>
      </c>
      <c r="I48" s="158">
        <f t="shared" si="0"/>
        <v>0</v>
      </c>
      <c r="J48" s="158"/>
      <c r="K48" s="147">
        <f t="shared" si="1"/>
        <v>0</v>
      </c>
      <c r="L48" s="148"/>
    </row>
    <row r="49" spans="1:12">
      <c r="A49" s="141"/>
      <c r="B49" s="156"/>
      <c r="C49" s="142" t="s">
        <v>16</v>
      </c>
      <c r="D49" s="142" t="s">
        <v>17</v>
      </c>
      <c r="E49" s="143"/>
      <c r="F49" s="141"/>
      <c r="G49" s="144"/>
      <c r="H49" s="145">
        <f>IFERROR(AVERAGEIF(Pembelian!$C:$C,$B49,Pembelian!$F:$F),0)</f>
        <v>0</v>
      </c>
      <c r="I49" s="146">
        <f t="shared" si="0"/>
        <v>0</v>
      </c>
      <c r="J49" s="146"/>
      <c r="K49" s="147">
        <f t="shared" si="1"/>
        <v>0</v>
      </c>
      <c r="L49" s="148"/>
    </row>
    <row r="50" spans="1:12">
      <c r="A50" s="141"/>
      <c r="B50" s="156"/>
      <c r="C50" s="142" t="s">
        <v>16</v>
      </c>
      <c r="D50" s="142" t="s">
        <v>17</v>
      </c>
      <c r="E50" s="143"/>
      <c r="F50" s="141"/>
      <c r="G50" s="144"/>
      <c r="H50" s="145">
        <f>IFERROR(AVERAGEIF(Pembelian!$C:$C,$B50,Pembelian!$F:$F),0)</f>
        <v>0</v>
      </c>
      <c r="I50" s="146">
        <f t="shared" si="0"/>
        <v>0</v>
      </c>
      <c r="J50" s="146"/>
      <c r="K50" s="147">
        <f t="shared" si="1"/>
        <v>0</v>
      </c>
      <c r="L50" s="148"/>
    </row>
    <row r="51" spans="1:12">
      <c r="A51" s="141"/>
      <c r="B51" s="153"/>
      <c r="C51" s="142" t="s">
        <v>16</v>
      </c>
      <c r="D51" s="142" t="s">
        <v>17</v>
      </c>
      <c r="E51" s="143"/>
      <c r="F51" s="141"/>
      <c r="G51" s="144"/>
      <c r="H51" s="145">
        <f>IFERROR(AVERAGEIF(Pembelian!$C:$C,$B51,Pembelian!$F:$F),0)</f>
        <v>0</v>
      </c>
      <c r="I51" s="146">
        <f t="shared" si="0"/>
        <v>0</v>
      </c>
      <c r="J51" s="146"/>
      <c r="K51" s="147">
        <f t="shared" si="1"/>
        <v>0</v>
      </c>
      <c r="L51" s="148"/>
    </row>
    <row r="52" spans="1:12">
      <c r="A52" s="141"/>
      <c r="B52" s="155"/>
      <c r="C52" s="142" t="s">
        <v>16</v>
      </c>
      <c r="D52" s="142" t="s">
        <v>17</v>
      </c>
      <c r="E52" s="143"/>
      <c r="F52" s="141"/>
      <c r="G52" s="144"/>
      <c r="H52" s="145">
        <f>IFERROR(AVERAGEIF(Pembelian!$C:$C,$B52,Pembelian!$F:$F),0)</f>
        <v>0</v>
      </c>
      <c r="I52" s="146">
        <f t="shared" si="0"/>
        <v>0</v>
      </c>
      <c r="J52" s="146"/>
      <c r="K52" s="147">
        <f t="shared" si="1"/>
        <v>0</v>
      </c>
      <c r="L52" s="148"/>
    </row>
    <row r="53" spans="1:12">
      <c r="A53" s="141"/>
      <c r="B53" s="153"/>
      <c r="C53" s="142" t="s">
        <v>16</v>
      </c>
      <c r="D53" s="142" t="s">
        <v>17</v>
      </c>
      <c r="E53" s="143"/>
      <c r="F53" s="141"/>
      <c r="G53" s="144"/>
      <c r="H53" s="145">
        <f>IFERROR(AVERAGEIF(Pembelian!$C:$C,$B53,Pembelian!$F:$F),0)</f>
        <v>0</v>
      </c>
      <c r="I53" s="146">
        <f t="shared" si="0"/>
        <v>0</v>
      </c>
      <c r="J53" s="146"/>
      <c r="K53" s="147">
        <f t="shared" si="1"/>
        <v>0</v>
      </c>
      <c r="L53" s="148"/>
    </row>
    <row r="54" spans="1:12">
      <c r="A54" s="141"/>
      <c r="B54" s="153"/>
      <c r="C54" s="142" t="s">
        <v>16</v>
      </c>
      <c r="D54" s="142" t="s">
        <v>17</v>
      </c>
      <c r="E54" s="143"/>
      <c r="F54" s="141"/>
      <c r="G54" s="144"/>
      <c r="H54" s="145">
        <f>IFERROR(AVERAGEIF(Pembelian!$C:$C,$B54,Pembelian!$F:$F),0)</f>
        <v>0</v>
      </c>
      <c r="I54" s="158">
        <f t="shared" si="0"/>
        <v>0</v>
      </c>
      <c r="J54" s="158"/>
      <c r="K54" s="147">
        <f t="shared" si="1"/>
        <v>0</v>
      </c>
      <c r="L54" s="148"/>
    </row>
    <row r="55" spans="1:12">
      <c r="A55" s="141"/>
      <c r="B55" s="153"/>
      <c r="C55" s="142" t="s">
        <v>16</v>
      </c>
      <c r="D55" s="142" t="s">
        <v>17</v>
      </c>
      <c r="E55" s="143"/>
      <c r="F55" s="141"/>
      <c r="G55" s="144"/>
      <c r="H55" s="145">
        <f>IFERROR(AVERAGEIF(Pembelian!$C:$C,$B55,Pembelian!$F:$F),0)</f>
        <v>0</v>
      </c>
      <c r="I55" s="158">
        <f t="shared" si="0"/>
        <v>0</v>
      </c>
      <c r="J55" s="158"/>
      <c r="K55" s="147">
        <f t="shared" si="1"/>
        <v>0</v>
      </c>
      <c r="L55" s="148"/>
    </row>
    <row r="56" spans="1:12">
      <c r="A56" s="141"/>
      <c r="B56" s="155"/>
      <c r="C56" s="142" t="s">
        <v>16</v>
      </c>
      <c r="D56" s="142" t="s">
        <v>17</v>
      </c>
      <c r="E56" s="143"/>
      <c r="F56" s="141"/>
      <c r="G56" s="144"/>
      <c r="H56" s="145">
        <f>IFERROR(AVERAGEIF(Pembelian!$C:$C,$B56,Pembelian!$F:$F),0)</f>
        <v>0</v>
      </c>
      <c r="I56" s="146">
        <f t="shared" si="0"/>
        <v>0</v>
      </c>
      <c r="J56" s="146"/>
      <c r="K56" s="147">
        <f t="shared" si="1"/>
        <v>0</v>
      </c>
      <c r="L56" s="148"/>
    </row>
    <row r="57" spans="1:12">
      <c r="A57" s="141"/>
      <c r="B57" s="153"/>
      <c r="C57" s="142" t="s">
        <v>16</v>
      </c>
      <c r="D57" s="142" t="s">
        <v>17</v>
      </c>
      <c r="E57" s="143"/>
      <c r="F57" s="143"/>
      <c r="G57" s="144"/>
      <c r="H57" s="145">
        <f>IFERROR(AVERAGEIF(Pembelian!$C:$C,$B57,Pembelian!$F:$F),0)</f>
        <v>0</v>
      </c>
      <c r="I57" s="158">
        <f t="shared" si="0"/>
        <v>0</v>
      </c>
      <c r="J57" s="158"/>
      <c r="K57" s="147">
        <f t="shared" si="1"/>
        <v>0</v>
      </c>
      <c r="L57" s="148"/>
    </row>
    <row r="58" spans="1:12">
      <c r="A58" s="141"/>
      <c r="B58" s="153"/>
      <c r="C58" s="142" t="s">
        <v>16</v>
      </c>
      <c r="D58" s="142" t="s">
        <v>17</v>
      </c>
      <c r="E58" s="143"/>
      <c r="F58" s="143"/>
      <c r="G58" s="144"/>
      <c r="H58" s="145">
        <f>IFERROR(AVERAGEIF(Pembelian!$C:$C,$B58,Pembelian!$F:$F),0)</f>
        <v>0</v>
      </c>
      <c r="I58" s="158">
        <f t="shared" si="0"/>
        <v>0</v>
      </c>
      <c r="J58" s="158"/>
      <c r="K58" s="147">
        <f t="shared" si="1"/>
        <v>0</v>
      </c>
      <c r="L58" s="148"/>
    </row>
    <row r="59" spans="1:12">
      <c r="A59" s="141"/>
      <c r="B59" s="156"/>
      <c r="C59" s="142" t="s">
        <v>16</v>
      </c>
      <c r="D59" s="142" t="s">
        <v>17</v>
      </c>
      <c r="E59" s="143"/>
      <c r="F59" s="143"/>
      <c r="G59" s="144"/>
      <c r="H59" s="145">
        <f>IFERROR(AVERAGEIF(Pembelian!$C:$C,$B59,Pembelian!$F:$F),0)</f>
        <v>0</v>
      </c>
      <c r="I59" s="146">
        <f t="shared" si="0"/>
        <v>0</v>
      </c>
      <c r="J59" s="146"/>
      <c r="K59" s="147">
        <f t="shared" si="1"/>
        <v>0</v>
      </c>
      <c r="L59" s="148"/>
    </row>
    <row r="60" spans="1:12">
      <c r="A60" s="141"/>
      <c r="B60" s="155"/>
      <c r="C60" s="142" t="s">
        <v>16</v>
      </c>
      <c r="D60" s="142" t="s">
        <v>17</v>
      </c>
      <c r="E60" s="143"/>
      <c r="F60" s="143"/>
      <c r="G60" s="144"/>
      <c r="H60" s="145">
        <f>IFERROR(AVERAGEIF(Pembelian!$C:$C,$B60,Pembelian!$F:$F),0)</f>
        <v>0</v>
      </c>
      <c r="I60" s="146">
        <f t="shared" si="0"/>
        <v>0</v>
      </c>
      <c r="J60" s="146"/>
      <c r="K60" s="147">
        <f t="shared" si="1"/>
        <v>0</v>
      </c>
      <c r="L60" s="148"/>
    </row>
    <row r="61" spans="1:12">
      <c r="A61" s="141"/>
      <c r="B61" s="153"/>
      <c r="C61" s="142" t="s">
        <v>16</v>
      </c>
      <c r="D61" s="142" t="s">
        <v>17</v>
      </c>
      <c r="E61" s="143"/>
      <c r="F61" s="143"/>
      <c r="G61" s="144"/>
      <c r="H61" s="145">
        <f>IFERROR(AVERAGEIF(Pembelian!$C:$C,$B61,Pembelian!$F:$F),0)</f>
        <v>0</v>
      </c>
      <c r="I61" s="158">
        <f t="shared" si="0"/>
        <v>0</v>
      </c>
      <c r="J61" s="158"/>
      <c r="K61" s="147">
        <f t="shared" si="1"/>
        <v>0</v>
      </c>
      <c r="L61" s="148"/>
    </row>
    <row r="62" spans="1:12">
      <c r="A62" s="141"/>
      <c r="B62" s="153"/>
      <c r="C62" s="142" t="s">
        <v>16</v>
      </c>
      <c r="D62" s="142" t="s">
        <v>17</v>
      </c>
      <c r="E62" s="143"/>
      <c r="F62" s="143"/>
      <c r="G62" s="144"/>
      <c r="H62" s="145">
        <f>IFERROR(AVERAGEIF(Pembelian!$C:$C,$B62,Pembelian!$F:$F),0)</f>
        <v>0</v>
      </c>
      <c r="I62" s="158">
        <f t="shared" si="0"/>
        <v>0</v>
      </c>
      <c r="J62" s="158"/>
      <c r="K62" s="147">
        <f t="shared" si="1"/>
        <v>0</v>
      </c>
      <c r="L62" s="148"/>
    </row>
    <row r="63" spans="1:12">
      <c r="A63" s="141"/>
      <c r="B63" s="154"/>
      <c r="C63" s="142" t="s">
        <v>16</v>
      </c>
      <c r="D63" s="142" t="s">
        <v>17</v>
      </c>
      <c r="E63" s="143"/>
      <c r="F63" s="143"/>
      <c r="G63" s="144"/>
      <c r="H63" s="145">
        <f>IFERROR(AVERAGEIF(Pembelian!$C:$C,$B63,Pembelian!$F:$F),0)</f>
        <v>0</v>
      </c>
      <c r="I63" s="158">
        <f t="shared" si="0"/>
        <v>0</v>
      </c>
      <c r="J63" s="158"/>
      <c r="K63" s="147">
        <f t="shared" si="1"/>
        <v>0</v>
      </c>
      <c r="L63" s="148"/>
    </row>
    <row r="64" spans="1:12">
      <c r="A64" s="141"/>
      <c r="B64" s="153"/>
      <c r="C64" s="142" t="s">
        <v>16</v>
      </c>
      <c r="D64" s="142" t="s">
        <v>17</v>
      </c>
      <c r="E64" s="143"/>
      <c r="F64" s="143"/>
      <c r="G64" s="144"/>
      <c r="H64" s="145">
        <f>IFERROR(AVERAGEIF(Pembelian!$C:$C,$B64,Pembelian!$F:$F),0)</f>
        <v>0</v>
      </c>
      <c r="I64" s="158">
        <f t="shared" si="0"/>
        <v>0</v>
      </c>
      <c r="J64" s="158"/>
      <c r="K64" s="147">
        <f t="shared" si="1"/>
        <v>0</v>
      </c>
      <c r="L64" s="148"/>
    </row>
    <row r="65" spans="1:12">
      <c r="A65" s="141"/>
      <c r="B65" s="156"/>
      <c r="C65" s="142" t="s">
        <v>16</v>
      </c>
      <c r="D65" s="142" t="s">
        <v>17</v>
      </c>
      <c r="E65" s="143"/>
      <c r="F65" s="143"/>
      <c r="G65" s="144"/>
      <c r="H65" s="145">
        <f>IFERROR(AVERAGEIF(Pembelian!$C:$C,$B65,Pembelian!$F:$F),0)</f>
        <v>0</v>
      </c>
      <c r="I65" s="146">
        <f t="shared" si="0"/>
        <v>0</v>
      </c>
      <c r="J65" s="146"/>
      <c r="K65" s="147">
        <f t="shared" si="1"/>
        <v>0</v>
      </c>
      <c r="L65" s="148"/>
    </row>
    <row r="66" spans="1:12">
      <c r="A66" s="141"/>
      <c r="B66" s="156"/>
      <c r="C66" s="142" t="s">
        <v>16</v>
      </c>
      <c r="D66" s="142" t="s">
        <v>17</v>
      </c>
      <c r="E66" s="143"/>
      <c r="F66" s="143"/>
      <c r="G66" s="144"/>
      <c r="H66" s="145">
        <f>IFERROR(AVERAGEIF(Pembelian!$C:$C,$B66,Pembelian!$F:$F),0)</f>
        <v>0</v>
      </c>
      <c r="I66" s="146">
        <f t="shared" ref="I66:I133" si="2">IF(H66=0,G66,H66)</f>
        <v>0</v>
      </c>
      <c r="J66" s="146"/>
      <c r="K66" s="147">
        <f t="shared" si="1"/>
        <v>0</v>
      </c>
      <c r="L66" s="148"/>
    </row>
    <row r="67" spans="1:12">
      <c r="A67" s="141"/>
      <c r="B67" s="153"/>
      <c r="C67" s="142" t="s">
        <v>16</v>
      </c>
      <c r="D67" s="142" t="s">
        <v>17</v>
      </c>
      <c r="E67" s="143"/>
      <c r="F67" s="143"/>
      <c r="G67" s="144"/>
      <c r="H67" s="145">
        <f>IFERROR(AVERAGEIF(Pembelian!$C:$C,$B67,Pembelian!$F:$F),0)</f>
        <v>0</v>
      </c>
      <c r="I67" s="158">
        <f t="shared" si="2"/>
        <v>0</v>
      </c>
      <c r="J67" s="158"/>
      <c r="K67" s="147">
        <f t="shared" ref="K67:K130" si="3">I67/1000</f>
        <v>0</v>
      </c>
      <c r="L67" s="148"/>
    </row>
    <row r="68" spans="1:12">
      <c r="A68" s="141"/>
      <c r="B68" s="153"/>
      <c r="C68" s="142" t="s">
        <v>16</v>
      </c>
      <c r="D68" s="142" t="s">
        <v>17</v>
      </c>
      <c r="E68" s="143"/>
      <c r="F68" s="143"/>
      <c r="G68" s="144"/>
      <c r="H68" s="145">
        <f>IFERROR(AVERAGEIF(Pembelian!$C:$C,$B68,Pembelian!$F:$F),0)</f>
        <v>0</v>
      </c>
      <c r="I68" s="158">
        <f t="shared" si="2"/>
        <v>0</v>
      </c>
      <c r="J68" s="158"/>
      <c r="K68" s="147">
        <f t="shared" si="3"/>
        <v>0</v>
      </c>
      <c r="L68" s="148"/>
    </row>
    <row r="69" spans="1:12">
      <c r="A69" s="141"/>
      <c r="B69" s="153"/>
      <c r="C69" s="142" t="s">
        <v>16</v>
      </c>
      <c r="D69" s="142" t="s">
        <v>17</v>
      </c>
      <c r="E69" s="143"/>
      <c r="F69" s="143"/>
      <c r="G69" s="144"/>
      <c r="H69" s="145">
        <f>IFERROR(AVERAGEIF(Pembelian!$C:$C,$B69,Pembelian!$F:$F),0)</f>
        <v>0</v>
      </c>
      <c r="I69" s="146">
        <f t="shared" si="2"/>
        <v>0</v>
      </c>
      <c r="J69" s="146"/>
      <c r="K69" s="147">
        <f t="shared" si="3"/>
        <v>0</v>
      </c>
      <c r="L69" s="148"/>
    </row>
    <row r="70" spans="1:12">
      <c r="A70" s="141"/>
      <c r="B70" s="153"/>
      <c r="C70" s="142" t="s">
        <v>16</v>
      </c>
      <c r="D70" s="142" t="s">
        <v>17</v>
      </c>
      <c r="E70" s="143"/>
      <c r="F70" s="141"/>
      <c r="G70" s="144"/>
      <c r="H70" s="145">
        <f>IFERROR(AVERAGEIF(Pembelian!$C:$C,$B70,Pembelian!$F:$F),0)</f>
        <v>0</v>
      </c>
      <c r="I70" s="146">
        <f t="shared" si="2"/>
        <v>0</v>
      </c>
      <c r="J70" s="146"/>
      <c r="K70" s="147">
        <f t="shared" si="3"/>
        <v>0</v>
      </c>
      <c r="L70" s="148"/>
    </row>
    <row r="71" spans="1:12">
      <c r="A71" s="141"/>
      <c r="B71" s="153"/>
      <c r="C71" s="142" t="s">
        <v>16</v>
      </c>
      <c r="D71" s="142" t="s">
        <v>17</v>
      </c>
      <c r="E71" s="143"/>
      <c r="F71" s="143"/>
      <c r="G71" s="144"/>
      <c r="H71" s="145">
        <f>IFERROR(AVERAGEIF(Pembelian!$C:$C,$B71,Pembelian!$F:$F),0)</f>
        <v>0</v>
      </c>
      <c r="I71" s="158">
        <f t="shared" si="2"/>
        <v>0</v>
      </c>
      <c r="J71" s="158"/>
      <c r="K71" s="147">
        <f t="shared" si="3"/>
        <v>0</v>
      </c>
      <c r="L71" s="148"/>
    </row>
    <row r="72" spans="1:12">
      <c r="A72" s="141"/>
      <c r="B72" s="153"/>
      <c r="C72" s="142" t="s">
        <v>16</v>
      </c>
      <c r="D72" s="142" t="s">
        <v>17</v>
      </c>
      <c r="E72" s="143"/>
      <c r="F72" s="143"/>
      <c r="G72" s="144"/>
      <c r="H72" s="145">
        <f>IFERROR(AVERAGEIF(Pembelian!$C:$C,$B72,Pembelian!$F:$F),0)</f>
        <v>0</v>
      </c>
      <c r="I72" s="158">
        <f t="shared" si="2"/>
        <v>0</v>
      </c>
      <c r="J72" s="158"/>
      <c r="K72" s="147">
        <f t="shared" si="3"/>
        <v>0</v>
      </c>
      <c r="L72" s="148"/>
    </row>
    <row r="73" spans="1:12">
      <c r="A73" s="141"/>
      <c r="B73" s="153"/>
      <c r="C73" s="142" t="s">
        <v>16</v>
      </c>
      <c r="D73" s="142" t="s">
        <v>17</v>
      </c>
      <c r="E73" s="143"/>
      <c r="F73" s="143"/>
      <c r="G73" s="144"/>
      <c r="H73" s="145">
        <f>IFERROR(AVERAGEIF(Pembelian!$C:$C,$B73,Pembelian!$F:$F),0)</f>
        <v>0</v>
      </c>
      <c r="I73" s="158">
        <f t="shared" si="2"/>
        <v>0</v>
      </c>
      <c r="J73" s="158"/>
      <c r="K73" s="147">
        <f t="shared" si="3"/>
        <v>0</v>
      </c>
      <c r="L73" s="148"/>
    </row>
    <row r="74" spans="1:12">
      <c r="A74" s="141"/>
      <c r="B74" s="156"/>
      <c r="C74" s="142" t="s">
        <v>16</v>
      </c>
      <c r="D74" s="142" t="s">
        <v>17</v>
      </c>
      <c r="E74" s="143"/>
      <c r="F74" s="143"/>
      <c r="G74" s="144"/>
      <c r="H74" s="145">
        <f>IFERROR(AVERAGEIF(Pembelian!$C:$C,$B74,Pembelian!$F:$F),0)</f>
        <v>0</v>
      </c>
      <c r="I74" s="146">
        <f t="shared" si="2"/>
        <v>0</v>
      </c>
      <c r="J74" s="146"/>
      <c r="K74" s="147">
        <f t="shared" si="3"/>
        <v>0</v>
      </c>
      <c r="L74" s="148"/>
    </row>
    <row r="75" spans="1:12">
      <c r="A75" s="141"/>
      <c r="B75" s="156"/>
      <c r="C75" s="142" t="s">
        <v>16</v>
      </c>
      <c r="D75" s="142" t="s">
        <v>17</v>
      </c>
      <c r="E75" s="143"/>
      <c r="F75" s="143"/>
      <c r="G75" s="144"/>
      <c r="H75" s="145">
        <f>IFERROR(AVERAGEIF(Pembelian!$C:$C,$B75,Pembelian!$F:$F),0)</f>
        <v>0</v>
      </c>
      <c r="I75" s="146">
        <f t="shared" si="2"/>
        <v>0</v>
      </c>
      <c r="J75" s="146"/>
      <c r="K75" s="147">
        <f t="shared" si="3"/>
        <v>0</v>
      </c>
      <c r="L75" s="148"/>
    </row>
    <row r="76" spans="1:12">
      <c r="A76" s="218"/>
      <c r="B76" s="233"/>
      <c r="C76" s="234" t="s">
        <v>16</v>
      </c>
      <c r="D76" s="234" t="s">
        <v>17</v>
      </c>
      <c r="E76" s="235"/>
      <c r="F76" s="235"/>
      <c r="G76" s="236"/>
      <c r="H76" s="237">
        <f>IFERROR(AVERAGEIF(Pembelian!$C:$C,$B76,Pembelian!$F:$F),0)</f>
        <v>0</v>
      </c>
      <c r="I76" s="238">
        <f t="shared" si="2"/>
        <v>0</v>
      </c>
      <c r="J76" s="238"/>
      <c r="K76" s="147">
        <f t="shared" si="3"/>
        <v>0</v>
      </c>
      <c r="L76" s="148"/>
    </row>
    <row r="77" spans="1:12">
      <c r="A77" s="141"/>
      <c r="B77" s="153"/>
      <c r="C77" s="142" t="s">
        <v>16</v>
      </c>
      <c r="D77" s="142" t="s">
        <v>17</v>
      </c>
      <c r="E77" s="143"/>
      <c r="F77" s="143"/>
      <c r="G77" s="144"/>
      <c r="H77" s="145">
        <f>IFERROR(AVERAGEIF(Pembelian!$C:$C,$B77,Pembelian!$F:$F),0)</f>
        <v>0</v>
      </c>
      <c r="I77" s="158">
        <f t="shared" si="2"/>
        <v>0</v>
      </c>
      <c r="J77" s="158"/>
      <c r="K77" s="147">
        <f t="shared" si="3"/>
        <v>0</v>
      </c>
      <c r="L77" s="148"/>
    </row>
    <row r="78" spans="1:12">
      <c r="A78" s="141"/>
      <c r="B78" s="156"/>
      <c r="C78" s="142" t="s">
        <v>53</v>
      </c>
      <c r="D78" s="142" t="s">
        <v>53</v>
      </c>
      <c r="E78" s="143"/>
      <c r="F78" s="141"/>
      <c r="G78" s="144"/>
      <c r="H78" s="145">
        <f>IFERROR(AVERAGEIF(Pembelian!$C:$C,$B78,Pembelian!$F:$F),0)</f>
        <v>0</v>
      </c>
      <c r="I78" s="146">
        <f t="shared" si="2"/>
        <v>0</v>
      </c>
      <c r="J78" s="146"/>
      <c r="K78" s="147">
        <f t="shared" si="3"/>
        <v>0</v>
      </c>
      <c r="L78" s="148"/>
    </row>
    <row r="79" spans="1:12">
      <c r="A79" s="141"/>
      <c r="B79" s="156"/>
      <c r="C79" s="142" t="s">
        <v>16</v>
      </c>
      <c r="D79" s="142" t="s">
        <v>17</v>
      </c>
      <c r="E79" s="143"/>
      <c r="F79" s="143"/>
      <c r="G79" s="144"/>
      <c r="H79" s="145">
        <f>IFERROR(AVERAGEIF(Pembelian!$C:$C,$B79,Pembelian!$F:$F),0)</f>
        <v>0</v>
      </c>
      <c r="I79" s="146">
        <f t="shared" si="2"/>
        <v>0</v>
      </c>
      <c r="J79" s="146"/>
      <c r="K79" s="147">
        <f t="shared" si="3"/>
        <v>0</v>
      </c>
      <c r="L79" s="148"/>
    </row>
    <row r="80" spans="1:12">
      <c r="A80" s="141"/>
      <c r="B80" s="153"/>
      <c r="C80" s="142" t="s">
        <v>16</v>
      </c>
      <c r="D80" s="142" t="s">
        <v>17</v>
      </c>
      <c r="E80" s="143"/>
      <c r="F80" s="143"/>
      <c r="G80" s="144"/>
      <c r="H80" s="145">
        <f>IFERROR(AVERAGEIF(Pembelian!$C:$C,$B80,Pembelian!$F:$F),0)</f>
        <v>0</v>
      </c>
      <c r="I80" s="146">
        <f t="shared" si="2"/>
        <v>0</v>
      </c>
      <c r="J80" s="146"/>
      <c r="K80" s="147">
        <f t="shared" si="3"/>
        <v>0</v>
      </c>
      <c r="L80" s="148"/>
    </row>
    <row r="81" spans="1:12">
      <c r="A81" s="141"/>
      <c r="B81" s="153"/>
      <c r="C81" s="142" t="s">
        <v>16</v>
      </c>
      <c r="D81" s="142" t="s">
        <v>17</v>
      </c>
      <c r="E81" s="143"/>
      <c r="F81" s="143"/>
      <c r="G81" s="144"/>
      <c r="H81" s="145">
        <f>IFERROR(AVERAGEIF(Pembelian!$C:$C,$B81,Pembelian!$F:$F),0)</f>
        <v>0</v>
      </c>
      <c r="I81" s="158">
        <f t="shared" si="2"/>
        <v>0</v>
      </c>
      <c r="J81" s="158"/>
      <c r="K81" s="147">
        <f t="shared" si="3"/>
        <v>0</v>
      </c>
      <c r="L81" s="148"/>
    </row>
    <row r="82" spans="1:12">
      <c r="A82" s="141"/>
      <c r="B82" s="153"/>
      <c r="C82" s="142" t="s">
        <v>16</v>
      </c>
      <c r="D82" s="142" t="s">
        <v>17</v>
      </c>
      <c r="E82" s="143"/>
      <c r="F82" s="143"/>
      <c r="G82" s="144"/>
      <c r="H82" s="145">
        <f>IFERROR(AVERAGEIF(Pembelian!$C:$C,$B82,Pembelian!$F:$F),0)</f>
        <v>0</v>
      </c>
      <c r="I82" s="158">
        <f t="shared" ref="I82" si="4">IF(H82=0,G82,H82)</f>
        <v>0</v>
      </c>
      <c r="J82" s="158"/>
      <c r="K82" s="147">
        <f t="shared" si="3"/>
        <v>0</v>
      </c>
      <c r="L82" s="148"/>
    </row>
    <row r="83" spans="1:12">
      <c r="A83" s="141"/>
      <c r="B83" s="156"/>
      <c r="C83" s="142" t="s">
        <v>16</v>
      </c>
      <c r="D83" s="142" t="s">
        <v>17</v>
      </c>
      <c r="E83" s="143"/>
      <c r="F83" s="143"/>
      <c r="G83" s="144"/>
      <c r="H83" s="145">
        <f>IFERROR(AVERAGEIF(Pembelian!$C:$C,$B83,Pembelian!$F:$F),0)</f>
        <v>0</v>
      </c>
      <c r="I83" s="146">
        <f t="shared" si="2"/>
        <v>0</v>
      </c>
      <c r="J83" s="146"/>
      <c r="K83" s="147">
        <f t="shared" si="3"/>
        <v>0</v>
      </c>
      <c r="L83" s="148"/>
    </row>
    <row r="84" spans="1:12">
      <c r="A84" s="141"/>
      <c r="B84" s="156"/>
      <c r="C84" s="142" t="s">
        <v>16</v>
      </c>
      <c r="D84" s="142" t="s">
        <v>17</v>
      </c>
      <c r="E84" s="143"/>
      <c r="F84" s="143"/>
      <c r="G84" s="144"/>
      <c r="H84" s="145">
        <f>IFERROR(AVERAGEIF(Pembelian!$C:$C,$B84,Pembelian!$F:$F),0)</f>
        <v>0</v>
      </c>
      <c r="I84" s="146">
        <f t="shared" si="2"/>
        <v>0</v>
      </c>
      <c r="J84" s="146"/>
      <c r="K84" s="147">
        <f t="shared" si="3"/>
        <v>0</v>
      </c>
      <c r="L84" s="148"/>
    </row>
    <row r="85" spans="1:12">
      <c r="A85" s="141"/>
      <c r="B85" s="153"/>
      <c r="C85" s="142" t="s">
        <v>16</v>
      </c>
      <c r="D85" s="142" t="s">
        <v>17</v>
      </c>
      <c r="E85" s="143"/>
      <c r="F85" s="141"/>
      <c r="G85" s="144"/>
      <c r="H85" s="145">
        <f>IFERROR(AVERAGEIF(Pembelian!$C:$C,$B85,Pembelian!$F:$F),0)</f>
        <v>0</v>
      </c>
      <c r="I85" s="158">
        <f t="shared" si="2"/>
        <v>0</v>
      </c>
      <c r="J85" s="158"/>
      <c r="K85" s="147">
        <f t="shared" si="3"/>
        <v>0</v>
      </c>
      <c r="L85" s="148"/>
    </row>
    <row r="86" spans="1:12">
      <c r="A86" s="141"/>
      <c r="B86" s="153"/>
      <c r="C86" s="142" t="s">
        <v>16</v>
      </c>
      <c r="D86" s="142" t="s">
        <v>17</v>
      </c>
      <c r="E86" s="143"/>
      <c r="F86" s="141"/>
      <c r="G86" s="144"/>
      <c r="H86" s="145">
        <f>IFERROR(AVERAGEIF(Pembelian!$C:$C,$B86,Pembelian!$F:$F),0)</f>
        <v>0</v>
      </c>
      <c r="I86" s="158">
        <f t="shared" si="2"/>
        <v>0</v>
      </c>
      <c r="J86" s="158"/>
      <c r="K86" s="147">
        <f t="shared" si="3"/>
        <v>0</v>
      </c>
      <c r="L86" s="148"/>
    </row>
    <row r="87" spans="1:12">
      <c r="A87" s="141"/>
      <c r="B87" s="153"/>
      <c r="C87" s="142" t="s">
        <v>16</v>
      </c>
      <c r="D87" s="142" t="s">
        <v>17</v>
      </c>
      <c r="E87" s="143"/>
      <c r="F87" s="143"/>
      <c r="G87" s="144"/>
      <c r="H87" s="145">
        <f>IFERROR(AVERAGEIF(Pembelian!$C:$C,$B87,Pembelian!$F:$F),0)</f>
        <v>0</v>
      </c>
      <c r="I87" s="158">
        <f t="shared" si="2"/>
        <v>0</v>
      </c>
      <c r="J87" s="158"/>
      <c r="K87" s="147">
        <f t="shared" si="3"/>
        <v>0</v>
      </c>
      <c r="L87" s="148"/>
    </row>
    <row r="88" spans="1:12">
      <c r="A88" s="141"/>
      <c r="B88" s="156"/>
      <c r="C88" s="142" t="s">
        <v>16</v>
      </c>
      <c r="D88" s="142" t="s">
        <v>17</v>
      </c>
      <c r="E88" s="143"/>
      <c r="F88" s="143"/>
      <c r="G88" s="144"/>
      <c r="H88" s="145">
        <f>IFERROR(AVERAGEIF(Pembelian!$C:$C,$B88,Pembelian!$F:$F),0)</f>
        <v>0</v>
      </c>
      <c r="I88" s="146">
        <f t="shared" si="2"/>
        <v>0</v>
      </c>
      <c r="J88" s="146"/>
      <c r="K88" s="147">
        <f t="shared" si="3"/>
        <v>0</v>
      </c>
      <c r="L88" s="148"/>
    </row>
    <row r="89" spans="1:12">
      <c r="A89" s="141"/>
      <c r="B89" s="153"/>
      <c r="C89" s="142" t="s">
        <v>16</v>
      </c>
      <c r="D89" s="142" t="s">
        <v>17</v>
      </c>
      <c r="E89" s="143"/>
      <c r="F89" s="143"/>
      <c r="G89" s="144"/>
      <c r="H89" s="145">
        <f>IFERROR(AVERAGEIF(Pembelian!$C:$C,$B89,Pembelian!$F:$F),0)</f>
        <v>0</v>
      </c>
      <c r="I89" s="158">
        <f t="shared" si="2"/>
        <v>0</v>
      </c>
      <c r="J89" s="158"/>
      <c r="K89" s="147">
        <f t="shared" si="3"/>
        <v>0</v>
      </c>
      <c r="L89" s="148"/>
    </row>
    <row r="90" spans="1:12">
      <c r="A90" s="141"/>
      <c r="B90" s="153"/>
      <c r="C90" s="142" t="s">
        <v>16</v>
      </c>
      <c r="D90" s="142" t="s">
        <v>17</v>
      </c>
      <c r="E90" s="143"/>
      <c r="F90" s="143"/>
      <c r="G90" s="144"/>
      <c r="H90" s="145">
        <f>IFERROR(AVERAGEIF(Pembelian!$C:$C,$B90,Pembelian!$F:$F),0)</f>
        <v>0</v>
      </c>
      <c r="I90" s="158">
        <f t="shared" si="2"/>
        <v>0</v>
      </c>
      <c r="J90" s="158"/>
      <c r="K90" s="147">
        <f t="shared" si="3"/>
        <v>0</v>
      </c>
      <c r="L90" s="148"/>
    </row>
    <row r="91" spans="1:12">
      <c r="A91" s="141"/>
      <c r="B91" s="155"/>
      <c r="C91" s="142" t="s">
        <v>16</v>
      </c>
      <c r="D91" s="142" t="s">
        <v>17</v>
      </c>
      <c r="E91" s="143"/>
      <c r="F91" s="143"/>
      <c r="G91" s="144"/>
      <c r="H91" s="145">
        <f>IFERROR(AVERAGEIF(Pembelian!$C:$C,$B91,Pembelian!$F:$F),0)</f>
        <v>0</v>
      </c>
      <c r="I91" s="146">
        <f t="shared" si="2"/>
        <v>0</v>
      </c>
      <c r="J91" s="146"/>
      <c r="K91" s="147">
        <f t="shared" si="3"/>
        <v>0</v>
      </c>
      <c r="L91" s="148"/>
    </row>
    <row r="92" spans="1:12">
      <c r="A92" s="141"/>
      <c r="B92" s="156"/>
      <c r="C92" s="142" t="s">
        <v>16</v>
      </c>
      <c r="D92" s="142" t="s">
        <v>17</v>
      </c>
      <c r="E92" s="143"/>
      <c r="F92" s="143"/>
      <c r="G92" s="144"/>
      <c r="H92" s="145">
        <f>IFERROR(AVERAGEIF(Pembelian!$C:$C,$B92,Pembelian!$F:$F),0)</f>
        <v>0</v>
      </c>
      <c r="I92" s="146">
        <f t="shared" si="2"/>
        <v>0</v>
      </c>
      <c r="J92" s="146"/>
      <c r="K92" s="147">
        <f t="shared" si="3"/>
        <v>0</v>
      </c>
      <c r="L92" s="148"/>
    </row>
    <row r="93" spans="1:12">
      <c r="A93" s="141"/>
      <c r="B93" s="156"/>
      <c r="C93" s="142" t="s">
        <v>16</v>
      </c>
      <c r="D93" s="142" t="s">
        <v>17</v>
      </c>
      <c r="E93" s="143"/>
      <c r="F93" s="143"/>
      <c r="G93" s="144"/>
      <c r="H93" s="145">
        <f>IFERROR(AVERAGEIF(Pembelian!$C:$C,$B93,Pembelian!$F:$F),0)</f>
        <v>0</v>
      </c>
      <c r="I93" s="146">
        <f t="shared" si="2"/>
        <v>0</v>
      </c>
      <c r="J93" s="146"/>
      <c r="K93" s="147">
        <f t="shared" si="3"/>
        <v>0</v>
      </c>
      <c r="L93" s="148"/>
    </row>
    <row r="94" spans="1:12">
      <c r="A94" s="141"/>
      <c r="B94" s="155"/>
      <c r="C94" s="142" t="s">
        <v>16</v>
      </c>
      <c r="D94" s="142" t="s">
        <v>17</v>
      </c>
      <c r="E94" s="143"/>
      <c r="F94" s="143"/>
      <c r="G94" s="144"/>
      <c r="H94" s="145">
        <f>IFERROR(AVERAGEIF(Pembelian!$C:$C,$B94,Pembelian!$F:$F),0)</f>
        <v>0</v>
      </c>
      <c r="I94" s="146">
        <f t="shared" si="2"/>
        <v>0</v>
      </c>
      <c r="J94" s="146"/>
      <c r="K94" s="147">
        <f t="shared" si="3"/>
        <v>0</v>
      </c>
      <c r="L94" s="148"/>
    </row>
    <row r="95" spans="1:12">
      <c r="A95" s="141"/>
      <c r="B95" s="153"/>
      <c r="C95" s="142" t="s">
        <v>16</v>
      </c>
      <c r="D95" s="142" t="s">
        <v>17</v>
      </c>
      <c r="E95" s="143"/>
      <c r="F95" s="141"/>
      <c r="G95" s="144"/>
      <c r="H95" s="145">
        <f>IFERROR(AVERAGEIF(Pembelian!$C:$C,$B95,Pembelian!$F:$F),0)</f>
        <v>0</v>
      </c>
      <c r="I95" s="158">
        <f t="shared" si="2"/>
        <v>0</v>
      </c>
      <c r="J95" s="158"/>
      <c r="K95" s="147">
        <f t="shared" si="3"/>
        <v>0</v>
      </c>
      <c r="L95" s="148"/>
    </row>
    <row r="96" spans="1:12">
      <c r="A96" s="141"/>
      <c r="B96" s="153"/>
      <c r="C96" s="142" t="s">
        <v>16</v>
      </c>
      <c r="D96" s="142" t="s">
        <v>17</v>
      </c>
      <c r="E96" s="143"/>
      <c r="F96" s="143"/>
      <c r="G96" s="144"/>
      <c r="H96" s="145">
        <f>IFERROR(AVERAGEIF(Pembelian!$C:$C,$B96,Pembelian!$F:$F),0)</f>
        <v>0</v>
      </c>
      <c r="I96" s="158">
        <f t="shared" si="2"/>
        <v>0</v>
      </c>
      <c r="J96" s="158"/>
      <c r="K96" s="147">
        <f t="shared" si="3"/>
        <v>0</v>
      </c>
      <c r="L96" s="148"/>
    </row>
    <row r="97" spans="1:12">
      <c r="A97" s="141"/>
      <c r="B97" s="156"/>
      <c r="C97" s="142" t="s">
        <v>16</v>
      </c>
      <c r="D97" s="142" t="s">
        <v>17</v>
      </c>
      <c r="E97" s="143"/>
      <c r="F97" s="143"/>
      <c r="G97" s="144"/>
      <c r="H97" s="145">
        <f>IFERROR(AVERAGEIF(Pembelian!$C:$C,$B97,Pembelian!$F:$F),0)</f>
        <v>0</v>
      </c>
      <c r="I97" s="146">
        <f t="shared" si="2"/>
        <v>0</v>
      </c>
      <c r="J97" s="146"/>
      <c r="K97" s="147">
        <f t="shared" si="3"/>
        <v>0</v>
      </c>
      <c r="L97" s="148"/>
    </row>
    <row r="98" spans="1:12">
      <c r="A98" s="141"/>
      <c r="B98" s="153"/>
      <c r="C98" s="142" t="s">
        <v>16</v>
      </c>
      <c r="D98" s="142" t="s">
        <v>17</v>
      </c>
      <c r="E98" s="143"/>
      <c r="F98" s="143"/>
      <c r="G98" s="144"/>
      <c r="H98" s="145">
        <f>IFERROR(AVERAGEIF(Pembelian!$C:$C,$B98,Pembelian!$F:$F),0)</f>
        <v>0</v>
      </c>
      <c r="I98" s="158">
        <f t="shared" si="2"/>
        <v>0</v>
      </c>
      <c r="J98" s="158"/>
      <c r="K98" s="147">
        <f t="shared" si="3"/>
        <v>0</v>
      </c>
      <c r="L98" s="148"/>
    </row>
    <row r="99" spans="1:12">
      <c r="A99" s="141"/>
      <c r="B99" s="153"/>
      <c r="C99" s="142" t="s">
        <v>16</v>
      </c>
      <c r="D99" s="142" t="s">
        <v>17</v>
      </c>
      <c r="E99" s="143"/>
      <c r="F99" s="143"/>
      <c r="G99" s="144"/>
      <c r="H99" s="145">
        <f>IFERROR(AVERAGEIF(Pembelian!$C:$C,$B99,Pembelian!$F:$F),0)</f>
        <v>0</v>
      </c>
      <c r="I99" s="158">
        <f t="shared" si="2"/>
        <v>0</v>
      </c>
      <c r="J99" s="158"/>
      <c r="K99" s="147">
        <f t="shared" si="3"/>
        <v>0</v>
      </c>
      <c r="L99" s="148"/>
    </row>
    <row r="100" spans="1:12">
      <c r="A100" s="141"/>
      <c r="B100" s="153"/>
      <c r="C100" s="142" t="s">
        <v>16</v>
      </c>
      <c r="D100" s="142" t="s">
        <v>17</v>
      </c>
      <c r="E100" s="143"/>
      <c r="F100" s="143"/>
      <c r="G100" s="144"/>
      <c r="H100" s="145">
        <f>IFERROR(AVERAGEIF(Pembelian!$C:$C,$B100,Pembelian!$F:$F),0)</f>
        <v>0</v>
      </c>
      <c r="I100" s="158">
        <f t="shared" si="2"/>
        <v>0</v>
      </c>
      <c r="J100" s="158"/>
      <c r="K100" s="147">
        <f t="shared" si="3"/>
        <v>0</v>
      </c>
      <c r="L100" s="148"/>
    </row>
    <row r="101" spans="1:12">
      <c r="A101" s="141"/>
      <c r="B101" s="153"/>
      <c r="C101" s="142" t="s">
        <v>16</v>
      </c>
      <c r="D101" s="142" t="s">
        <v>17</v>
      </c>
      <c r="E101" s="143"/>
      <c r="F101" s="143"/>
      <c r="G101" s="144"/>
      <c r="H101" s="145">
        <f>IFERROR(AVERAGEIF(Pembelian!$C:$C,$B101,Pembelian!$F:$F),0)</f>
        <v>0</v>
      </c>
      <c r="I101" s="158">
        <f t="shared" ref="I101" si="5">IF(H101=0,G101,H101)</f>
        <v>0</v>
      </c>
      <c r="J101" s="158"/>
      <c r="K101" s="147">
        <f t="shared" si="3"/>
        <v>0</v>
      </c>
      <c r="L101" s="148"/>
    </row>
    <row r="102" spans="1:12">
      <c r="A102" s="141"/>
      <c r="B102" s="156"/>
      <c r="C102" s="142" t="s">
        <v>16</v>
      </c>
      <c r="D102" s="142" t="s">
        <v>17</v>
      </c>
      <c r="E102" s="143"/>
      <c r="F102" s="141"/>
      <c r="G102" s="144"/>
      <c r="H102" s="145">
        <f>IFERROR(AVERAGEIF(Pembelian!$C:$C,$B102,Pembelian!$F:$F),0)</f>
        <v>0</v>
      </c>
      <c r="I102" s="146">
        <f t="shared" si="2"/>
        <v>0</v>
      </c>
      <c r="J102" s="146"/>
      <c r="K102" s="147">
        <f t="shared" si="3"/>
        <v>0</v>
      </c>
      <c r="L102" s="148"/>
    </row>
    <row r="103" spans="1:12">
      <c r="A103" s="141"/>
      <c r="B103" s="153"/>
      <c r="C103" s="142" t="s">
        <v>16</v>
      </c>
      <c r="D103" s="142" t="s">
        <v>17</v>
      </c>
      <c r="E103" s="143"/>
      <c r="F103" s="141"/>
      <c r="G103" s="144"/>
      <c r="H103" s="145">
        <f>IFERROR(AVERAGEIF(Pembelian!$C:$C,$B103,Pembelian!$F:$F),0)</f>
        <v>0</v>
      </c>
      <c r="I103" s="158">
        <f t="shared" si="2"/>
        <v>0</v>
      </c>
      <c r="J103" s="158"/>
      <c r="K103" s="147">
        <f t="shared" si="3"/>
        <v>0</v>
      </c>
      <c r="L103" s="148"/>
    </row>
    <row r="104" spans="1:12">
      <c r="A104" s="141"/>
      <c r="B104" s="156"/>
      <c r="C104" s="142" t="s">
        <v>16</v>
      </c>
      <c r="D104" s="142" t="s">
        <v>17</v>
      </c>
      <c r="E104" s="143"/>
      <c r="F104" s="143"/>
      <c r="G104" s="144"/>
      <c r="H104" s="145">
        <f>IFERROR(AVERAGEIF(Pembelian!$C:$C,$B104,Pembelian!$F:$F),0)</f>
        <v>0</v>
      </c>
      <c r="I104" s="146">
        <f t="shared" si="2"/>
        <v>0</v>
      </c>
      <c r="J104" s="146"/>
      <c r="K104" s="147">
        <f t="shared" si="3"/>
        <v>0</v>
      </c>
      <c r="L104" s="148"/>
    </row>
    <row r="105" spans="1:12">
      <c r="A105" s="141"/>
      <c r="B105" s="156"/>
      <c r="C105" s="142" t="s">
        <v>16</v>
      </c>
      <c r="D105" s="142" t="s">
        <v>17</v>
      </c>
      <c r="E105" s="143"/>
      <c r="F105" s="143"/>
      <c r="G105" s="144"/>
      <c r="H105" s="145">
        <f>IFERROR(AVERAGEIF(Pembelian!$C:$C,$B105,Pembelian!$F:$F),0)</f>
        <v>0</v>
      </c>
      <c r="I105" s="146">
        <f t="shared" si="2"/>
        <v>0</v>
      </c>
      <c r="J105" s="146"/>
      <c r="K105" s="147">
        <f t="shared" si="3"/>
        <v>0</v>
      </c>
      <c r="L105" s="148"/>
    </row>
    <row r="106" spans="1:12">
      <c r="A106" s="141"/>
      <c r="B106" s="156"/>
      <c r="C106" s="142" t="s">
        <v>16</v>
      </c>
      <c r="D106" s="142" t="s">
        <v>17</v>
      </c>
      <c r="E106" s="143"/>
      <c r="F106" s="143"/>
      <c r="G106" s="144"/>
      <c r="H106" s="145">
        <f>IFERROR(AVERAGEIF(Pembelian!$C:$C,$B106,Pembelian!$F:$F),0)</f>
        <v>0</v>
      </c>
      <c r="I106" s="146">
        <f t="shared" si="2"/>
        <v>0</v>
      </c>
      <c r="J106" s="146"/>
      <c r="K106" s="147">
        <f t="shared" si="3"/>
        <v>0</v>
      </c>
      <c r="L106" s="148"/>
    </row>
    <row r="107" spans="1:12">
      <c r="A107" s="141"/>
      <c r="B107" s="156"/>
      <c r="C107" s="142" t="s">
        <v>16</v>
      </c>
      <c r="D107" s="142" t="s">
        <v>17</v>
      </c>
      <c r="E107" s="143"/>
      <c r="F107" s="143"/>
      <c r="G107" s="144"/>
      <c r="H107" s="145">
        <f>IFERROR(AVERAGEIF(Pembelian!$C:$C,$B107,Pembelian!$F:$F),0)</f>
        <v>0</v>
      </c>
      <c r="I107" s="146">
        <f t="shared" si="2"/>
        <v>0</v>
      </c>
      <c r="J107" s="146"/>
      <c r="K107" s="147">
        <f t="shared" si="3"/>
        <v>0</v>
      </c>
      <c r="L107" s="148"/>
    </row>
    <row r="108" spans="1:12">
      <c r="A108" s="141"/>
      <c r="B108" s="156"/>
      <c r="C108" s="142" t="s">
        <v>16</v>
      </c>
      <c r="D108" s="142" t="s">
        <v>17</v>
      </c>
      <c r="E108" s="143"/>
      <c r="F108" s="143"/>
      <c r="G108" s="144"/>
      <c r="H108" s="145">
        <f>IFERROR(AVERAGEIF(Pembelian!$C:$C,$B108,Pembelian!$F:$F),0)</f>
        <v>0</v>
      </c>
      <c r="I108" s="146">
        <f t="shared" si="2"/>
        <v>0</v>
      </c>
      <c r="J108" s="146"/>
      <c r="K108" s="147">
        <f t="shared" si="3"/>
        <v>0</v>
      </c>
      <c r="L108" s="148"/>
    </row>
    <row r="109" spans="1:12">
      <c r="A109" s="141"/>
      <c r="B109" s="156"/>
      <c r="C109" s="142" t="s">
        <v>16</v>
      </c>
      <c r="D109" s="142" t="s">
        <v>17</v>
      </c>
      <c r="E109" s="143"/>
      <c r="F109" s="143"/>
      <c r="G109" s="144"/>
      <c r="H109" s="145">
        <f>IFERROR(AVERAGEIF(Pembelian!$C:$C,$B109,Pembelian!$F:$F),0)</f>
        <v>0</v>
      </c>
      <c r="I109" s="146">
        <f t="shared" si="2"/>
        <v>0</v>
      </c>
      <c r="J109" s="146"/>
      <c r="K109" s="147">
        <f t="shared" si="3"/>
        <v>0</v>
      </c>
      <c r="L109" s="148"/>
    </row>
    <row r="110" spans="1:12">
      <c r="A110" s="141"/>
      <c r="B110" s="153"/>
      <c r="C110" s="142" t="s">
        <v>16</v>
      </c>
      <c r="D110" s="142" t="s">
        <v>17</v>
      </c>
      <c r="E110" s="143"/>
      <c r="F110" s="141"/>
      <c r="G110" s="144"/>
      <c r="H110" s="145">
        <f>IFERROR(AVERAGEIF(Pembelian!$C:$C,$B110,Pembelian!$F:$F),0)</f>
        <v>0</v>
      </c>
      <c r="I110" s="158">
        <f t="shared" si="2"/>
        <v>0</v>
      </c>
      <c r="J110" s="158"/>
      <c r="K110" s="147">
        <f t="shared" si="3"/>
        <v>0</v>
      </c>
      <c r="L110" s="148"/>
    </row>
    <row r="111" spans="1:12">
      <c r="A111" s="141"/>
      <c r="B111" s="153"/>
      <c r="C111" s="142" t="s">
        <v>16</v>
      </c>
      <c r="D111" s="142" t="s">
        <v>17</v>
      </c>
      <c r="E111" s="143"/>
      <c r="F111" s="143"/>
      <c r="G111" s="144"/>
      <c r="H111" s="145">
        <f>IFERROR(AVERAGEIF(Pembelian!$C:$C,$B111,Pembelian!$F:$F),0)</f>
        <v>0</v>
      </c>
      <c r="I111" s="158">
        <f t="shared" ref="I111" si="6">IF(H111=0,G111,H111)</f>
        <v>0</v>
      </c>
      <c r="J111" s="158"/>
      <c r="K111" s="147">
        <f t="shared" si="3"/>
        <v>0</v>
      </c>
      <c r="L111" s="148"/>
    </row>
    <row r="112" spans="1:12">
      <c r="A112" s="141"/>
      <c r="B112" s="156"/>
      <c r="C112" s="142" t="s">
        <v>16</v>
      </c>
      <c r="D112" s="142" t="s">
        <v>17</v>
      </c>
      <c r="E112" s="143"/>
      <c r="F112" s="143"/>
      <c r="G112" s="144"/>
      <c r="H112" s="145">
        <f>IFERROR(AVERAGEIF(Pembelian!$C:$C,$B112,Pembelian!$F:$F),0)</f>
        <v>0</v>
      </c>
      <c r="I112" s="146">
        <f t="shared" si="2"/>
        <v>0</v>
      </c>
      <c r="J112" s="146"/>
      <c r="K112" s="147">
        <f t="shared" si="3"/>
        <v>0</v>
      </c>
      <c r="L112" s="148"/>
    </row>
    <row r="113" spans="1:12">
      <c r="A113" s="141"/>
      <c r="B113" s="153"/>
      <c r="C113" s="142" t="s">
        <v>16</v>
      </c>
      <c r="D113" s="142" t="s">
        <v>17</v>
      </c>
      <c r="E113" s="143"/>
      <c r="F113" s="143"/>
      <c r="G113" s="144"/>
      <c r="H113" s="145">
        <f>IFERROR(AVERAGEIF(Pembelian!$C:$C,$B113,Pembelian!$F:$F),0)</f>
        <v>0</v>
      </c>
      <c r="I113" s="158">
        <f t="shared" si="2"/>
        <v>0</v>
      </c>
      <c r="J113" s="158"/>
      <c r="K113" s="147">
        <f t="shared" si="3"/>
        <v>0</v>
      </c>
      <c r="L113" s="148"/>
    </row>
    <row r="114" spans="1:12">
      <c r="A114" s="141"/>
      <c r="B114" s="155"/>
      <c r="C114" s="142" t="s">
        <v>16</v>
      </c>
      <c r="D114" s="142" t="s">
        <v>17</v>
      </c>
      <c r="E114" s="143"/>
      <c r="F114" s="143"/>
      <c r="G114" s="144"/>
      <c r="H114" s="145">
        <f>IFERROR(AVERAGEIF(Pembelian!$C:$C,$B114,Pembelian!$F:$F),0)</f>
        <v>0</v>
      </c>
      <c r="I114" s="146">
        <f t="shared" si="2"/>
        <v>0</v>
      </c>
      <c r="J114" s="146"/>
      <c r="K114" s="147">
        <f t="shared" si="3"/>
        <v>0</v>
      </c>
      <c r="L114" s="148"/>
    </row>
    <row r="115" spans="1:12">
      <c r="A115" s="141"/>
      <c r="B115" s="153"/>
      <c r="C115" s="142" t="s">
        <v>16</v>
      </c>
      <c r="D115" s="142" t="s">
        <v>17</v>
      </c>
      <c r="E115" s="143"/>
      <c r="F115" s="143"/>
      <c r="G115" s="144"/>
      <c r="H115" s="145">
        <f>IFERROR(AVERAGEIF(Pembelian!$C:$C,$B115,Pembelian!$F:$F),0)</f>
        <v>0</v>
      </c>
      <c r="I115" s="158">
        <f t="shared" si="2"/>
        <v>0</v>
      </c>
      <c r="J115" s="158"/>
      <c r="K115" s="147">
        <f t="shared" si="3"/>
        <v>0</v>
      </c>
      <c r="L115" s="148"/>
    </row>
    <row r="116" spans="1:12">
      <c r="A116" s="141"/>
      <c r="B116" s="153"/>
      <c r="C116" s="142" t="s">
        <v>16</v>
      </c>
      <c r="D116" s="142" t="s">
        <v>17</v>
      </c>
      <c r="E116" s="143"/>
      <c r="F116" s="143"/>
      <c r="G116" s="144"/>
      <c r="H116" s="145">
        <f>IFERROR(AVERAGEIF(Pembelian!$C:$C,$B116,Pembelian!$F:$F),0)</f>
        <v>0</v>
      </c>
      <c r="I116" s="158">
        <f t="shared" ref="I116" si="7">IF(H116=0,G116,H116)</f>
        <v>0</v>
      </c>
      <c r="J116" s="158"/>
      <c r="K116" s="147">
        <f t="shared" si="3"/>
        <v>0</v>
      </c>
      <c r="L116" s="148"/>
    </row>
    <row r="117" spans="1:12">
      <c r="A117" s="141"/>
      <c r="B117" s="156"/>
      <c r="C117" s="142" t="s">
        <v>16</v>
      </c>
      <c r="D117" s="142" t="s">
        <v>17</v>
      </c>
      <c r="E117" s="143"/>
      <c r="F117" s="143"/>
      <c r="G117" s="144"/>
      <c r="H117" s="145">
        <f>IFERROR(AVERAGEIF(Pembelian!$C:$C,$B117,Pembelian!$F:$F),0)</f>
        <v>0</v>
      </c>
      <c r="I117" s="146">
        <f t="shared" si="2"/>
        <v>0</v>
      </c>
      <c r="J117" s="146"/>
      <c r="K117" s="147">
        <f t="shared" si="3"/>
        <v>0</v>
      </c>
      <c r="L117" s="148"/>
    </row>
    <row r="118" spans="1:12">
      <c r="A118" s="141"/>
      <c r="B118" s="155"/>
      <c r="C118" s="142" t="s">
        <v>16</v>
      </c>
      <c r="D118" s="142" t="s">
        <v>17</v>
      </c>
      <c r="E118" s="143"/>
      <c r="F118" s="143"/>
      <c r="G118" s="144"/>
      <c r="H118" s="145">
        <f>IFERROR(AVERAGEIF(Pembelian!$C:$C,$B118,Pembelian!$F:$F),0)</f>
        <v>0</v>
      </c>
      <c r="I118" s="158">
        <f t="shared" si="2"/>
        <v>0</v>
      </c>
      <c r="J118" s="158"/>
      <c r="K118" s="147">
        <f t="shared" si="3"/>
        <v>0</v>
      </c>
      <c r="L118" s="148"/>
    </row>
    <row r="119" spans="1:12">
      <c r="A119" s="141"/>
      <c r="B119" s="155"/>
      <c r="C119" s="142" t="s">
        <v>16</v>
      </c>
      <c r="D119" s="142" t="s">
        <v>17</v>
      </c>
      <c r="E119" s="143"/>
      <c r="F119" s="143"/>
      <c r="G119" s="144"/>
      <c r="H119" s="145">
        <f>IFERROR(AVERAGEIF(Pembelian!$C:$C,$B119,Pembelian!$F:$F),0)</f>
        <v>0</v>
      </c>
      <c r="I119" s="146">
        <f t="shared" si="2"/>
        <v>0</v>
      </c>
      <c r="J119" s="146"/>
      <c r="K119" s="147">
        <f t="shared" si="3"/>
        <v>0</v>
      </c>
      <c r="L119" s="148"/>
    </row>
    <row r="120" spans="1:12">
      <c r="A120" s="141"/>
      <c r="B120" s="156"/>
      <c r="C120" s="142" t="s">
        <v>16</v>
      </c>
      <c r="D120" s="142" t="s">
        <v>17</v>
      </c>
      <c r="E120" s="143"/>
      <c r="F120" s="143"/>
      <c r="G120" s="144"/>
      <c r="H120" s="145">
        <f>IFERROR(AVERAGEIF(Pembelian!$C:$C,$B120,Pembelian!$F:$F),0)</f>
        <v>0</v>
      </c>
      <c r="I120" s="146">
        <f t="shared" si="2"/>
        <v>0</v>
      </c>
      <c r="J120" s="146"/>
      <c r="K120" s="147">
        <f t="shared" si="3"/>
        <v>0</v>
      </c>
      <c r="L120" s="148"/>
    </row>
    <row r="121" spans="1:12">
      <c r="A121" s="141"/>
      <c r="B121" s="153"/>
      <c r="C121" s="142" t="s">
        <v>16</v>
      </c>
      <c r="D121" s="142" t="s">
        <v>17</v>
      </c>
      <c r="E121" s="143"/>
      <c r="F121" s="143"/>
      <c r="G121" s="144"/>
      <c r="H121" s="145">
        <f>IFERROR(AVERAGEIF(Pembelian!$C:$C,$B121,Pembelian!$F:$F),0)</f>
        <v>0</v>
      </c>
      <c r="I121" s="158">
        <f t="shared" si="2"/>
        <v>0</v>
      </c>
      <c r="J121" s="158"/>
      <c r="K121" s="147">
        <f t="shared" si="3"/>
        <v>0</v>
      </c>
      <c r="L121" s="148"/>
    </row>
    <row r="122" spans="1:12">
      <c r="A122" s="141"/>
      <c r="B122" s="153"/>
      <c r="C122" s="142" t="s">
        <v>16</v>
      </c>
      <c r="D122" s="142" t="s">
        <v>17</v>
      </c>
      <c r="E122" s="143"/>
      <c r="F122" s="143"/>
      <c r="G122" s="144"/>
      <c r="H122" s="145">
        <f>IFERROR(AVERAGEIF(Pembelian!$C:$C,$B122,Pembelian!$F:$F),0)</f>
        <v>0</v>
      </c>
      <c r="I122" s="158">
        <f t="shared" si="2"/>
        <v>0</v>
      </c>
      <c r="J122" s="158"/>
      <c r="K122" s="147">
        <f t="shared" si="3"/>
        <v>0</v>
      </c>
      <c r="L122" s="148"/>
    </row>
    <row r="123" spans="1:12">
      <c r="A123" s="141"/>
      <c r="B123" s="153"/>
      <c r="C123" s="142" t="s">
        <v>16</v>
      </c>
      <c r="D123" s="142" t="s">
        <v>17</v>
      </c>
      <c r="E123" s="143"/>
      <c r="F123" s="143"/>
      <c r="G123" s="144"/>
      <c r="H123" s="145">
        <f>IFERROR(AVERAGEIF(Pembelian!$C:$C,$B123,Pembelian!$F:$F),0)</f>
        <v>0</v>
      </c>
      <c r="I123" s="158">
        <f t="shared" si="2"/>
        <v>0</v>
      </c>
      <c r="J123" s="158"/>
      <c r="K123" s="147">
        <f t="shared" si="3"/>
        <v>0</v>
      </c>
      <c r="L123" s="148"/>
    </row>
    <row r="124" spans="1:12">
      <c r="A124" s="141"/>
      <c r="B124" s="153"/>
      <c r="C124" s="142" t="s">
        <v>16</v>
      </c>
      <c r="D124" s="142" t="s">
        <v>17</v>
      </c>
      <c r="E124" s="143"/>
      <c r="F124" s="143"/>
      <c r="G124" s="144"/>
      <c r="H124" s="145">
        <f>IFERROR(AVERAGEIF(Pembelian!$C:$C,$B124,Pembelian!$F:$F),0)</f>
        <v>0</v>
      </c>
      <c r="I124" s="146">
        <f t="shared" si="2"/>
        <v>0</v>
      </c>
      <c r="J124" s="146"/>
      <c r="K124" s="147">
        <f t="shared" si="3"/>
        <v>0</v>
      </c>
      <c r="L124" s="148"/>
    </row>
    <row r="125" spans="1:12">
      <c r="A125" s="141"/>
      <c r="B125" s="154"/>
      <c r="C125" s="142" t="s">
        <v>16</v>
      </c>
      <c r="D125" s="142" t="s">
        <v>17</v>
      </c>
      <c r="E125" s="143"/>
      <c r="F125" s="141"/>
      <c r="G125" s="144"/>
      <c r="H125" s="145">
        <f>IFERROR(AVERAGEIF(Pembelian!$C:$C,$B125,Pembelian!$F:$F),0)</f>
        <v>0</v>
      </c>
      <c r="I125" s="158">
        <f t="shared" si="2"/>
        <v>0</v>
      </c>
      <c r="J125" s="158"/>
      <c r="K125" s="147">
        <f t="shared" si="3"/>
        <v>0</v>
      </c>
      <c r="L125" s="148"/>
    </row>
    <row r="126" spans="1:12">
      <c r="A126" s="141"/>
      <c r="B126" s="156"/>
      <c r="C126" s="142" t="s">
        <v>16</v>
      </c>
      <c r="D126" s="142" t="s">
        <v>17</v>
      </c>
      <c r="E126" s="143"/>
      <c r="F126" s="143"/>
      <c r="G126" s="144"/>
      <c r="H126" s="145">
        <f>IFERROR(AVERAGEIF(Pembelian!$C:$C,$B126,Pembelian!$F:$F),0)</f>
        <v>0</v>
      </c>
      <c r="I126" s="146">
        <f t="shared" si="2"/>
        <v>0</v>
      </c>
      <c r="J126" s="146"/>
      <c r="K126" s="147">
        <f t="shared" si="3"/>
        <v>0</v>
      </c>
      <c r="L126" s="148"/>
    </row>
    <row r="127" spans="1:12">
      <c r="A127" s="141"/>
      <c r="B127" s="153"/>
      <c r="C127" s="142" t="s">
        <v>16</v>
      </c>
      <c r="D127" s="142" t="s">
        <v>17</v>
      </c>
      <c r="E127" s="143"/>
      <c r="F127" s="143"/>
      <c r="G127" s="144"/>
      <c r="H127" s="145">
        <f>IFERROR(AVERAGEIF(Pembelian!$C:$C,$B127,Pembelian!$F:$F),0)</f>
        <v>0</v>
      </c>
      <c r="I127" s="158">
        <f t="shared" si="2"/>
        <v>0</v>
      </c>
      <c r="J127" s="158"/>
      <c r="K127" s="147">
        <f t="shared" si="3"/>
        <v>0</v>
      </c>
      <c r="L127" s="148"/>
    </row>
    <row r="128" spans="1:12">
      <c r="A128" s="141"/>
      <c r="B128" s="154"/>
      <c r="C128" s="142" t="s">
        <v>16</v>
      </c>
      <c r="D128" s="142" t="s">
        <v>17</v>
      </c>
      <c r="E128" s="143"/>
      <c r="F128" s="143"/>
      <c r="G128" s="144"/>
      <c r="H128" s="145">
        <f>IFERROR(AVERAGEIF(Pembelian!$C:$C,$B128,Pembelian!$F:$F),0)</f>
        <v>0</v>
      </c>
      <c r="I128" s="158">
        <f t="shared" si="2"/>
        <v>0</v>
      </c>
      <c r="J128" s="158"/>
      <c r="K128" s="147">
        <f t="shared" si="3"/>
        <v>0</v>
      </c>
      <c r="L128" s="148"/>
    </row>
    <row r="129" spans="1:12">
      <c r="A129" s="141"/>
      <c r="B129" s="153"/>
      <c r="C129" s="142" t="s">
        <v>16</v>
      </c>
      <c r="D129" s="142" t="s">
        <v>17</v>
      </c>
      <c r="E129" s="143"/>
      <c r="F129" s="141"/>
      <c r="G129" s="144"/>
      <c r="H129" s="145">
        <f>IFERROR(AVERAGEIF(Pembelian!$C:$C,$B129,Pembelian!$F:$F),0)</f>
        <v>0</v>
      </c>
      <c r="I129" s="158">
        <f t="shared" si="2"/>
        <v>0</v>
      </c>
      <c r="J129" s="158"/>
      <c r="K129" s="147">
        <f t="shared" si="3"/>
        <v>0</v>
      </c>
      <c r="L129" s="148"/>
    </row>
    <row r="130" spans="1:12">
      <c r="A130" s="141"/>
      <c r="B130" s="153"/>
      <c r="C130" s="142" t="s">
        <v>16</v>
      </c>
      <c r="D130" s="142" t="s">
        <v>17</v>
      </c>
      <c r="E130" s="143"/>
      <c r="F130" s="143"/>
      <c r="G130" s="144"/>
      <c r="H130" s="145">
        <f>IFERROR(AVERAGEIF(Pembelian!$C:$C,$B130,Pembelian!$F:$F),0)</f>
        <v>0</v>
      </c>
      <c r="I130" s="146">
        <f t="shared" si="2"/>
        <v>0</v>
      </c>
      <c r="J130" s="146"/>
      <c r="K130" s="147">
        <f t="shared" si="3"/>
        <v>0</v>
      </c>
      <c r="L130" s="148"/>
    </row>
    <row r="131" spans="1:12">
      <c r="A131" s="141"/>
      <c r="B131" s="155"/>
      <c r="C131" s="142" t="s">
        <v>16</v>
      </c>
      <c r="D131" s="142" t="s">
        <v>17</v>
      </c>
      <c r="E131" s="143"/>
      <c r="F131" s="143"/>
      <c r="G131" s="144"/>
      <c r="H131" s="145">
        <f>IFERROR(AVERAGEIF(Pembelian!$C:$C,$B131,Pembelian!$F:$F),0)</f>
        <v>0</v>
      </c>
      <c r="I131" s="146">
        <f t="shared" si="2"/>
        <v>0</v>
      </c>
      <c r="J131" s="146"/>
      <c r="K131" s="147">
        <f t="shared" ref="K131:K194" si="8">I131/1000</f>
        <v>0</v>
      </c>
      <c r="L131" s="148"/>
    </row>
    <row r="132" spans="1:12">
      <c r="A132" s="141"/>
      <c r="B132" s="155"/>
      <c r="C132" s="142" t="s">
        <v>16</v>
      </c>
      <c r="D132" s="142" t="s">
        <v>17</v>
      </c>
      <c r="E132" s="143"/>
      <c r="F132" s="143"/>
      <c r="G132" s="144"/>
      <c r="H132" s="145">
        <f>IFERROR(AVERAGEIF(Pembelian!$C:$C,$B132,Pembelian!$F:$F),0)</f>
        <v>0</v>
      </c>
      <c r="I132" s="146">
        <f t="shared" si="2"/>
        <v>0</v>
      </c>
      <c r="J132" s="146"/>
      <c r="K132" s="147">
        <f t="shared" si="8"/>
        <v>0</v>
      </c>
      <c r="L132" s="148"/>
    </row>
    <row r="133" spans="1:12">
      <c r="A133" s="141"/>
      <c r="B133" s="153"/>
      <c r="C133" s="142" t="s">
        <v>16</v>
      </c>
      <c r="D133" s="142" t="s">
        <v>17</v>
      </c>
      <c r="E133" s="143"/>
      <c r="F133" s="143"/>
      <c r="G133" s="144"/>
      <c r="H133" s="145">
        <f>IFERROR(AVERAGEIF(Pembelian!$C:$C,$B133,Pembelian!$F:$F),0)</f>
        <v>0</v>
      </c>
      <c r="I133" s="158">
        <f t="shared" si="2"/>
        <v>0</v>
      </c>
      <c r="J133" s="158"/>
      <c r="K133" s="147">
        <f t="shared" si="8"/>
        <v>0</v>
      </c>
      <c r="L133" s="148"/>
    </row>
    <row r="134" spans="1:12">
      <c r="A134" s="141"/>
      <c r="B134" s="156"/>
      <c r="C134" s="142" t="s">
        <v>16</v>
      </c>
      <c r="D134" s="142" t="s">
        <v>17</v>
      </c>
      <c r="E134" s="143"/>
      <c r="F134" s="143"/>
      <c r="G134" s="144"/>
      <c r="H134" s="145">
        <f>IFERROR(AVERAGEIF(Pembelian!$C:$C,$B134,Pembelian!$F:$F),0)</f>
        <v>0</v>
      </c>
      <c r="I134" s="146">
        <f t="shared" ref="I134:I204" si="9">IF(H134=0,G134,H134)</f>
        <v>0</v>
      </c>
      <c r="J134" s="146"/>
      <c r="K134" s="147">
        <f t="shared" si="8"/>
        <v>0</v>
      </c>
      <c r="L134" s="148"/>
    </row>
    <row r="135" spans="1:12">
      <c r="A135" s="141"/>
      <c r="B135" s="155"/>
      <c r="C135" s="142" t="s">
        <v>16</v>
      </c>
      <c r="D135" s="142" t="s">
        <v>17</v>
      </c>
      <c r="E135" s="143"/>
      <c r="F135" s="141"/>
      <c r="G135" s="144"/>
      <c r="H135" s="145">
        <f>IFERROR(AVERAGEIF(Pembelian!$C:$C,$B135,Pembelian!$F:$F),0)</f>
        <v>0</v>
      </c>
      <c r="I135" s="146">
        <f t="shared" si="9"/>
        <v>0</v>
      </c>
      <c r="J135" s="146"/>
      <c r="K135" s="147">
        <f t="shared" si="8"/>
        <v>0</v>
      </c>
      <c r="L135" s="148"/>
    </row>
    <row r="136" spans="1:12">
      <c r="A136" s="141"/>
      <c r="B136" s="153"/>
      <c r="C136" s="142" t="s">
        <v>16</v>
      </c>
      <c r="D136" s="142" t="s">
        <v>17</v>
      </c>
      <c r="E136" s="143"/>
      <c r="F136" s="141"/>
      <c r="G136" s="144"/>
      <c r="H136" s="145">
        <f>IFERROR(AVERAGEIF(Pembelian!$C:$C,$B136,Pembelian!$F:$F),0)</f>
        <v>0</v>
      </c>
      <c r="I136" s="158">
        <f t="shared" si="9"/>
        <v>0</v>
      </c>
      <c r="J136" s="158"/>
      <c r="K136" s="147">
        <f t="shared" si="8"/>
        <v>0</v>
      </c>
      <c r="L136" s="148"/>
    </row>
    <row r="137" spans="1:12">
      <c r="A137" s="141"/>
      <c r="B137" s="153"/>
      <c r="C137" s="142" t="s">
        <v>16</v>
      </c>
      <c r="D137" s="142" t="s">
        <v>17</v>
      </c>
      <c r="E137" s="143"/>
      <c r="F137" s="141"/>
      <c r="G137" s="144"/>
      <c r="H137" s="145">
        <f>IFERROR(AVERAGEIF(Pembelian!$C:$C,$B137,Pembelian!$F:$F),0)</f>
        <v>0</v>
      </c>
      <c r="I137" s="158">
        <f t="shared" ref="I137" si="10">IF(H137=0,G137,H137)</f>
        <v>0</v>
      </c>
      <c r="J137" s="158"/>
      <c r="K137" s="147">
        <f t="shared" si="8"/>
        <v>0</v>
      </c>
      <c r="L137" s="148"/>
    </row>
    <row r="138" spans="1:12">
      <c r="A138" s="141"/>
      <c r="B138" s="153"/>
      <c r="C138" s="142" t="s">
        <v>16</v>
      </c>
      <c r="D138" s="142" t="s">
        <v>17</v>
      </c>
      <c r="E138" s="143"/>
      <c r="F138" s="141"/>
      <c r="G138" s="144"/>
      <c r="H138" s="145">
        <f>IFERROR(AVERAGEIF(Pembelian!$C:$C,$B138,Pembelian!$F:$F),0)</f>
        <v>0</v>
      </c>
      <c r="I138" s="158">
        <f t="shared" si="9"/>
        <v>0</v>
      </c>
      <c r="J138" s="158"/>
      <c r="K138" s="147">
        <f t="shared" si="8"/>
        <v>0</v>
      </c>
      <c r="L138" s="148"/>
    </row>
    <row r="139" spans="1:12">
      <c r="A139" s="141"/>
      <c r="B139" s="156"/>
      <c r="C139" s="142" t="s">
        <v>16</v>
      </c>
      <c r="D139" s="142" t="s">
        <v>17</v>
      </c>
      <c r="E139" s="143"/>
      <c r="F139" s="143"/>
      <c r="G139" s="144"/>
      <c r="H139" s="145">
        <f>IFERROR(AVERAGEIF(Pembelian!$C:$C,$B139,Pembelian!$F:$F),0)</f>
        <v>0</v>
      </c>
      <c r="I139" s="146">
        <f t="shared" si="9"/>
        <v>0</v>
      </c>
      <c r="J139" s="146"/>
      <c r="K139" s="147">
        <f t="shared" si="8"/>
        <v>0</v>
      </c>
      <c r="L139" s="148"/>
    </row>
    <row r="140" spans="1:12">
      <c r="A140" s="141"/>
      <c r="B140" s="153"/>
      <c r="C140" s="142" t="s">
        <v>16</v>
      </c>
      <c r="D140" s="142" t="s">
        <v>17</v>
      </c>
      <c r="E140" s="143"/>
      <c r="F140" s="141"/>
      <c r="G140" s="144"/>
      <c r="H140" s="145">
        <f>IFERROR(AVERAGEIF(Pembelian!$C:$C,$B140,Pembelian!$F:$F),0)</f>
        <v>0</v>
      </c>
      <c r="I140" s="146">
        <f t="shared" si="9"/>
        <v>0</v>
      </c>
      <c r="J140" s="146"/>
      <c r="K140" s="147">
        <f t="shared" si="8"/>
        <v>0</v>
      </c>
      <c r="L140" s="148"/>
    </row>
    <row r="141" spans="1:12">
      <c r="A141" s="141"/>
      <c r="B141" s="153"/>
      <c r="C141" s="142" t="s">
        <v>16</v>
      </c>
      <c r="D141" s="142" t="s">
        <v>17</v>
      </c>
      <c r="E141" s="143"/>
      <c r="F141" s="143"/>
      <c r="G141" s="144"/>
      <c r="H141" s="145">
        <f>IFERROR(AVERAGEIF(Pembelian!$C:$C,$B141,Pembelian!$F:$F),0)</f>
        <v>0</v>
      </c>
      <c r="I141" s="146">
        <f t="shared" ref="I141" si="11">IF(H141=0,G141,H141)</f>
        <v>0</v>
      </c>
      <c r="J141" s="146"/>
      <c r="K141" s="147">
        <f t="shared" si="8"/>
        <v>0</v>
      </c>
      <c r="L141" s="148"/>
    </row>
    <row r="142" spans="1:12">
      <c r="A142" s="141"/>
      <c r="B142" s="153"/>
      <c r="C142" s="142" t="s">
        <v>16</v>
      </c>
      <c r="D142" s="142" t="s">
        <v>17</v>
      </c>
      <c r="E142" s="143"/>
      <c r="F142" s="143"/>
      <c r="G142" s="144"/>
      <c r="H142" s="145">
        <f>IFERROR(AVERAGEIF(Pembelian!$C:$C,$B142,Pembelian!$F:$F),0)</f>
        <v>0</v>
      </c>
      <c r="I142" s="158">
        <f t="shared" si="9"/>
        <v>0</v>
      </c>
      <c r="J142" s="158"/>
      <c r="K142" s="147">
        <f t="shared" si="8"/>
        <v>0</v>
      </c>
      <c r="L142" s="148"/>
    </row>
    <row r="143" spans="1:12">
      <c r="A143" s="141"/>
      <c r="B143" s="153"/>
      <c r="C143" s="142" t="s">
        <v>16</v>
      </c>
      <c r="D143" s="142" t="s">
        <v>17</v>
      </c>
      <c r="E143" s="143"/>
      <c r="F143" s="143"/>
      <c r="G143" s="144"/>
      <c r="H143" s="145">
        <f>IFERROR(AVERAGEIF(Pembelian!$C:$C,$B143,Pembelian!$F:$F),0)</f>
        <v>0</v>
      </c>
      <c r="I143" s="158">
        <f t="shared" si="9"/>
        <v>0</v>
      </c>
      <c r="J143" s="158"/>
      <c r="K143" s="147">
        <f t="shared" si="8"/>
        <v>0</v>
      </c>
      <c r="L143" s="148"/>
    </row>
    <row r="144" spans="1:12">
      <c r="A144" s="141"/>
      <c r="B144" s="153"/>
      <c r="C144" s="142" t="s">
        <v>16</v>
      </c>
      <c r="D144" s="142" t="s">
        <v>17</v>
      </c>
      <c r="E144" s="143"/>
      <c r="F144" s="143"/>
      <c r="G144" s="144"/>
      <c r="H144" s="145">
        <f>IFERROR(AVERAGEIF(Pembelian!$C:$C,$B144,Pembelian!$F:$F),0)</f>
        <v>0</v>
      </c>
      <c r="I144" s="158">
        <f t="shared" si="9"/>
        <v>0</v>
      </c>
      <c r="J144" s="158"/>
      <c r="K144" s="147">
        <f t="shared" si="8"/>
        <v>0</v>
      </c>
      <c r="L144" s="148"/>
    </row>
    <row r="145" spans="1:12">
      <c r="A145" s="141"/>
      <c r="B145" s="153"/>
      <c r="C145" s="142" t="s">
        <v>16</v>
      </c>
      <c r="D145" s="142" t="s">
        <v>17</v>
      </c>
      <c r="E145" s="143"/>
      <c r="F145" s="141"/>
      <c r="G145" s="144"/>
      <c r="H145" s="145">
        <f>IFERROR(AVERAGEIF(Pembelian!$C:$C,$B145,Pembelian!$F:$F),0)</f>
        <v>0</v>
      </c>
      <c r="I145" s="158">
        <f t="shared" ref="I145" si="12">IF(H145=0,G145,H145)</f>
        <v>0</v>
      </c>
      <c r="J145" s="158"/>
      <c r="K145" s="147">
        <f t="shared" si="8"/>
        <v>0</v>
      </c>
      <c r="L145" s="148"/>
    </row>
    <row r="146" spans="1:12">
      <c r="A146" s="141"/>
      <c r="B146" s="153"/>
      <c r="C146" s="142" t="s">
        <v>16</v>
      </c>
      <c r="D146" s="142" t="s">
        <v>17</v>
      </c>
      <c r="E146" s="143"/>
      <c r="F146" s="143"/>
      <c r="G146" s="144"/>
      <c r="H146" s="145">
        <f>IFERROR(AVERAGEIF(Pembelian!$C:$C,$B146,Pembelian!$F:$F),0)</f>
        <v>0</v>
      </c>
      <c r="I146" s="158"/>
      <c r="J146" s="158"/>
      <c r="K146" s="147">
        <f t="shared" si="8"/>
        <v>0</v>
      </c>
      <c r="L146" s="148"/>
    </row>
    <row r="147" spans="1:12">
      <c r="A147" s="141"/>
      <c r="B147" s="153"/>
      <c r="C147" s="142" t="s">
        <v>16</v>
      </c>
      <c r="D147" s="142" t="s">
        <v>17</v>
      </c>
      <c r="E147" s="143"/>
      <c r="F147" s="143"/>
      <c r="G147" s="144"/>
      <c r="H147" s="145">
        <f>IFERROR(AVERAGEIF(Pembelian!$C:$C,$B147,Pembelian!$F:$F),0)</f>
        <v>0</v>
      </c>
      <c r="I147" s="158">
        <f t="shared" si="9"/>
        <v>0</v>
      </c>
      <c r="J147" s="158"/>
      <c r="K147" s="147">
        <f t="shared" si="8"/>
        <v>0</v>
      </c>
      <c r="L147" s="148"/>
    </row>
    <row r="148" spans="1:12">
      <c r="A148" s="141"/>
      <c r="B148" s="155"/>
      <c r="C148" s="142" t="s">
        <v>16</v>
      </c>
      <c r="D148" s="142" t="s">
        <v>17</v>
      </c>
      <c r="E148" s="143"/>
      <c r="F148" s="143"/>
      <c r="G148" s="144"/>
      <c r="H148" s="145">
        <f>IFERROR(AVERAGEIF(Pembelian!$C:$C,$B148,Pembelian!$F:$F),0)</f>
        <v>0</v>
      </c>
      <c r="I148" s="146">
        <f t="shared" si="9"/>
        <v>0</v>
      </c>
      <c r="J148" s="146"/>
      <c r="K148" s="147">
        <f t="shared" si="8"/>
        <v>0</v>
      </c>
      <c r="L148" s="148"/>
    </row>
    <row r="149" spans="1:12">
      <c r="A149" s="141"/>
      <c r="B149" s="153"/>
      <c r="C149" s="142" t="s">
        <v>16</v>
      </c>
      <c r="D149" s="142" t="s">
        <v>17</v>
      </c>
      <c r="E149" s="143"/>
      <c r="F149" s="143"/>
      <c r="G149" s="144"/>
      <c r="H149" s="145">
        <f>IFERROR(AVERAGEIF(Pembelian!$C:$C,$B149,Pembelian!$F:$F),0)</f>
        <v>0</v>
      </c>
      <c r="I149" s="158">
        <f t="shared" si="9"/>
        <v>0</v>
      </c>
      <c r="J149" s="158"/>
      <c r="K149" s="147">
        <f t="shared" si="8"/>
        <v>0</v>
      </c>
      <c r="L149" s="148"/>
    </row>
    <row r="150" spans="1:12">
      <c r="A150" s="141"/>
      <c r="B150" s="156"/>
      <c r="C150" s="142" t="s">
        <v>16</v>
      </c>
      <c r="D150" s="142" t="s">
        <v>17</v>
      </c>
      <c r="E150" s="143"/>
      <c r="F150" s="143"/>
      <c r="G150" s="144"/>
      <c r="H150" s="145">
        <f>IFERROR(AVERAGEIF(Pembelian!$C:$C,$B150,Pembelian!$F:$F),0)</f>
        <v>0</v>
      </c>
      <c r="I150" s="146">
        <f t="shared" si="9"/>
        <v>0</v>
      </c>
      <c r="J150" s="146"/>
      <c r="K150" s="147">
        <f t="shared" si="8"/>
        <v>0</v>
      </c>
      <c r="L150" s="148"/>
    </row>
    <row r="151" spans="1:12">
      <c r="A151" s="141"/>
      <c r="B151" s="153"/>
      <c r="C151" s="142" t="s">
        <v>16</v>
      </c>
      <c r="D151" s="142" t="s">
        <v>17</v>
      </c>
      <c r="E151" s="143"/>
      <c r="F151" s="143"/>
      <c r="G151" s="144"/>
      <c r="H151" s="145">
        <f>IFERROR(AVERAGEIF(Pembelian!$C:$C,$B151,Pembelian!$F:$F),0)</f>
        <v>0</v>
      </c>
      <c r="I151" s="158">
        <f t="shared" si="9"/>
        <v>0</v>
      </c>
      <c r="J151" s="158"/>
      <c r="K151" s="147">
        <f t="shared" si="8"/>
        <v>0</v>
      </c>
      <c r="L151" s="148"/>
    </row>
    <row r="152" spans="1:12">
      <c r="A152" s="141"/>
      <c r="B152" s="153"/>
      <c r="C152" s="142" t="s">
        <v>16</v>
      </c>
      <c r="D152" s="142" t="s">
        <v>17</v>
      </c>
      <c r="E152" s="143"/>
      <c r="F152" s="143"/>
      <c r="G152" s="144"/>
      <c r="H152" s="145">
        <f>IFERROR(AVERAGEIF(Pembelian!$C:$C,$B152,Pembelian!$F:$F),0)</f>
        <v>0</v>
      </c>
      <c r="I152" s="146">
        <f t="shared" si="9"/>
        <v>0</v>
      </c>
      <c r="J152" s="146"/>
      <c r="K152" s="147">
        <f t="shared" si="8"/>
        <v>0</v>
      </c>
      <c r="L152" s="148"/>
    </row>
    <row r="153" spans="1:12">
      <c r="A153" s="141"/>
      <c r="B153" s="153"/>
      <c r="C153" s="142" t="s">
        <v>16</v>
      </c>
      <c r="D153" s="142" t="s">
        <v>17</v>
      </c>
      <c r="E153" s="143"/>
      <c r="F153" s="141"/>
      <c r="G153" s="144"/>
      <c r="H153" s="145">
        <f>IFERROR(AVERAGEIF(Pembelian!$C:$C,$B153,Pembelian!$F:$F),0)</f>
        <v>0</v>
      </c>
      <c r="I153" s="158">
        <f t="shared" si="9"/>
        <v>0</v>
      </c>
      <c r="J153" s="158"/>
      <c r="K153" s="147">
        <f t="shared" si="8"/>
        <v>0</v>
      </c>
      <c r="L153" s="148"/>
    </row>
    <row r="154" spans="1:12">
      <c r="A154" s="141"/>
      <c r="B154" s="156"/>
      <c r="C154" s="142" t="s">
        <v>16</v>
      </c>
      <c r="D154" s="142" t="s">
        <v>17</v>
      </c>
      <c r="E154" s="143"/>
      <c r="F154" s="141"/>
      <c r="G154" s="144"/>
      <c r="H154" s="145">
        <f>IFERROR(AVERAGEIF(Pembelian!$C:$C,$B154,Pembelian!$F:$F),0)</f>
        <v>0</v>
      </c>
      <c r="I154" s="146">
        <f t="shared" si="9"/>
        <v>0</v>
      </c>
      <c r="J154" s="146"/>
      <c r="K154" s="147">
        <f t="shared" si="8"/>
        <v>0</v>
      </c>
      <c r="L154" s="148"/>
    </row>
    <row r="155" spans="1:12">
      <c r="A155" s="141"/>
      <c r="B155" s="153"/>
      <c r="C155" s="142" t="s">
        <v>16</v>
      </c>
      <c r="D155" s="142" t="s">
        <v>17</v>
      </c>
      <c r="E155" s="143"/>
      <c r="F155" s="141"/>
      <c r="G155" s="144"/>
      <c r="H155" s="145">
        <f>IFERROR(AVERAGEIF(Pembelian!$C:$C,$B155,Pembelian!$F:$F),0)</f>
        <v>0</v>
      </c>
      <c r="I155" s="158">
        <f t="shared" si="9"/>
        <v>0</v>
      </c>
      <c r="J155" s="158"/>
      <c r="K155" s="147">
        <f t="shared" si="8"/>
        <v>0</v>
      </c>
      <c r="L155" s="148"/>
    </row>
    <row r="156" spans="1:12">
      <c r="A156" s="141"/>
      <c r="B156" s="153"/>
      <c r="C156" s="142" t="s">
        <v>16</v>
      </c>
      <c r="D156" s="142" t="s">
        <v>17</v>
      </c>
      <c r="E156" s="143"/>
      <c r="F156" s="141"/>
      <c r="G156" s="144"/>
      <c r="H156" s="145">
        <f>IFERROR(AVERAGEIF(Pembelian!$C:$C,$B156,Pembelian!$F:$F),0)</f>
        <v>0</v>
      </c>
      <c r="I156" s="158">
        <f t="shared" si="9"/>
        <v>0</v>
      </c>
      <c r="J156" s="158"/>
      <c r="K156" s="147">
        <f t="shared" si="8"/>
        <v>0</v>
      </c>
      <c r="L156" s="148"/>
    </row>
    <row r="157" spans="1:12">
      <c r="A157" s="141"/>
      <c r="B157" s="153"/>
      <c r="C157" s="142" t="s">
        <v>16</v>
      </c>
      <c r="D157" s="142" t="s">
        <v>17</v>
      </c>
      <c r="E157" s="143"/>
      <c r="F157" s="141"/>
      <c r="G157" s="144"/>
      <c r="H157" s="145">
        <f>IFERROR(AVERAGEIF(Pembelian!$C:$C,$B157,Pembelian!$F:$F),0)</f>
        <v>0</v>
      </c>
      <c r="I157" s="146">
        <f t="shared" si="9"/>
        <v>0</v>
      </c>
      <c r="J157" s="146"/>
      <c r="K157" s="147">
        <f t="shared" si="8"/>
        <v>0</v>
      </c>
      <c r="L157" s="148"/>
    </row>
    <row r="158" spans="1:12">
      <c r="A158" s="141"/>
      <c r="B158" s="153"/>
      <c r="C158" s="142" t="s">
        <v>16</v>
      </c>
      <c r="D158" s="142" t="s">
        <v>17</v>
      </c>
      <c r="E158" s="143"/>
      <c r="F158" s="141"/>
      <c r="G158" s="144"/>
      <c r="H158" s="145">
        <f>IFERROR(AVERAGEIF(Pembelian!$C:$C,$B158,Pembelian!$F:$F),0)</f>
        <v>0</v>
      </c>
      <c r="I158" s="146">
        <f t="shared" si="9"/>
        <v>0</v>
      </c>
      <c r="J158" s="146"/>
      <c r="K158" s="147">
        <f t="shared" si="8"/>
        <v>0</v>
      </c>
      <c r="L158" s="148"/>
    </row>
    <row r="159" spans="1:12">
      <c r="A159" s="141"/>
      <c r="B159" s="156"/>
      <c r="C159" s="142" t="s">
        <v>16</v>
      </c>
      <c r="D159" s="142" t="s">
        <v>17</v>
      </c>
      <c r="E159" s="143"/>
      <c r="F159" s="141"/>
      <c r="G159" s="144"/>
      <c r="H159" s="145">
        <f>IFERROR(AVERAGEIF(Pembelian!$C:$C,$B159,Pembelian!$F:$F),0)</f>
        <v>0</v>
      </c>
      <c r="I159" s="146">
        <f t="shared" si="9"/>
        <v>0</v>
      </c>
      <c r="J159" s="146"/>
      <c r="K159" s="147">
        <f t="shared" si="8"/>
        <v>0</v>
      </c>
      <c r="L159" s="148"/>
    </row>
    <row r="160" spans="1:12">
      <c r="A160" s="141"/>
      <c r="B160" s="156"/>
      <c r="C160" s="142" t="s">
        <v>16</v>
      </c>
      <c r="D160" s="142" t="s">
        <v>17</v>
      </c>
      <c r="E160" s="143"/>
      <c r="F160" s="141"/>
      <c r="G160" s="144"/>
      <c r="H160" s="145">
        <f>IFERROR(AVERAGEIF(Pembelian!$C:$C,$B160,Pembelian!$F:$F),0)</f>
        <v>0</v>
      </c>
      <c r="I160" s="146">
        <f t="shared" si="9"/>
        <v>0</v>
      </c>
      <c r="J160" s="146"/>
      <c r="K160" s="147">
        <f t="shared" si="8"/>
        <v>0</v>
      </c>
      <c r="L160" s="148"/>
    </row>
    <row r="161" spans="1:12">
      <c r="A161" s="141"/>
      <c r="B161" s="153"/>
      <c r="C161" s="142" t="s">
        <v>16</v>
      </c>
      <c r="D161" s="142" t="s">
        <v>17</v>
      </c>
      <c r="E161" s="143"/>
      <c r="F161" s="143"/>
      <c r="G161" s="144"/>
      <c r="H161" s="145">
        <f>IFERROR(AVERAGEIF(Pembelian!$C:$C,$B161,Pembelian!$F:$F),0)</f>
        <v>0</v>
      </c>
      <c r="I161" s="158">
        <f t="shared" si="9"/>
        <v>0</v>
      </c>
      <c r="J161" s="158"/>
      <c r="K161" s="147">
        <f t="shared" si="8"/>
        <v>0</v>
      </c>
      <c r="L161" s="148"/>
    </row>
    <row r="162" spans="1:12">
      <c r="A162" s="141"/>
      <c r="B162" s="153"/>
      <c r="C162" s="142" t="s">
        <v>16</v>
      </c>
      <c r="D162" s="142" t="s">
        <v>17</v>
      </c>
      <c r="E162" s="143"/>
      <c r="F162" s="143"/>
      <c r="G162" s="144"/>
      <c r="H162" s="145">
        <f>IFERROR(AVERAGEIF(Pembelian!$C:$C,$B162,Pembelian!$F:$F),0)</f>
        <v>0</v>
      </c>
      <c r="I162" s="146">
        <f t="shared" si="9"/>
        <v>0</v>
      </c>
      <c r="J162" s="146"/>
      <c r="K162" s="147">
        <f t="shared" si="8"/>
        <v>0</v>
      </c>
      <c r="L162" s="148"/>
    </row>
    <row r="163" spans="1:12">
      <c r="A163" s="141"/>
      <c r="B163" s="153"/>
      <c r="C163" s="142" t="s">
        <v>16</v>
      </c>
      <c r="D163" s="142" t="s">
        <v>17</v>
      </c>
      <c r="E163" s="143"/>
      <c r="F163" s="141"/>
      <c r="G163" s="144"/>
      <c r="H163" s="145">
        <f>IFERROR(AVERAGEIF(Pembelian!$C:$C,$B163,Pembelian!$F:$F),0)</f>
        <v>0</v>
      </c>
      <c r="I163" s="158">
        <f t="shared" si="9"/>
        <v>0</v>
      </c>
      <c r="J163" s="158"/>
      <c r="K163" s="147">
        <f t="shared" si="8"/>
        <v>0</v>
      </c>
      <c r="L163" s="148"/>
    </row>
    <row r="164" spans="1:12">
      <c r="A164" s="141"/>
      <c r="B164" s="153"/>
      <c r="C164" s="142" t="s">
        <v>16</v>
      </c>
      <c r="D164" s="142" t="s">
        <v>17</v>
      </c>
      <c r="E164" s="143"/>
      <c r="F164" s="143"/>
      <c r="G164" s="144"/>
      <c r="H164" s="145">
        <f>IFERROR(AVERAGEIF(Pembelian!$C:$C,$B164,Pembelian!$F:$F),0)</f>
        <v>0</v>
      </c>
      <c r="I164" s="146">
        <f t="shared" si="9"/>
        <v>0</v>
      </c>
      <c r="J164" s="146"/>
      <c r="K164" s="147">
        <f t="shared" si="8"/>
        <v>0</v>
      </c>
      <c r="L164" s="148"/>
    </row>
    <row r="165" spans="1:12">
      <c r="A165" s="141"/>
      <c r="B165" s="156"/>
      <c r="C165" s="142" t="s">
        <v>16</v>
      </c>
      <c r="D165" s="142" t="s">
        <v>17</v>
      </c>
      <c r="E165" s="143"/>
      <c r="F165" s="143"/>
      <c r="G165" s="144"/>
      <c r="H165" s="145">
        <f>IFERROR(AVERAGEIF(Pembelian!$C:$C,$B165,Pembelian!$F:$F),0)</f>
        <v>0</v>
      </c>
      <c r="I165" s="146">
        <f t="shared" si="9"/>
        <v>0</v>
      </c>
      <c r="J165" s="146"/>
      <c r="K165" s="147">
        <f t="shared" si="8"/>
        <v>0</v>
      </c>
      <c r="L165" s="148"/>
    </row>
    <row r="166" spans="1:12">
      <c r="A166" s="141"/>
      <c r="B166" s="153"/>
      <c r="C166" s="142" t="s">
        <v>16</v>
      </c>
      <c r="D166" s="142" t="s">
        <v>17</v>
      </c>
      <c r="E166" s="143"/>
      <c r="F166" s="141"/>
      <c r="G166" s="144"/>
      <c r="H166" s="145">
        <f>IFERROR(AVERAGEIF(Pembelian!$C:$C,$B166,Pembelian!$F:$F),0)</f>
        <v>0</v>
      </c>
      <c r="I166" s="158">
        <f t="shared" si="9"/>
        <v>0</v>
      </c>
      <c r="J166" s="158"/>
      <c r="K166" s="147">
        <f t="shared" si="8"/>
        <v>0</v>
      </c>
      <c r="L166" s="148"/>
    </row>
    <row r="167" spans="1:12">
      <c r="A167" s="141"/>
      <c r="B167" s="156"/>
      <c r="C167" s="142" t="s">
        <v>16</v>
      </c>
      <c r="D167" s="142" t="s">
        <v>17</v>
      </c>
      <c r="E167" s="143"/>
      <c r="F167" s="141"/>
      <c r="G167" s="144"/>
      <c r="H167" s="145">
        <f>IFERROR(AVERAGEIF(Pembelian!$C:$C,$B167,Pembelian!$F:$F),0)</f>
        <v>0</v>
      </c>
      <c r="I167" s="146">
        <f t="shared" si="9"/>
        <v>0</v>
      </c>
      <c r="J167" s="146"/>
      <c r="K167" s="147">
        <f t="shared" si="8"/>
        <v>0</v>
      </c>
      <c r="L167" s="148"/>
    </row>
    <row r="168" spans="1:12">
      <c r="A168" s="141"/>
      <c r="B168" s="153"/>
      <c r="C168" s="142" t="s">
        <v>16</v>
      </c>
      <c r="D168" s="142" t="s">
        <v>17</v>
      </c>
      <c r="E168" s="143"/>
      <c r="F168" s="141"/>
      <c r="G168" s="144"/>
      <c r="H168" s="145">
        <f>IFERROR(AVERAGEIF(Pembelian!$C:$C,$B168,Pembelian!$F:$F),0)</f>
        <v>0</v>
      </c>
      <c r="I168" s="158">
        <f t="shared" si="9"/>
        <v>0</v>
      </c>
      <c r="J168" s="158"/>
      <c r="K168" s="147">
        <f t="shared" si="8"/>
        <v>0</v>
      </c>
      <c r="L168" s="148"/>
    </row>
    <row r="169" spans="1:12">
      <c r="A169" s="141"/>
      <c r="B169" s="153"/>
      <c r="C169" s="142" t="s">
        <v>16</v>
      </c>
      <c r="D169" s="142" t="s">
        <v>17</v>
      </c>
      <c r="E169" s="143"/>
      <c r="F169" s="143"/>
      <c r="G169" s="144"/>
      <c r="H169" s="145">
        <f>IFERROR(AVERAGEIF(Pembelian!$C:$C,$B169,Pembelian!$F:$F),0)</f>
        <v>0</v>
      </c>
      <c r="I169" s="158">
        <f t="shared" si="9"/>
        <v>0</v>
      </c>
      <c r="J169" s="158"/>
      <c r="K169" s="147">
        <f t="shared" si="8"/>
        <v>0</v>
      </c>
      <c r="L169" s="148"/>
    </row>
    <row r="170" spans="1:12">
      <c r="A170" s="141"/>
      <c r="B170" s="153"/>
      <c r="C170" s="142" t="s">
        <v>16</v>
      </c>
      <c r="D170" s="142" t="s">
        <v>17</v>
      </c>
      <c r="E170" s="143"/>
      <c r="F170" s="143"/>
      <c r="G170" s="144"/>
      <c r="H170" s="145">
        <f>IFERROR(AVERAGEIF(Pembelian!$C:$C,$B170,Pembelian!$F:$F),0)</f>
        <v>0</v>
      </c>
      <c r="I170" s="158">
        <f t="shared" ref="I170" si="13">IF(H170=0,G170,H170)</f>
        <v>0</v>
      </c>
      <c r="J170" s="158"/>
      <c r="K170" s="147">
        <f t="shared" si="8"/>
        <v>0</v>
      </c>
      <c r="L170" s="148"/>
    </row>
    <row r="171" spans="1:12">
      <c r="A171" s="141"/>
      <c r="B171" s="153"/>
      <c r="C171" s="142" t="s">
        <v>16</v>
      </c>
      <c r="D171" s="142" t="s">
        <v>17</v>
      </c>
      <c r="E171" s="143"/>
      <c r="F171" s="143"/>
      <c r="G171" s="144"/>
      <c r="H171" s="145">
        <f>IFERROR(AVERAGEIF(Pembelian!$C:$C,$B171,Pembelian!$F:$F),0)</f>
        <v>0</v>
      </c>
      <c r="I171" s="146">
        <f t="shared" si="9"/>
        <v>0</v>
      </c>
      <c r="J171" s="146"/>
      <c r="K171" s="147">
        <f t="shared" si="8"/>
        <v>0</v>
      </c>
      <c r="L171" s="148"/>
    </row>
    <row r="172" spans="1:12">
      <c r="A172" s="141"/>
      <c r="B172" s="155"/>
      <c r="C172" s="142" t="s">
        <v>16</v>
      </c>
      <c r="D172" s="142" t="s">
        <v>17</v>
      </c>
      <c r="E172" s="143"/>
      <c r="F172" s="143"/>
      <c r="G172" s="144"/>
      <c r="H172" s="145">
        <f>IFERROR(AVERAGEIF(Pembelian!$C:$C,$B172,Pembelian!$F:$F),0)</f>
        <v>0</v>
      </c>
      <c r="I172" s="146">
        <f t="shared" si="9"/>
        <v>0</v>
      </c>
      <c r="J172" s="146"/>
      <c r="K172" s="147">
        <f t="shared" si="8"/>
        <v>0</v>
      </c>
      <c r="L172" s="148"/>
    </row>
    <row r="173" spans="1:12">
      <c r="A173" s="141"/>
      <c r="B173" s="155"/>
      <c r="C173" s="142" t="s">
        <v>16</v>
      </c>
      <c r="D173" s="142" t="s">
        <v>17</v>
      </c>
      <c r="E173" s="143"/>
      <c r="F173" s="141"/>
      <c r="G173" s="144"/>
      <c r="H173" s="145">
        <f>IFERROR(AVERAGEIF(Pembelian!$C:$C,$B173,Pembelian!$F:$F),0)</f>
        <v>0</v>
      </c>
      <c r="I173" s="146">
        <f t="shared" ref="I173" si="14">IF(H173=0,G173,H173)</f>
        <v>0</v>
      </c>
      <c r="J173" s="146"/>
      <c r="K173" s="147">
        <f t="shared" si="8"/>
        <v>0</v>
      </c>
      <c r="L173" s="148"/>
    </row>
    <row r="174" spans="1:12">
      <c r="A174" s="141"/>
      <c r="B174" s="153"/>
      <c r="C174" s="142" t="s">
        <v>16</v>
      </c>
      <c r="D174" s="142" t="s">
        <v>17</v>
      </c>
      <c r="E174" s="143"/>
      <c r="F174" s="143"/>
      <c r="G174" s="144"/>
      <c r="H174" s="145">
        <f>IFERROR(AVERAGEIF(Pembelian!$C:$C,$B174,Pembelian!$F:$F),0)</f>
        <v>0</v>
      </c>
      <c r="I174" s="158">
        <f t="shared" si="9"/>
        <v>0</v>
      </c>
      <c r="J174" s="158"/>
      <c r="K174" s="147">
        <f t="shared" si="8"/>
        <v>0</v>
      </c>
      <c r="L174" s="148"/>
    </row>
    <row r="175" spans="1:12">
      <c r="A175" s="141"/>
      <c r="B175" s="153"/>
      <c r="C175" s="142" t="s">
        <v>16</v>
      </c>
      <c r="D175" s="142" t="s">
        <v>17</v>
      </c>
      <c r="E175" s="143"/>
      <c r="F175" s="143"/>
      <c r="G175" s="144"/>
      <c r="H175" s="145">
        <f>IFERROR(AVERAGEIF(Pembelian!$C:$C,$B175,Pembelian!$F:$F),0)</f>
        <v>0</v>
      </c>
      <c r="I175" s="146">
        <f t="shared" si="9"/>
        <v>0</v>
      </c>
      <c r="J175" s="146"/>
      <c r="K175" s="147">
        <f t="shared" si="8"/>
        <v>0</v>
      </c>
      <c r="L175" s="148"/>
    </row>
    <row r="176" spans="1:12">
      <c r="A176" s="141"/>
      <c r="B176" s="153"/>
      <c r="C176" s="142" t="s">
        <v>16</v>
      </c>
      <c r="D176" s="142" t="s">
        <v>17</v>
      </c>
      <c r="E176" s="143"/>
      <c r="F176" s="141"/>
      <c r="G176" s="144"/>
      <c r="H176" s="145">
        <f>IFERROR(AVERAGEIF(Pembelian!$C:$C,$B176,Pembelian!$F:$F),0)</f>
        <v>0</v>
      </c>
      <c r="I176" s="146">
        <f t="shared" si="9"/>
        <v>0</v>
      </c>
      <c r="J176" s="146"/>
      <c r="K176" s="147">
        <f t="shared" si="8"/>
        <v>0</v>
      </c>
      <c r="L176" s="148"/>
    </row>
    <row r="177" spans="1:12">
      <c r="A177" s="141"/>
      <c r="B177" s="153"/>
      <c r="C177" s="142" t="s">
        <v>16</v>
      </c>
      <c r="D177" s="142" t="s">
        <v>17</v>
      </c>
      <c r="E177" s="143"/>
      <c r="F177" s="143"/>
      <c r="G177" s="144"/>
      <c r="H177" s="145">
        <f>IFERROR(AVERAGEIF(Pembelian!$C:$C,$B177,Pembelian!$F:$F),0)</f>
        <v>0</v>
      </c>
      <c r="I177" s="146">
        <f t="shared" si="9"/>
        <v>0</v>
      </c>
      <c r="J177" s="146"/>
      <c r="K177" s="147">
        <f t="shared" si="8"/>
        <v>0</v>
      </c>
      <c r="L177" s="148"/>
    </row>
    <row r="178" spans="1:12">
      <c r="A178" s="141"/>
      <c r="B178" s="153"/>
      <c r="C178" s="142" t="s">
        <v>16</v>
      </c>
      <c r="D178" s="142" t="s">
        <v>17</v>
      </c>
      <c r="E178" s="143"/>
      <c r="F178" s="143"/>
      <c r="G178" s="144"/>
      <c r="H178" s="145">
        <f>IFERROR(AVERAGEIF(Pembelian!$C:$C,$B178,Pembelian!$F:$F),0)</f>
        <v>0</v>
      </c>
      <c r="I178" s="158">
        <f t="shared" si="9"/>
        <v>0</v>
      </c>
      <c r="J178" s="158"/>
      <c r="K178" s="147">
        <f t="shared" si="8"/>
        <v>0</v>
      </c>
      <c r="L178" s="148"/>
    </row>
    <row r="179" spans="1:12">
      <c r="A179" s="141"/>
      <c r="B179" s="153"/>
      <c r="C179" s="142" t="s">
        <v>16</v>
      </c>
      <c r="D179" s="142" t="s">
        <v>17</v>
      </c>
      <c r="E179" s="143"/>
      <c r="F179" s="143"/>
      <c r="G179" s="144"/>
      <c r="H179" s="145">
        <f>IFERROR(AVERAGEIF(Pembelian!$C:$C,$B179,Pembelian!$F:$F),0)</f>
        <v>0</v>
      </c>
      <c r="I179" s="158">
        <f t="shared" si="9"/>
        <v>0</v>
      </c>
      <c r="J179" s="158"/>
      <c r="K179" s="147">
        <f t="shared" si="8"/>
        <v>0</v>
      </c>
      <c r="L179" s="148"/>
    </row>
    <row r="180" spans="1:12">
      <c r="A180" s="141"/>
      <c r="B180" s="155"/>
      <c r="C180" s="142" t="s">
        <v>16</v>
      </c>
      <c r="D180" s="142" t="s">
        <v>17</v>
      </c>
      <c r="E180" s="143"/>
      <c r="F180" s="143"/>
      <c r="G180" s="144"/>
      <c r="H180" s="145">
        <f>IFERROR(AVERAGEIF(Pembelian!$C:$C,$B180,Pembelian!$F:$F),0)</f>
        <v>0</v>
      </c>
      <c r="I180" s="146">
        <f t="shared" si="9"/>
        <v>0</v>
      </c>
      <c r="J180" s="146"/>
      <c r="K180" s="147">
        <f t="shared" si="8"/>
        <v>0</v>
      </c>
      <c r="L180" s="148"/>
    </row>
    <row r="181" spans="1:12">
      <c r="A181" s="141"/>
      <c r="B181" s="153"/>
      <c r="C181" s="142" t="s">
        <v>16</v>
      </c>
      <c r="D181" s="142" t="s">
        <v>17</v>
      </c>
      <c r="E181" s="143"/>
      <c r="F181" s="141"/>
      <c r="G181" s="144"/>
      <c r="H181" s="145">
        <f>IFERROR(AVERAGEIF(Pembelian!$C:$C,$B181,Pembelian!$F:$F),0)</f>
        <v>0</v>
      </c>
      <c r="I181" s="158">
        <f t="shared" si="9"/>
        <v>0</v>
      </c>
      <c r="J181" s="158"/>
      <c r="K181" s="147">
        <f t="shared" si="8"/>
        <v>0</v>
      </c>
      <c r="L181" s="148"/>
    </row>
    <row r="182" spans="1:12">
      <c r="A182" s="141"/>
      <c r="B182" s="153"/>
      <c r="C182" s="142" t="s">
        <v>16</v>
      </c>
      <c r="D182" s="142" t="s">
        <v>17</v>
      </c>
      <c r="E182" s="143"/>
      <c r="F182" s="141"/>
      <c r="G182" s="144"/>
      <c r="H182" s="145">
        <f>IFERROR(AVERAGEIF(Pembelian!$C:$C,$B182,Pembelian!$F:$F),0)</f>
        <v>0</v>
      </c>
      <c r="I182" s="158">
        <f t="shared" si="9"/>
        <v>0</v>
      </c>
      <c r="J182" s="158"/>
      <c r="K182" s="147">
        <f t="shared" si="8"/>
        <v>0</v>
      </c>
      <c r="L182" s="148"/>
    </row>
    <row r="183" spans="1:12">
      <c r="A183" s="141"/>
      <c r="B183" s="153"/>
      <c r="C183" s="142" t="s">
        <v>16</v>
      </c>
      <c r="D183" s="142" t="s">
        <v>17</v>
      </c>
      <c r="E183" s="143"/>
      <c r="F183" s="143"/>
      <c r="G183" s="144"/>
      <c r="H183" s="145">
        <f>IFERROR(AVERAGEIF(Pembelian!$C:$C,$B183,Pembelian!$F:$F),0)</f>
        <v>0</v>
      </c>
      <c r="I183" s="146">
        <f t="shared" si="9"/>
        <v>0</v>
      </c>
      <c r="J183" s="146"/>
      <c r="K183" s="147">
        <f t="shared" si="8"/>
        <v>0</v>
      </c>
      <c r="L183" s="148"/>
    </row>
    <row r="184" spans="1:12">
      <c r="A184" s="141"/>
      <c r="B184" s="153"/>
      <c r="C184" s="142" t="s">
        <v>16</v>
      </c>
      <c r="D184" s="142" t="s">
        <v>17</v>
      </c>
      <c r="E184" s="143"/>
      <c r="F184" s="143"/>
      <c r="G184" s="144"/>
      <c r="H184" s="145">
        <f>IFERROR(AVERAGEIF(Pembelian!$C:$C,$B184,Pembelian!$F:$F),0)</f>
        <v>0</v>
      </c>
      <c r="I184" s="158">
        <f t="shared" si="9"/>
        <v>0</v>
      </c>
      <c r="J184" s="158"/>
      <c r="K184" s="147">
        <f t="shared" si="8"/>
        <v>0</v>
      </c>
      <c r="L184" s="148"/>
    </row>
    <row r="185" spans="1:12">
      <c r="A185" s="141"/>
      <c r="B185" s="156"/>
      <c r="C185" s="142" t="s">
        <v>16</v>
      </c>
      <c r="D185" s="142" t="s">
        <v>17</v>
      </c>
      <c r="E185" s="143"/>
      <c r="F185" s="143"/>
      <c r="G185" s="144"/>
      <c r="H185" s="145">
        <f>IFERROR(AVERAGEIF(Pembelian!$C:$C,$B185,Pembelian!$F:$F),0)</f>
        <v>0</v>
      </c>
      <c r="I185" s="146">
        <f t="shared" si="9"/>
        <v>0</v>
      </c>
      <c r="J185" s="146"/>
      <c r="K185" s="147">
        <f t="shared" si="8"/>
        <v>0</v>
      </c>
      <c r="L185" s="148"/>
    </row>
    <row r="186" spans="1:12">
      <c r="A186" s="141"/>
      <c r="B186" s="156"/>
      <c r="C186" s="142" t="s">
        <v>16</v>
      </c>
      <c r="D186" s="142" t="s">
        <v>17</v>
      </c>
      <c r="E186" s="143"/>
      <c r="F186" s="143"/>
      <c r="G186" s="144"/>
      <c r="H186" s="145">
        <f>IFERROR(AVERAGEIF(Pembelian!$C:$C,$B186,Pembelian!$F:$F),0)</f>
        <v>0</v>
      </c>
      <c r="I186" s="146">
        <f t="shared" si="9"/>
        <v>0</v>
      </c>
      <c r="J186" s="146"/>
      <c r="K186" s="147">
        <f t="shared" si="8"/>
        <v>0</v>
      </c>
      <c r="L186" s="148"/>
    </row>
    <row r="187" spans="1:12">
      <c r="A187" s="141"/>
      <c r="B187" s="156"/>
      <c r="C187" s="142" t="s">
        <v>16</v>
      </c>
      <c r="D187" s="142" t="s">
        <v>17</v>
      </c>
      <c r="E187" s="143"/>
      <c r="F187" s="143"/>
      <c r="G187" s="144"/>
      <c r="H187" s="145">
        <f>IFERROR(AVERAGEIF(Pembelian!$C:$C,$B187,Pembelian!$F:$F),0)</f>
        <v>0</v>
      </c>
      <c r="I187" s="146">
        <f t="shared" ref="I187" si="15">IF(H187=0,G187,H187)</f>
        <v>0</v>
      </c>
      <c r="J187" s="146"/>
      <c r="K187" s="147">
        <f t="shared" si="8"/>
        <v>0</v>
      </c>
      <c r="L187" s="148"/>
    </row>
    <row r="188" spans="1:12">
      <c r="A188" s="141"/>
      <c r="B188" s="153"/>
      <c r="C188" s="142" t="s">
        <v>16</v>
      </c>
      <c r="D188" s="142" t="s">
        <v>17</v>
      </c>
      <c r="E188" s="143"/>
      <c r="F188" s="141"/>
      <c r="G188" s="144"/>
      <c r="H188" s="145">
        <f>IFERROR(AVERAGEIF(Pembelian!$C:$C,$B188,Pembelian!$F:$F),0)</f>
        <v>0</v>
      </c>
      <c r="I188" s="158">
        <f t="shared" si="9"/>
        <v>0</v>
      </c>
      <c r="J188" s="158"/>
      <c r="K188" s="147">
        <f t="shared" si="8"/>
        <v>0</v>
      </c>
      <c r="L188" s="148"/>
    </row>
    <row r="189" spans="1:12">
      <c r="A189" s="141"/>
      <c r="B189" s="156"/>
      <c r="C189" s="142" t="s">
        <v>16</v>
      </c>
      <c r="D189" s="142" t="s">
        <v>17</v>
      </c>
      <c r="E189" s="143"/>
      <c r="F189" s="143"/>
      <c r="G189" s="144"/>
      <c r="H189" s="145">
        <f>IFERROR(AVERAGEIF(Pembelian!$C:$C,$B189,Pembelian!$F:$F),0)</f>
        <v>0</v>
      </c>
      <c r="I189" s="146">
        <f t="shared" si="9"/>
        <v>0</v>
      </c>
      <c r="J189" s="146"/>
      <c r="K189" s="147">
        <f t="shared" si="8"/>
        <v>0</v>
      </c>
      <c r="L189" s="148"/>
    </row>
    <row r="190" spans="1:12">
      <c r="A190" s="141"/>
      <c r="B190" s="156"/>
      <c r="C190" s="142" t="s">
        <v>16</v>
      </c>
      <c r="D190" s="142" t="s">
        <v>17</v>
      </c>
      <c r="E190" s="143"/>
      <c r="F190" s="143"/>
      <c r="G190" s="144"/>
      <c r="H190" s="145">
        <f>IFERROR(AVERAGEIF(Pembelian!$C:$C,$B190,Pembelian!$F:$F),0)</f>
        <v>0</v>
      </c>
      <c r="I190" s="146">
        <f t="shared" si="9"/>
        <v>0</v>
      </c>
      <c r="J190" s="146"/>
      <c r="K190" s="147">
        <f t="shared" si="8"/>
        <v>0</v>
      </c>
      <c r="L190" s="148"/>
    </row>
    <row r="191" spans="1:12">
      <c r="A191" s="141"/>
      <c r="B191" s="152"/>
      <c r="C191" s="142" t="s">
        <v>16</v>
      </c>
      <c r="D191" s="142" t="s">
        <v>17</v>
      </c>
      <c r="E191" s="143"/>
      <c r="F191" s="143"/>
      <c r="G191" s="144"/>
      <c r="H191" s="145">
        <f>IFERROR(AVERAGEIF(Pembelian!$C:$C,$B191,Pembelian!$F:$F),0)</f>
        <v>0</v>
      </c>
      <c r="I191" s="158">
        <f t="shared" si="9"/>
        <v>0</v>
      </c>
      <c r="J191" s="158"/>
      <c r="K191" s="147">
        <f t="shared" si="8"/>
        <v>0</v>
      </c>
      <c r="L191" s="148"/>
    </row>
    <row r="192" spans="1:12">
      <c r="A192" s="141"/>
      <c r="B192" s="155"/>
      <c r="C192" s="142" t="s">
        <v>16</v>
      </c>
      <c r="D192" s="142" t="s">
        <v>17</v>
      </c>
      <c r="E192" s="143"/>
      <c r="F192" s="143"/>
      <c r="G192" s="144"/>
      <c r="H192" s="145">
        <f>IFERROR(AVERAGEIF(Pembelian!$C:$C,$B192,Pembelian!$F:$F),0)</f>
        <v>0</v>
      </c>
      <c r="I192" s="146">
        <f t="shared" si="9"/>
        <v>0</v>
      </c>
      <c r="J192" s="146"/>
      <c r="K192" s="147">
        <f t="shared" si="8"/>
        <v>0</v>
      </c>
      <c r="L192" s="148"/>
    </row>
    <row r="193" spans="1:12">
      <c r="A193" s="141"/>
      <c r="B193" s="152"/>
      <c r="C193" s="142" t="s">
        <v>16</v>
      </c>
      <c r="D193" s="142" t="s">
        <v>17</v>
      </c>
      <c r="E193" s="143"/>
      <c r="F193" s="143"/>
      <c r="G193" s="144"/>
      <c r="H193" s="145">
        <f>IFERROR(AVERAGEIF(Pembelian!$C:$C,$B193,Pembelian!$F:$F),0)</f>
        <v>0</v>
      </c>
      <c r="I193" s="158">
        <f t="shared" si="9"/>
        <v>0</v>
      </c>
      <c r="J193" s="158"/>
      <c r="K193" s="147">
        <f t="shared" si="8"/>
        <v>0</v>
      </c>
      <c r="L193" s="148"/>
    </row>
    <row r="194" spans="1:12">
      <c r="A194" s="141"/>
      <c r="B194" s="156"/>
      <c r="C194" s="142" t="s">
        <v>16</v>
      </c>
      <c r="D194" s="142" t="s">
        <v>17</v>
      </c>
      <c r="E194" s="143"/>
      <c r="F194" s="143"/>
      <c r="G194" s="144"/>
      <c r="H194" s="145">
        <f>IFERROR(AVERAGEIF(Pembelian!$C:$C,$B194,Pembelian!$F:$F),0)</f>
        <v>0</v>
      </c>
      <c r="I194" s="146">
        <f t="shared" si="9"/>
        <v>0</v>
      </c>
      <c r="J194" s="146"/>
      <c r="K194" s="147">
        <f t="shared" si="8"/>
        <v>0</v>
      </c>
      <c r="L194" s="148"/>
    </row>
    <row r="195" spans="1:12">
      <c r="A195" s="141"/>
      <c r="B195" s="156"/>
      <c r="C195" s="142" t="s">
        <v>16</v>
      </c>
      <c r="D195" s="142" t="s">
        <v>17</v>
      </c>
      <c r="E195" s="143"/>
      <c r="F195" s="143"/>
      <c r="G195" s="144"/>
      <c r="H195" s="145">
        <f>IFERROR(AVERAGEIF(Pembelian!$C:$C,$B195,Pembelian!$F:$F),0)</f>
        <v>0</v>
      </c>
      <c r="I195" s="146">
        <f t="shared" si="9"/>
        <v>0</v>
      </c>
      <c r="J195" s="146"/>
      <c r="K195" s="147">
        <f t="shared" ref="K195:K258" si="16">I195/1000</f>
        <v>0</v>
      </c>
      <c r="L195" s="148"/>
    </row>
    <row r="196" spans="1:12">
      <c r="A196" s="141"/>
      <c r="B196" s="152"/>
      <c r="C196" s="142" t="s">
        <v>16</v>
      </c>
      <c r="D196" s="142" t="s">
        <v>17</v>
      </c>
      <c r="E196" s="143"/>
      <c r="F196" s="143"/>
      <c r="G196" s="144"/>
      <c r="H196" s="145">
        <f>IFERROR(AVERAGEIF(Pembelian!$C:$C,$B196,Pembelian!$F:$F),0)</f>
        <v>0</v>
      </c>
      <c r="I196" s="158">
        <f t="shared" si="9"/>
        <v>0</v>
      </c>
      <c r="J196" s="158"/>
      <c r="K196" s="147">
        <f t="shared" si="16"/>
        <v>0</v>
      </c>
      <c r="L196" s="148"/>
    </row>
    <row r="197" spans="1:12">
      <c r="A197" s="141"/>
      <c r="B197" s="152"/>
      <c r="C197" s="142" t="s">
        <v>16</v>
      </c>
      <c r="D197" s="142" t="s">
        <v>17</v>
      </c>
      <c r="E197" s="143"/>
      <c r="F197" s="143"/>
      <c r="G197" s="144"/>
      <c r="H197" s="145">
        <f>IFERROR(AVERAGEIF(Pembelian!$C:$C,$B197,Pembelian!$F:$F),0)</f>
        <v>0</v>
      </c>
      <c r="I197" s="158">
        <f t="shared" si="9"/>
        <v>0</v>
      </c>
      <c r="J197" s="158"/>
      <c r="K197" s="147">
        <f t="shared" si="16"/>
        <v>0</v>
      </c>
      <c r="L197" s="148"/>
    </row>
    <row r="198" spans="1:12">
      <c r="A198" s="141"/>
      <c r="B198" s="156"/>
      <c r="C198" s="142" t="s">
        <v>16</v>
      </c>
      <c r="D198" s="142" t="s">
        <v>17</v>
      </c>
      <c r="E198" s="143"/>
      <c r="F198" s="143"/>
      <c r="G198" s="144"/>
      <c r="H198" s="145">
        <f>IFERROR(AVERAGEIF(Pembelian!$C:$C,$B198,Pembelian!$F:$F),0)</f>
        <v>0</v>
      </c>
      <c r="I198" s="146">
        <f t="shared" si="9"/>
        <v>0</v>
      </c>
      <c r="J198" s="146"/>
      <c r="K198" s="147">
        <f t="shared" si="16"/>
        <v>0</v>
      </c>
      <c r="L198" s="148"/>
    </row>
    <row r="199" spans="1:12">
      <c r="A199" s="141"/>
      <c r="B199" s="152"/>
      <c r="C199" s="142" t="s">
        <v>16</v>
      </c>
      <c r="D199" s="142" t="s">
        <v>17</v>
      </c>
      <c r="E199" s="143"/>
      <c r="F199" s="143"/>
      <c r="G199" s="144"/>
      <c r="H199" s="145">
        <f>IFERROR(AVERAGEIF(Pembelian!$C:$C,$B199,Pembelian!$F:$F),0)</f>
        <v>0</v>
      </c>
      <c r="I199" s="158">
        <f t="shared" si="9"/>
        <v>0</v>
      </c>
      <c r="J199" s="158"/>
      <c r="K199" s="147">
        <f t="shared" si="16"/>
        <v>0</v>
      </c>
      <c r="L199" s="148"/>
    </row>
    <row r="200" spans="1:12">
      <c r="A200" s="141"/>
      <c r="B200" s="156"/>
      <c r="C200" s="142" t="s">
        <v>16</v>
      </c>
      <c r="D200" s="142" t="s">
        <v>17</v>
      </c>
      <c r="E200" s="143"/>
      <c r="F200" s="143"/>
      <c r="G200" s="144"/>
      <c r="H200" s="145">
        <f>IFERROR(AVERAGEIF(Pembelian!$C:$C,$B200,Pembelian!$F:$F),0)</f>
        <v>0</v>
      </c>
      <c r="I200" s="146">
        <f t="shared" si="9"/>
        <v>0</v>
      </c>
      <c r="J200" s="146"/>
      <c r="K200" s="147">
        <f t="shared" si="16"/>
        <v>0</v>
      </c>
      <c r="L200" s="148"/>
    </row>
    <row r="201" spans="1:12">
      <c r="A201" s="141"/>
      <c r="B201" s="153"/>
      <c r="C201" s="142" t="s">
        <v>16</v>
      </c>
      <c r="D201" s="142" t="s">
        <v>17</v>
      </c>
      <c r="E201" s="143"/>
      <c r="F201" s="143"/>
      <c r="G201" s="144"/>
      <c r="H201" s="145">
        <f>IFERROR(AVERAGEIF(Pembelian!$C:$C,$B201,Pembelian!$F:$F),0)</f>
        <v>0</v>
      </c>
      <c r="I201" s="146">
        <f t="shared" si="9"/>
        <v>0</v>
      </c>
      <c r="J201" s="146"/>
      <c r="K201" s="147">
        <f t="shared" si="16"/>
        <v>0</v>
      </c>
      <c r="L201" s="148"/>
    </row>
    <row r="202" spans="1:12">
      <c r="A202" s="141"/>
      <c r="B202" s="156"/>
      <c r="C202" s="142" t="s">
        <v>16</v>
      </c>
      <c r="D202" s="142" t="s">
        <v>17</v>
      </c>
      <c r="E202" s="143"/>
      <c r="F202" s="143"/>
      <c r="G202" s="144"/>
      <c r="H202" s="145">
        <f>IFERROR(AVERAGEIF(Pembelian!$C:$C,$B202,Pembelian!$F:$F),0)</f>
        <v>0</v>
      </c>
      <c r="I202" s="146">
        <f t="shared" si="9"/>
        <v>0</v>
      </c>
      <c r="J202" s="146"/>
      <c r="K202" s="147">
        <f t="shared" si="16"/>
        <v>0</v>
      </c>
      <c r="L202" s="148"/>
    </row>
    <row r="203" spans="1:12">
      <c r="A203" s="141"/>
      <c r="B203" s="153"/>
      <c r="C203" s="142" t="s">
        <v>16</v>
      </c>
      <c r="D203" s="142" t="s">
        <v>17</v>
      </c>
      <c r="E203" s="143"/>
      <c r="F203" s="143"/>
      <c r="G203" s="144"/>
      <c r="H203" s="145">
        <f>IFERROR(AVERAGEIF(Pembelian!$C:$C,$B203,Pembelian!$F:$F),0)</f>
        <v>0</v>
      </c>
      <c r="I203" s="146">
        <f t="shared" si="9"/>
        <v>0</v>
      </c>
      <c r="J203" s="146"/>
      <c r="K203" s="147">
        <f t="shared" si="16"/>
        <v>0</v>
      </c>
      <c r="L203" s="148"/>
    </row>
    <row r="204" spans="1:12">
      <c r="A204" s="141"/>
      <c r="B204" s="153"/>
      <c r="C204" s="142" t="s">
        <v>16</v>
      </c>
      <c r="D204" s="142" t="s">
        <v>17</v>
      </c>
      <c r="E204" s="143"/>
      <c r="F204" s="143"/>
      <c r="G204" s="144"/>
      <c r="H204" s="145">
        <f>IFERROR(AVERAGEIF(Pembelian!$C:$C,$B204,Pembelian!$F:$F),0)</f>
        <v>0</v>
      </c>
      <c r="I204" s="158">
        <f t="shared" si="9"/>
        <v>0</v>
      </c>
      <c r="J204" s="158"/>
      <c r="K204" s="147">
        <f t="shared" si="16"/>
        <v>0</v>
      </c>
      <c r="L204" s="148"/>
    </row>
    <row r="205" spans="1:12">
      <c r="A205" s="141"/>
      <c r="B205" s="156"/>
      <c r="C205" s="142" t="s">
        <v>16</v>
      </c>
      <c r="D205" s="142" t="s">
        <v>17</v>
      </c>
      <c r="E205" s="143"/>
      <c r="F205" s="141"/>
      <c r="G205" s="144"/>
      <c r="H205" s="145">
        <f>IFERROR(AVERAGEIF(Pembelian!$C:$C,$B205,Pembelian!$F:$F),0)</f>
        <v>0</v>
      </c>
      <c r="I205" s="146">
        <f t="shared" ref="I205:I279" si="17">IF(H205=0,G205,H205)</f>
        <v>0</v>
      </c>
      <c r="J205" s="146"/>
      <c r="K205" s="147">
        <f t="shared" si="16"/>
        <v>0</v>
      </c>
      <c r="L205" s="148"/>
    </row>
    <row r="206" spans="1:12">
      <c r="A206" s="141"/>
      <c r="B206" s="156"/>
      <c r="C206" s="142" t="s">
        <v>16</v>
      </c>
      <c r="D206" s="142" t="s">
        <v>17</v>
      </c>
      <c r="E206" s="143"/>
      <c r="F206" s="141"/>
      <c r="G206" s="144"/>
      <c r="H206" s="145">
        <f>IFERROR(AVERAGEIF(Pembelian!$C:$C,$B206,Pembelian!$F:$F),0)</f>
        <v>0</v>
      </c>
      <c r="I206" s="146">
        <f t="shared" si="17"/>
        <v>0</v>
      </c>
      <c r="J206" s="146"/>
      <c r="K206" s="147">
        <f t="shared" si="16"/>
        <v>0</v>
      </c>
      <c r="L206" s="148"/>
    </row>
    <row r="207" spans="1:12">
      <c r="A207" s="141"/>
      <c r="B207" s="153"/>
      <c r="C207" s="142" t="s">
        <v>16</v>
      </c>
      <c r="D207" s="142" t="s">
        <v>17</v>
      </c>
      <c r="E207" s="143"/>
      <c r="F207" s="141"/>
      <c r="G207" s="144"/>
      <c r="H207" s="145">
        <f>IFERROR(AVERAGEIF(Pembelian!$C:$C,$B207,Pembelian!$F:$F),0)</f>
        <v>0</v>
      </c>
      <c r="I207" s="146">
        <f t="shared" si="17"/>
        <v>0</v>
      </c>
      <c r="J207" s="146"/>
      <c r="K207" s="147">
        <f t="shared" si="16"/>
        <v>0</v>
      </c>
      <c r="L207" s="148"/>
    </row>
    <row r="208" spans="1:12">
      <c r="A208" s="141"/>
      <c r="B208" s="153"/>
      <c r="C208" s="142" t="s">
        <v>16</v>
      </c>
      <c r="D208" s="142" t="s">
        <v>17</v>
      </c>
      <c r="E208" s="143"/>
      <c r="F208" s="143"/>
      <c r="G208" s="144"/>
      <c r="H208" s="145">
        <f>IFERROR(AVERAGEIF(Pembelian!$C:$C,$B208,Pembelian!$F:$F),0)</f>
        <v>0</v>
      </c>
      <c r="I208" s="158">
        <f t="shared" si="17"/>
        <v>0</v>
      </c>
      <c r="J208" s="158"/>
      <c r="K208" s="147">
        <f t="shared" si="16"/>
        <v>0</v>
      </c>
      <c r="L208" s="148"/>
    </row>
    <row r="209" spans="1:12">
      <c r="A209" s="141"/>
      <c r="B209" s="153"/>
      <c r="C209" s="142" t="s">
        <v>16</v>
      </c>
      <c r="D209" s="142" t="s">
        <v>17</v>
      </c>
      <c r="E209" s="143"/>
      <c r="F209" s="143"/>
      <c r="G209" s="144"/>
      <c r="H209" s="145">
        <f>IFERROR(AVERAGEIF(Pembelian!$C:$C,$B209,Pembelian!$F:$F),0)</f>
        <v>0</v>
      </c>
      <c r="I209" s="158">
        <f t="shared" si="17"/>
        <v>0</v>
      </c>
      <c r="J209" s="158"/>
      <c r="K209" s="147">
        <f t="shared" si="16"/>
        <v>0</v>
      </c>
      <c r="L209" s="148"/>
    </row>
    <row r="210" spans="1:12">
      <c r="A210" s="141"/>
      <c r="B210" s="153"/>
      <c r="C210" s="142" t="s">
        <v>16</v>
      </c>
      <c r="D210" s="142" t="s">
        <v>17</v>
      </c>
      <c r="E210" s="143"/>
      <c r="F210" s="143"/>
      <c r="G210" s="144"/>
      <c r="H210" s="145">
        <f>IFERROR(AVERAGEIF(Pembelian!$C:$C,$B210,Pembelian!$F:$F),0)</f>
        <v>0</v>
      </c>
      <c r="I210" s="146">
        <f t="shared" si="17"/>
        <v>0</v>
      </c>
      <c r="J210" s="146"/>
      <c r="K210" s="147">
        <f t="shared" si="16"/>
        <v>0</v>
      </c>
      <c r="L210" s="148"/>
    </row>
    <row r="211" spans="1:12">
      <c r="A211" s="141"/>
      <c r="B211" s="153"/>
      <c r="C211" s="142" t="s">
        <v>16</v>
      </c>
      <c r="D211" s="142" t="s">
        <v>17</v>
      </c>
      <c r="E211" s="143"/>
      <c r="F211" s="141"/>
      <c r="G211" s="144"/>
      <c r="H211" s="145">
        <f>IFERROR(AVERAGEIF(Pembelian!$C:$C,$B211,Pembelian!$F:$F),0)</f>
        <v>0</v>
      </c>
      <c r="I211" s="146">
        <f t="shared" ref="I211:I212" si="18">IF(H211=0,G211,H211)</f>
        <v>0</v>
      </c>
      <c r="J211" s="146"/>
      <c r="K211" s="147">
        <f t="shared" si="16"/>
        <v>0</v>
      </c>
      <c r="L211" s="148"/>
    </row>
    <row r="212" spans="1:12">
      <c r="A212" s="141"/>
      <c r="B212" s="153"/>
      <c r="C212" s="142"/>
      <c r="D212" s="142"/>
      <c r="E212" s="143"/>
      <c r="F212" s="141"/>
      <c r="G212" s="144"/>
      <c r="H212" s="145">
        <f>IFERROR(AVERAGEIF(Pembelian!$C:$C,$B212,Pembelian!$F:$F),0)</f>
        <v>0</v>
      </c>
      <c r="I212" s="146">
        <f t="shared" si="18"/>
        <v>0</v>
      </c>
      <c r="J212" s="146"/>
      <c r="K212" s="147">
        <f t="shared" si="16"/>
        <v>0</v>
      </c>
      <c r="L212" s="148"/>
    </row>
    <row r="213" spans="1:12">
      <c r="A213" s="141"/>
      <c r="B213" s="153"/>
      <c r="C213" s="142"/>
      <c r="D213" s="142"/>
      <c r="E213" s="143"/>
      <c r="F213" s="141"/>
      <c r="G213" s="144"/>
      <c r="H213" s="145">
        <f>IFERROR(AVERAGEIF(Pembelian!$C:$C,$B213,Pembelian!$F:$F),0)</f>
        <v>0</v>
      </c>
      <c r="I213" s="146">
        <f t="shared" ref="I213:I215" si="19">IF(H213=0,G213,H213)</f>
        <v>0</v>
      </c>
      <c r="J213" s="146"/>
      <c r="K213" s="147">
        <f t="shared" si="16"/>
        <v>0</v>
      </c>
      <c r="L213" s="148"/>
    </row>
    <row r="214" spans="1:12">
      <c r="A214" s="141"/>
      <c r="B214" s="153"/>
      <c r="C214" s="142"/>
      <c r="D214" s="142"/>
      <c r="E214" s="143"/>
      <c r="F214" s="141"/>
      <c r="G214" s="144"/>
      <c r="H214" s="145">
        <f>IFERROR(AVERAGEIF(Pembelian!$C:$C,$B214,Pembelian!$F:$F),0)</f>
        <v>0</v>
      </c>
      <c r="I214" s="146">
        <f t="shared" si="19"/>
        <v>0</v>
      </c>
      <c r="J214" s="146"/>
      <c r="K214" s="147">
        <f t="shared" si="16"/>
        <v>0</v>
      </c>
      <c r="L214" s="148"/>
    </row>
    <row r="215" spans="1:12">
      <c r="A215" s="141"/>
      <c r="B215" s="153"/>
      <c r="C215" s="142"/>
      <c r="D215" s="142"/>
      <c r="E215" s="143"/>
      <c r="F215" s="141"/>
      <c r="G215" s="144"/>
      <c r="H215" s="145">
        <f>IFERROR(AVERAGEIF(Pembelian!$C:$C,$B215,Pembelian!$F:$F),0)</f>
        <v>0</v>
      </c>
      <c r="I215" s="146">
        <f t="shared" si="19"/>
        <v>0</v>
      </c>
      <c r="J215" s="146"/>
      <c r="K215" s="147">
        <f t="shared" si="16"/>
        <v>0</v>
      </c>
      <c r="L215" s="148"/>
    </row>
    <row r="216" spans="1:12">
      <c r="A216" s="141"/>
      <c r="B216" s="153"/>
      <c r="C216" s="142"/>
      <c r="D216" s="142"/>
      <c r="E216" s="143"/>
      <c r="F216" s="141"/>
      <c r="G216" s="144"/>
      <c r="H216" s="145">
        <f>IFERROR(AVERAGEIF(Pembelian!$C:$C,$B216,Pembelian!$F:$F),0)</f>
        <v>0</v>
      </c>
      <c r="I216" s="146">
        <f t="shared" ref="I216" si="20">IF(H216=0,G216,H216)</f>
        <v>0</v>
      </c>
      <c r="J216" s="146"/>
      <c r="K216" s="147">
        <f t="shared" si="16"/>
        <v>0</v>
      </c>
      <c r="L216" s="148"/>
    </row>
    <row r="217" spans="1:12">
      <c r="A217" s="141"/>
      <c r="B217" s="152"/>
      <c r="C217" s="142" t="s">
        <v>16</v>
      </c>
      <c r="D217" s="142" t="s">
        <v>56</v>
      </c>
      <c r="E217" s="143"/>
      <c r="F217" s="141"/>
      <c r="G217" s="144"/>
      <c r="H217" s="145">
        <f>IFERROR(AVERAGEIF(Pembelian!$C:$C,$B217,Pembelian!$F:$F),0)</f>
        <v>0</v>
      </c>
      <c r="I217" s="146">
        <f t="shared" si="17"/>
        <v>0</v>
      </c>
      <c r="J217" s="146"/>
      <c r="K217" s="147">
        <f t="shared" si="16"/>
        <v>0</v>
      </c>
      <c r="L217" s="148"/>
    </row>
    <row r="218" spans="1:12">
      <c r="A218" s="141"/>
      <c r="B218" s="152"/>
      <c r="C218" s="142" t="s">
        <v>16</v>
      </c>
      <c r="D218" s="142" t="s">
        <v>56</v>
      </c>
      <c r="E218" s="143"/>
      <c r="F218" s="141"/>
      <c r="G218" s="144"/>
      <c r="H218" s="145">
        <f>IFERROR(AVERAGEIF(Pembelian!$C:$C,$B218,Pembelian!$F:$F),0)</f>
        <v>0</v>
      </c>
      <c r="I218" s="146">
        <f t="shared" si="17"/>
        <v>0</v>
      </c>
      <c r="J218" s="146"/>
      <c r="K218" s="147">
        <f t="shared" si="16"/>
        <v>0</v>
      </c>
      <c r="L218" s="148"/>
    </row>
    <row r="219" spans="1:12">
      <c r="A219" s="141"/>
      <c r="B219" s="152"/>
      <c r="C219" s="142" t="s">
        <v>16</v>
      </c>
      <c r="D219" s="142" t="s">
        <v>56</v>
      </c>
      <c r="E219" s="143"/>
      <c r="F219" s="141"/>
      <c r="G219" s="144"/>
      <c r="H219" s="145">
        <f>IFERROR(AVERAGEIF(Pembelian!$C:$C,$B219,Pembelian!$F:$F),0)</f>
        <v>0</v>
      </c>
      <c r="I219" s="146">
        <f t="shared" si="17"/>
        <v>0</v>
      </c>
      <c r="J219" s="146"/>
      <c r="K219" s="147">
        <f t="shared" si="16"/>
        <v>0</v>
      </c>
      <c r="L219" s="148"/>
    </row>
    <row r="220" spans="1:12">
      <c r="A220" s="141"/>
      <c r="B220" s="152"/>
      <c r="C220" s="142" t="s">
        <v>16</v>
      </c>
      <c r="D220" s="142" t="s">
        <v>56</v>
      </c>
      <c r="E220" s="143"/>
      <c r="F220" s="141"/>
      <c r="G220" s="144"/>
      <c r="H220" s="145">
        <f>IFERROR(AVERAGEIF(Pembelian!$C:$C,$B220,Pembelian!$F:$F),0)</f>
        <v>0</v>
      </c>
      <c r="I220" s="146">
        <f t="shared" si="17"/>
        <v>0</v>
      </c>
      <c r="J220" s="146"/>
      <c r="K220" s="147">
        <f t="shared" si="16"/>
        <v>0</v>
      </c>
      <c r="L220" s="148"/>
    </row>
    <row r="221" spans="1:12">
      <c r="A221" s="141"/>
      <c r="B221" s="152"/>
      <c r="C221" s="142" t="s">
        <v>16</v>
      </c>
      <c r="D221" s="142" t="s">
        <v>56</v>
      </c>
      <c r="E221" s="143"/>
      <c r="F221" s="141"/>
      <c r="G221" s="144"/>
      <c r="H221" s="145">
        <f>IFERROR(AVERAGEIF(Pembelian!$C:$C,$B221,Pembelian!$F:$F),0)</f>
        <v>0</v>
      </c>
      <c r="I221" s="146">
        <f t="shared" si="17"/>
        <v>0</v>
      </c>
      <c r="J221" s="146"/>
      <c r="K221" s="147">
        <f t="shared" si="16"/>
        <v>0</v>
      </c>
      <c r="L221" s="148"/>
    </row>
    <row r="222" spans="1:12">
      <c r="A222" s="141"/>
      <c r="B222" s="152"/>
      <c r="C222" s="142" t="s">
        <v>16</v>
      </c>
      <c r="D222" s="142" t="s">
        <v>56</v>
      </c>
      <c r="E222" s="143"/>
      <c r="F222" s="141"/>
      <c r="G222" s="144"/>
      <c r="H222" s="145">
        <f>IFERROR(AVERAGEIF(Pembelian!$C:$C,$B222,Pembelian!$F:$F),0)</f>
        <v>0</v>
      </c>
      <c r="I222" s="146">
        <f t="shared" si="17"/>
        <v>0</v>
      </c>
      <c r="J222" s="146"/>
      <c r="K222" s="147">
        <f t="shared" si="16"/>
        <v>0</v>
      </c>
      <c r="L222" s="148"/>
    </row>
    <row r="223" spans="1:12">
      <c r="A223" s="141"/>
      <c r="B223" s="152"/>
      <c r="C223" s="142" t="s">
        <v>16</v>
      </c>
      <c r="D223" s="142" t="s">
        <v>56</v>
      </c>
      <c r="E223" s="143"/>
      <c r="F223" s="141"/>
      <c r="G223" s="144"/>
      <c r="H223" s="145">
        <f>IFERROR(AVERAGEIF(Pembelian!$C:$C,$B223,Pembelian!$F:$F),0)</f>
        <v>0</v>
      </c>
      <c r="I223" s="146">
        <f t="shared" si="17"/>
        <v>0</v>
      </c>
      <c r="J223" s="146"/>
      <c r="K223" s="147">
        <f t="shared" si="16"/>
        <v>0</v>
      </c>
      <c r="L223" s="148"/>
    </row>
    <row r="224" spans="1:12">
      <c r="A224" s="141"/>
      <c r="B224" s="152"/>
      <c r="C224" s="142" t="s">
        <v>16</v>
      </c>
      <c r="D224" s="142" t="s">
        <v>56</v>
      </c>
      <c r="E224" s="143"/>
      <c r="F224" s="141"/>
      <c r="G224" s="144"/>
      <c r="H224" s="145">
        <f>IFERROR(AVERAGEIF(Pembelian!$C:$C,$B224,Pembelian!$F:$F),0)</f>
        <v>0</v>
      </c>
      <c r="I224" s="146">
        <f t="shared" si="17"/>
        <v>0</v>
      </c>
      <c r="J224" s="146"/>
      <c r="K224" s="147">
        <f t="shared" si="16"/>
        <v>0</v>
      </c>
      <c r="L224" s="148"/>
    </row>
    <row r="225" spans="1:12">
      <c r="A225" s="141"/>
      <c r="B225" s="152"/>
      <c r="C225" s="142" t="s">
        <v>16</v>
      </c>
      <c r="D225" s="142" t="s">
        <v>17</v>
      </c>
      <c r="E225" s="143"/>
      <c r="F225" s="141"/>
      <c r="G225" s="144"/>
      <c r="H225" s="145">
        <f>IFERROR(AVERAGEIF(Pembelian!$C:$C,$B225,Pembelian!$F:$F),0)</f>
        <v>0</v>
      </c>
      <c r="I225" s="146">
        <f t="shared" si="17"/>
        <v>0</v>
      </c>
      <c r="J225" s="146"/>
      <c r="K225" s="147">
        <f t="shared" si="16"/>
        <v>0</v>
      </c>
      <c r="L225" s="148"/>
    </row>
    <row r="226" spans="1:12">
      <c r="A226" s="141"/>
      <c r="B226" s="152"/>
      <c r="C226" s="142" t="s">
        <v>16</v>
      </c>
      <c r="D226" s="142" t="s">
        <v>56</v>
      </c>
      <c r="E226" s="143"/>
      <c r="F226" s="141"/>
      <c r="G226" s="144"/>
      <c r="H226" s="145">
        <f>IFERROR(AVERAGEIF(Pembelian!$C:$C,$B226,Pembelian!$F:$F),0)</f>
        <v>0</v>
      </c>
      <c r="I226" s="146">
        <f t="shared" si="17"/>
        <v>0</v>
      </c>
      <c r="J226" s="146"/>
      <c r="K226" s="147">
        <f t="shared" si="16"/>
        <v>0</v>
      </c>
      <c r="L226" s="148"/>
    </row>
    <row r="227" spans="1:12">
      <c r="A227" s="141"/>
      <c r="B227" s="152"/>
      <c r="C227" s="142" t="s">
        <v>16</v>
      </c>
      <c r="D227" s="142" t="s">
        <v>56</v>
      </c>
      <c r="E227" s="143"/>
      <c r="F227" s="141"/>
      <c r="G227" s="144"/>
      <c r="H227" s="145">
        <f>IFERROR(AVERAGEIF(Pembelian!$C:$C,$B227,Pembelian!$F:$F),0)</f>
        <v>0</v>
      </c>
      <c r="I227" s="146">
        <f t="shared" si="17"/>
        <v>0</v>
      </c>
      <c r="J227" s="146"/>
      <c r="K227" s="147">
        <f t="shared" si="16"/>
        <v>0</v>
      </c>
      <c r="L227" s="148"/>
    </row>
    <row r="228" spans="1:12">
      <c r="A228" s="141"/>
      <c r="B228" s="152"/>
      <c r="C228" s="142" t="s">
        <v>16</v>
      </c>
      <c r="D228" s="142" t="s">
        <v>56</v>
      </c>
      <c r="E228" s="143"/>
      <c r="F228" s="141"/>
      <c r="G228" s="144"/>
      <c r="H228" s="145">
        <f>IFERROR(AVERAGEIF(Pembelian!$C:$C,$B228,Pembelian!$F:$F),0)</f>
        <v>0</v>
      </c>
      <c r="I228" s="146">
        <f t="shared" si="17"/>
        <v>0</v>
      </c>
      <c r="J228" s="146"/>
      <c r="K228" s="147">
        <f t="shared" si="16"/>
        <v>0</v>
      </c>
      <c r="L228" s="148"/>
    </row>
    <row r="229" spans="1:12">
      <c r="A229" s="141"/>
      <c r="B229" s="152"/>
      <c r="C229" s="142" t="s">
        <v>16</v>
      </c>
      <c r="D229" s="142" t="s">
        <v>56</v>
      </c>
      <c r="E229" s="143"/>
      <c r="F229" s="141"/>
      <c r="G229" s="144"/>
      <c r="H229" s="145">
        <f>IFERROR(AVERAGEIF(Pembelian!$C:$C,$B229,Pembelian!$F:$F),0)</f>
        <v>0</v>
      </c>
      <c r="I229" s="146">
        <f t="shared" si="17"/>
        <v>0</v>
      </c>
      <c r="J229" s="146"/>
      <c r="K229" s="147">
        <f t="shared" si="16"/>
        <v>0</v>
      </c>
      <c r="L229" s="148"/>
    </row>
    <row r="230" spans="1:12">
      <c r="A230" s="141"/>
      <c r="B230" s="152"/>
      <c r="C230" s="142" t="s">
        <v>16</v>
      </c>
      <c r="D230" s="142" t="s">
        <v>56</v>
      </c>
      <c r="E230" s="143"/>
      <c r="F230" s="141"/>
      <c r="G230" s="144"/>
      <c r="H230" s="145">
        <f>IFERROR(AVERAGEIF(Pembelian!$C:$C,$B230,Pembelian!$F:$F),0)</f>
        <v>0</v>
      </c>
      <c r="I230" s="146">
        <f t="shared" si="17"/>
        <v>0</v>
      </c>
      <c r="J230" s="146"/>
      <c r="K230" s="147">
        <f t="shared" si="16"/>
        <v>0</v>
      </c>
      <c r="L230" s="148"/>
    </row>
    <row r="231" spans="1:12">
      <c r="A231" s="141"/>
      <c r="B231" s="152"/>
      <c r="C231" s="142" t="s">
        <v>16</v>
      </c>
      <c r="D231" s="142" t="s">
        <v>56</v>
      </c>
      <c r="E231" s="143"/>
      <c r="F231" s="141"/>
      <c r="G231" s="144"/>
      <c r="H231" s="145">
        <f>IFERROR(AVERAGEIF(Pembelian!$C:$C,$B231,Pembelian!$F:$F),0)</f>
        <v>0</v>
      </c>
      <c r="I231" s="146">
        <f t="shared" si="17"/>
        <v>0</v>
      </c>
      <c r="J231" s="146"/>
      <c r="K231" s="147">
        <f t="shared" si="16"/>
        <v>0</v>
      </c>
      <c r="L231" s="148"/>
    </row>
    <row r="232" spans="1:12">
      <c r="A232" s="141"/>
      <c r="B232" s="152"/>
      <c r="C232" s="142" t="s">
        <v>16</v>
      </c>
      <c r="D232" s="142" t="s">
        <v>56</v>
      </c>
      <c r="E232" s="143"/>
      <c r="F232" s="141"/>
      <c r="G232" s="144"/>
      <c r="H232" s="145">
        <f>IFERROR(AVERAGEIF(Pembelian!$C:$C,$B232,Pembelian!$F:$F),0)</f>
        <v>0</v>
      </c>
      <c r="I232" s="146">
        <f t="shared" si="17"/>
        <v>0</v>
      </c>
      <c r="J232" s="146"/>
      <c r="K232" s="147">
        <f t="shared" si="16"/>
        <v>0</v>
      </c>
      <c r="L232" s="148"/>
    </row>
    <row r="233" spans="1:12">
      <c r="A233" s="141"/>
      <c r="B233" s="152"/>
      <c r="C233" s="142" t="s">
        <v>16</v>
      </c>
      <c r="D233" s="142" t="s">
        <v>17</v>
      </c>
      <c r="E233" s="143"/>
      <c r="F233" s="141"/>
      <c r="G233" s="144"/>
      <c r="H233" s="145">
        <f>IFERROR(AVERAGEIF(Pembelian!$C:$C,$B233,Pembelian!$F:$F),0)</f>
        <v>0</v>
      </c>
      <c r="I233" s="146">
        <f t="shared" si="17"/>
        <v>0</v>
      </c>
      <c r="J233" s="146"/>
      <c r="K233" s="147">
        <f t="shared" si="16"/>
        <v>0</v>
      </c>
      <c r="L233" s="148"/>
    </row>
    <row r="234" spans="1:12">
      <c r="A234" s="141"/>
      <c r="B234" s="152"/>
      <c r="C234" s="142" t="s">
        <v>16</v>
      </c>
      <c r="D234" s="142" t="s">
        <v>56</v>
      </c>
      <c r="E234" s="143"/>
      <c r="F234" s="141"/>
      <c r="G234" s="144"/>
      <c r="H234" s="145">
        <f>IFERROR(AVERAGEIF(Pembelian!$C:$C,$B234,Pembelian!$F:$F),0)</f>
        <v>0</v>
      </c>
      <c r="I234" s="146">
        <f t="shared" si="17"/>
        <v>0</v>
      </c>
      <c r="J234" s="146"/>
      <c r="K234" s="147">
        <f t="shared" si="16"/>
        <v>0</v>
      </c>
      <c r="L234" s="148"/>
    </row>
    <row r="235" spans="1:12">
      <c r="A235" s="141"/>
      <c r="B235" s="152"/>
      <c r="C235" s="142" t="s">
        <v>16</v>
      </c>
      <c r="D235" s="142" t="s">
        <v>56</v>
      </c>
      <c r="E235" s="143"/>
      <c r="F235" s="141"/>
      <c r="G235" s="144"/>
      <c r="H235" s="145">
        <f>IFERROR(AVERAGEIF(Pembelian!$C:$C,$B235,Pembelian!$F:$F),0)</f>
        <v>0</v>
      </c>
      <c r="I235" s="146">
        <f t="shared" si="17"/>
        <v>0</v>
      </c>
      <c r="J235" s="146"/>
      <c r="K235" s="147">
        <f t="shared" si="16"/>
        <v>0</v>
      </c>
      <c r="L235" s="148"/>
    </row>
    <row r="236" spans="1:12">
      <c r="A236" s="141"/>
      <c r="B236" s="152"/>
      <c r="C236" s="142" t="s">
        <v>16</v>
      </c>
      <c r="D236" s="142" t="s">
        <v>56</v>
      </c>
      <c r="E236" s="143"/>
      <c r="F236" s="141"/>
      <c r="G236" s="144"/>
      <c r="H236" s="145">
        <f>IFERROR(AVERAGEIF(Pembelian!$C:$C,$B236,Pembelian!$F:$F),0)</f>
        <v>0</v>
      </c>
      <c r="I236" s="146">
        <f t="shared" si="17"/>
        <v>0</v>
      </c>
      <c r="J236" s="146"/>
      <c r="K236" s="147">
        <f t="shared" si="16"/>
        <v>0</v>
      </c>
      <c r="L236" s="148"/>
    </row>
    <row r="237" spans="1:12">
      <c r="A237" s="141"/>
      <c r="B237" s="152"/>
      <c r="C237" s="142" t="s">
        <v>16</v>
      </c>
      <c r="D237" s="142" t="s">
        <v>56</v>
      </c>
      <c r="E237" s="143"/>
      <c r="F237" s="141"/>
      <c r="G237" s="144"/>
      <c r="H237" s="145">
        <f>IFERROR(AVERAGEIF(Pembelian!$C:$C,$B237,Pembelian!$F:$F),0)</f>
        <v>0</v>
      </c>
      <c r="I237" s="146">
        <f t="shared" si="17"/>
        <v>0</v>
      </c>
      <c r="J237" s="146"/>
      <c r="K237" s="147">
        <f t="shared" si="16"/>
        <v>0</v>
      </c>
      <c r="L237" s="148"/>
    </row>
    <row r="238" spans="1:12">
      <c r="A238" s="141"/>
      <c r="B238" s="152"/>
      <c r="C238" s="142" t="s">
        <v>16</v>
      </c>
      <c r="D238" s="142" t="s">
        <v>56</v>
      </c>
      <c r="E238" s="143"/>
      <c r="F238" s="141"/>
      <c r="G238" s="144"/>
      <c r="H238" s="145">
        <f>IFERROR(AVERAGEIF(Pembelian!$C:$C,$B238,Pembelian!$F:$F),0)</f>
        <v>0</v>
      </c>
      <c r="I238" s="146">
        <f t="shared" si="17"/>
        <v>0</v>
      </c>
      <c r="J238" s="146"/>
      <c r="K238" s="147">
        <f t="shared" si="16"/>
        <v>0</v>
      </c>
      <c r="L238" s="148"/>
    </row>
    <row r="239" spans="1:12">
      <c r="A239" s="141"/>
      <c r="B239" s="152"/>
      <c r="C239" s="142" t="s">
        <v>16</v>
      </c>
      <c r="D239" s="142" t="s">
        <v>56</v>
      </c>
      <c r="E239" s="143"/>
      <c r="F239" s="141"/>
      <c r="G239" s="144"/>
      <c r="H239" s="145">
        <f>IFERROR(AVERAGEIF(Pembelian!$C:$C,$B239,Pembelian!$F:$F),0)</f>
        <v>0</v>
      </c>
      <c r="I239" s="146">
        <f t="shared" si="17"/>
        <v>0</v>
      </c>
      <c r="J239" s="146"/>
      <c r="K239" s="147">
        <f t="shared" si="16"/>
        <v>0</v>
      </c>
      <c r="L239" s="148"/>
    </row>
    <row r="240" spans="1:12">
      <c r="A240" s="141"/>
      <c r="B240" s="152"/>
      <c r="C240" s="142" t="s">
        <v>16</v>
      </c>
      <c r="D240" s="142" t="s">
        <v>56</v>
      </c>
      <c r="E240" s="143"/>
      <c r="F240" s="141"/>
      <c r="G240" s="144"/>
      <c r="H240" s="145">
        <f>IFERROR(AVERAGEIF(Pembelian!$C:$C,$B240,Pembelian!$F:$F),0)</f>
        <v>0</v>
      </c>
      <c r="I240" s="146">
        <f t="shared" si="17"/>
        <v>0</v>
      </c>
      <c r="J240" s="146"/>
      <c r="K240" s="147">
        <f t="shared" si="16"/>
        <v>0</v>
      </c>
      <c r="L240" s="148"/>
    </row>
    <row r="241" spans="1:12">
      <c r="A241" s="141"/>
      <c r="B241" s="152"/>
      <c r="C241" s="142" t="s">
        <v>16</v>
      </c>
      <c r="D241" s="142" t="s">
        <v>56</v>
      </c>
      <c r="E241" s="143"/>
      <c r="F241" s="141"/>
      <c r="G241" s="144"/>
      <c r="H241" s="145">
        <f>IFERROR(AVERAGEIF(Pembelian!$C:$C,$B241,Pembelian!$F:$F),0)</f>
        <v>0</v>
      </c>
      <c r="I241" s="146">
        <f t="shared" si="17"/>
        <v>0</v>
      </c>
      <c r="J241" s="146"/>
      <c r="K241" s="147">
        <f t="shared" si="16"/>
        <v>0</v>
      </c>
      <c r="L241" s="148"/>
    </row>
    <row r="242" spans="1:12">
      <c r="A242" s="141"/>
      <c r="B242" s="152"/>
      <c r="C242" s="142" t="s">
        <v>16</v>
      </c>
      <c r="D242" s="142" t="s">
        <v>56</v>
      </c>
      <c r="E242" s="143"/>
      <c r="F242" s="141"/>
      <c r="G242" s="144"/>
      <c r="H242" s="145">
        <f>IFERROR(AVERAGEIF(Pembelian!$C:$C,$B242,Pembelian!$F:$F),0)</f>
        <v>0</v>
      </c>
      <c r="I242" s="146">
        <f t="shared" si="17"/>
        <v>0</v>
      </c>
      <c r="J242" s="146"/>
      <c r="K242" s="147">
        <f t="shared" si="16"/>
        <v>0</v>
      </c>
      <c r="L242" s="148"/>
    </row>
    <row r="243" spans="1:12">
      <c r="A243" s="141"/>
      <c r="B243" s="152"/>
      <c r="C243" s="142" t="s">
        <v>16</v>
      </c>
      <c r="D243" s="142" t="s">
        <v>56</v>
      </c>
      <c r="E243" s="143"/>
      <c r="F243" s="141"/>
      <c r="G243" s="144"/>
      <c r="H243" s="145">
        <f>IFERROR(AVERAGEIF(Pembelian!$C:$C,$B243,Pembelian!$F:$F),0)</f>
        <v>0</v>
      </c>
      <c r="I243" s="146">
        <f t="shared" si="17"/>
        <v>0</v>
      </c>
      <c r="J243" s="146"/>
      <c r="K243" s="147">
        <f t="shared" si="16"/>
        <v>0</v>
      </c>
      <c r="L243" s="148"/>
    </row>
    <row r="244" spans="1:12">
      <c r="A244" s="141"/>
      <c r="B244" s="152"/>
      <c r="C244" s="142" t="s">
        <v>16</v>
      </c>
      <c r="D244" s="142" t="s">
        <v>56</v>
      </c>
      <c r="E244" s="143"/>
      <c r="F244" s="141"/>
      <c r="G244" s="144"/>
      <c r="H244" s="145">
        <f>IFERROR(AVERAGEIF(Pembelian!$C:$C,$B244,Pembelian!$F:$F),0)</f>
        <v>0</v>
      </c>
      <c r="I244" s="146">
        <f t="shared" si="17"/>
        <v>0</v>
      </c>
      <c r="J244" s="146"/>
      <c r="K244" s="147">
        <f t="shared" si="16"/>
        <v>0</v>
      </c>
      <c r="L244" s="148"/>
    </row>
    <row r="245" spans="1:12">
      <c r="A245" s="141"/>
      <c r="B245" s="152"/>
      <c r="C245" s="142" t="s">
        <v>16</v>
      </c>
      <c r="D245" s="142" t="s">
        <v>56</v>
      </c>
      <c r="E245" s="143"/>
      <c r="F245" s="141"/>
      <c r="G245" s="144"/>
      <c r="H245" s="145">
        <f>IFERROR(AVERAGEIF(Pembelian!$C:$C,$B245,Pembelian!$F:$F),0)</f>
        <v>0</v>
      </c>
      <c r="I245" s="146">
        <f t="shared" si="17"/>
        <v>0</v>
      </c>
      <c r="J245" s="146"/>
      <c r="K245" s="147">
        <f t="shared" si="16"/>
        <v>0</v>
      </c>
      <c r="L245" s="148"/>
    </row>
    <row r="246" spans="1:12">
      <c r="A246" s="141"/>
      <c r="B246" s="152"/>
      <c r="C246" s="142" t="s">
        <v>16</v>
      </c>
      <c r="D246" s="142" t="s">
        <v>56</v>
      </c>
      <c r="E246" s="143"/>
      <c r="F246" s="141"/>
      <c r="G246" s="144"/>
      <c r="H246" s="145">
        <f>IFERROR(AVERAGEIF(Pembelian!$C:$C,$B246,Pembelian!$F:$F),0)</f>
        <v>0</v>
      </c>
      <c r="I246" s="146">
        <f t="shared" si="17"/>
        <v>0</v>
      </c>
      <c r="J246" s="146"/>
      <c r="K246" s="147">
        <f t="shared" si="16"/>
        <v>0</v>
      </c>
      <c r="L246" s="148"/>
    </row>
    <row r="247" spans="1:12">
      <c r="A247" s="141"/>
      <c r="B247" s="152"/>
      <c r="C247" s="142" t="s">
        <v>16</v>
      </c>
      <c r="D247" s="142" t="s">
        <v>56</v>
      </c>
      <c r="E247" s="143"/>
      <c r="F247" s="141"/>
      <c r="G247" s="144"/>
      <c r="H247" s="145">
        <f>IFERROR(AVERAGEIF(Pembelian!$C:$C,$B247,Pembelian!$F:$F),0)</f>
        <v>0</v>
      </c>
      <c r="I247" s="146">
        <f t="shared" si="17"/>
        <v>0</v>
      </c>
      <c r="J247" s="146"/>
      <c r="K247" s="147">
        <f t="shared" si="16"/>
        <v>0</v>
      </c>
      <c r="L247" s="148"/>
    </row>
    <row r="248" spans="1:12">
      <c r="A248" s="141"/>
      <c r="B248" s="152"/>
      <c r="C248" s="142" t="s">
        <v>16</v>
      </c>
      <c r="D248" s="142" t="s">
        <v>56</v>
      </c>
      <c r="E248" s="143"/>
      <c r="F248" s="141"/>
      <c r="G248" s="144"/>
      <c r="H248" s="145">
        <f>IFERROR(AVERAGEIF(Pembelian!$C:$C,$B248,Pembelian!$F:$F),0)</f>
        <v>0</v>
      </c>
      <c r="I248" s="146">
        <f t="shared" si="17"/>
        <v>0</v>
      </c>
      <c r="J248" s="146"/>
      <c r="K248" s="147">
        <f t="shared" si="16"/>
        <v>0</v>
      </c>
      <c r="L248" s="148"/>
    </row>
    <row r="249" spans="1:12">
      <c r="A249" s="141"/>
      <c r="B249" s="152"/>
      <c r="C249" s="142" t="s">
        <v>16</v>
      </c>
      <c r="D249" s="142" t="s">
        <v>56</v>
      </c>
      <c r="E249" s="143"/>
      <c r="F249" s="141"/>
      <c r="G249" s="144"/>
      <c r="H249" s="145">
        <f>IFERROR(AVERAGEIF(Pembelian!$C:$C,$B249,Pembelian!$F:$F),0)</f>
        <v>0</v>
      </c>
      <c r="I249" s="146">
        <f t="shared" si="17"/>
        <v>0</v>
      </c>
      <c r="J249" s="146"/>
      <c r="K249" s="147">
        <f t="shared" si="16"/>
        <v>0</v>
      </c>
      <c r="L249" s="148"/>
    </row>
    <row r="250" spans="1:12">
      <c r="A250" s="141"/>
      <c r="B250" s="152"/>
      <c r="C250" s="142" t="s">
        <v>16</v>
      </c>
      <c r="D250" s="142" t="s">
        <v>56</v>
      </c>
      <c r="E250" s="143"/>
      <c r="F250" s="141"/>
      <c r="G250" s="144"/>
      <c r="H250" s="145">
        <f>IFERROR(AVERAGEIF(Pembelian!$C:$C,$B250,Pembelian!$F:$F),0)</f>
        <v>0</v>
      </c>
      <c r="I250" s="146">
        <f t="shared" si="17"/>
        <v>0</v>
      </c>
      <c r="J250" s="146"/>
      <c r="K250" s="147">
        <f t="shared" si="16"/>
        <v>0</v>
      </c>
      <c r="L250" s="148"/>
    </row>
    <row r="251" spans="1:12">
      <c r="A251" s="141"/>
      <c r="B251" s="152"/>
      <c r="C251" s="142" t="s">
        <v>16</v>
      </c>
      <c r="D251" s="142" t="s">
        <v>56</v>
      </c>
      <c r="E251" s="143"/>
      <c r="F251" s="141"/>
      <c r="G251" s="144"/>
      <c r="H251" s="145">
        <f>IFERROR(AVERAGEIF(Pembelian!$C:$C,$B251,Pembelian!$F:$F),0)</f>
        <v>0</v>
      </c>
      <c r="I251" s="146">
        <f t="shared" si="17"/>
        <v>0</v>
      </c>
      <c r="J251" s="146"/>
      <c r="K251" s="147">
        <f t="shared" si="16"/>
        <v>0</v>
      </c>
      <c r="L251" s="148"/>
    </row>
    <row r="252" spans="1:12">
      <c r="A252" s="141"/>
      <c r="B252" s="152"/>
      <c r="C252" s="142" t="s">
        <v>16</v>
      </c>
      <c r="D252" s="142" t="s">
        <v>56</v>
      </c>
      <c r="E252" s="143"/>
      <c r="F252" s="141"/>
      <c r="G252" s="144"/>
      <c r="H252" s="145">
        <f>IFERROR(AVERAGEIF(Pembelian!$C:$C,$B252,Pembelian!$F:$F),0)</f>
        <v>0</v>
      </c>
      <c r="I252" s="146">
        <f t="shared" si="17"/>
        <v>0</v>
      </c>
      <c r="J252" s="146"/>
      <c r="K252" s="147">
        <f t="shared" si="16"/>
        <v>0</v>
      </c>
      <c r="L252" s="148"/>
    </row>
    <row r="253" spans="1:12">
      <c r="A253" s="141"/>
      <c r="B253" s="152"/>
      <c r="C253" s="142" t="s">
        <v>16</v>
      </c>
      <c r="D253" s="142" t="s">
        <v>56</v>
      </c>
      <c r="E253" s="143"/>
      <c r="F253" s="141"/>
      <c r="G253" s="144"/>
      <c r="H253" s="145">
        <f>IFERROR(AVERAGEIF(Pembelian!$C:$C,$B253,Pembelian!$F:$F),0)</f>
        <v>0</v>
      </c>
      <c r="I253" s="146">
        <f t="shared" si="17"/>
        <v>0</v>
      </c>
      <c r="J253" s="146"/>
      <c r="K253" s="147">
        <f t="shared" si="16"/>
        <v>0</v>
      </c>
      <c r="L253" s="148"/>
    </row>
    <row r="254" spans="1:12">
      <c r="A254" s="141"/>
      <c r="B254" s="152"/>
      <c r="C254" s="142" t="s">
        <v>16</v>
      </c>
      <c r="D254" s="142" t="s">
        <v>56</v>
      </c>
      <c r="E254" s="143"/>
      <c r="F254" s="141"/>
      <c r="G254" s="144"/>
      <c r="H254" s="145">
        <f>IFERROR(AVERAGEIF(Pembelian!$C:$C,$B254,Pembelian!$F:$F),0)</f>
        <v>0</v>
      </c>
      <c r="I254" s="146">
        <f t="shared" si="17"/>
        <v>0</v>
      </c>
      <c r="J254" s="146"/>
      <c r="K254" s="147">
        <f t="shared" si="16"/>
        <v>0</v>
      </c>
      <c r="L254" s="148"/>
    </row>
    <row r="255" spans="1:12">
      <c r="A255" s="141"/>
      <c r="B255" s="152"/>
      <c r="C255" s="142" t="s">
        <v>16</v>
      </c>
      <c r="D255" s="142" t="s">
        <v>56</v>
      </c>
      <c r="E255" s="143"/>
      <c r="F255" s="141"/>
      <c r="G255" s="144"/>
      <c r="H255" s="145">
        <f>IFERROR(AVERAGEIF(Pembelian!$C:$C,$B255,Pembelian!$F:$F),0)</f>
        <v>0</v>
      </c>
      <c r="I255" s="146">
        <f t="shared" si="17"/>
        <v>0</v>
      </c>
      <c r="J255" s="146"/>
      <c r="K255" s="147">
        <f t="shared" si="16"/>
        <v>0</v>
      </c>
      <c r="L255" s="148"/>
    </row>
    <row r="256" spans="1:12">
      <c r="A256" s="141"/>
      <c r="B256" s="152"/>
      <c r="C256" s="142" t="s">
        <v>16</v>
      </c>
      <c r="D256" s="142" t="s">
        <v>56</v>
      </c>
      <c r="E256" s="143"/>
      <c r="F256" s="141"/>
      <c r="G256" s="144"/>
      <c r="H256" s="145">
        <f>IFERROR(AVERAGEIF(Pembelian!$C:$C,$B256,Pembelian!$F:$F),0)</f>
        <v>0</v>
      </c>
      <c r="I256" s="146">
        <f t="shared" si="17"/>
        <v>0</v>
      </c>
      <c r="J256" s="146"/>
      <c r="K256" s="147">
        <f t="shared" si="16"/>
        <v>0</v>
      </c>
      <c r="L256" s="148"/>
    </row>
    <row r="257" spans="1:12">
      <c r="A257" s="141"/>
      <c r="B257" s="152"/>
      <c r="C257" s="142" t="s">
        <v>16</v>
      </c>
      <c r="D257" s="142" t="s">
        <v>56</v>
      </c>
      <c r="E257" s="143"/>
      <c r="F257" s="141"/>
      <c r="G257" s="144"/>
      <c r="H257" s="145">
        <f>IFERROR(AVERAGEIF(Pembelian!$C:$C,$B257,Pembelian!$F:$F),0)</f>
        <v>0</v>
      </c>
      <c r="I257" s="146">
        <f t="shared" si="17"/>
        <v>0</v>
      </c>
      <c r="J257" s="146"/>
      <c r="K257" s="147">
        <f t="shared" si="16"/>
        <v>0</v>
      </c>
      <c r="L257" s="148"/>
    </row>
    <row r="258" spans="1:12">
      <c r="A258" s="141"/>
      <c r="B258" s="152"/>
      <c r="C258" s="142" t="s">
        <v>16</v>
      </c>
      <c r="D258" s="142" t="s">
        <v>56</v>
      </c>
      <c r="E258" s="143"/>
      <c r="F258" s="141"/>
      <c r="G258" s="144"/>
      <c r="H258" s="145">
        <f>IFERROR(AVERAGEIF(Pembelian!$C:$C,$B258,Pembelian!$F:$F),0)</f>
        <v>0</v>
      </c>
      <c r="I258" s="146">
        <f t="shared" si="17"/>
        <v>0</v>
      </c>
      <c r="J258" s="146"/>
      <c r="K258" s="147">
        <f t="shared" si="16"/>
        <v>0</v>
      </c>
      <c r="L258" s="148"/>
    </row>
    <row r="259" spans="1:12">
      <c r="A259" s="141"/>
      <c r="B259" s="152"/>
      <c r="C259" s="142" t="s">
        <v>16</v>
      </c>
      <c r="D259" s="142" t="s">
        <v>56</v>
      </c>
      <c r="E259" s="143"/>
      <c r="F259" s="141"/>
      <c r="G259" s="144"/>
      <c r="H259" s="145">
        <f>IFERROR(AVERAGEIF(Pembelian!$C:$C,$B259,Pembelian!$F:$F),0)</f>
        <v>0</v>
      </c>
      <c r="I259" s="146">
        <f t="shared" ref="I259:I260" si="21">IF(H259=0,G259,H259)</f>
        <v>0</v>
      </c>
      <c r="J259" s="146"/>
      <c r="K259" s="147">
        <f t="shared" ref="K259:K322" si="22">I259/1000</f>
        <v>0</v>
      </c>
      <c r="L259" s="148"/>
    </row>
    <row r="260" spans="1:12">
      <c r="A260" s="141"/>
      <c r="B260" s="152"/>
      <c r="C260" s="142" t="s">
        <v>16</v>
      </c>
      <c r="D260" s="142" t="s">
        <v>56</v>
      </c>
      <c r="E260" s="143"/>
      <c r="F260" s="141"/>
      <c r="G260" s="144"/>
      <c r="H260" s="145">
        <f>IFERROR(AVERAGEIF(Pembelian!$C:$C,$B260,Pembelian!$F:$F),0)</f>
        <v>0</v>
      </c>
      <c r="I260" s="146">
        <f t="shared" si="21"/>
        <v>0</v>
      </c>
      <c r="J260" s="146"/>
      <c r="K260" s="147">
        <f t="shared" si="22"/>
        <v>0</v>
      </c>
      <c r="L260" s="148"/>
    </row>
    <row r="261" spans="1:12">
      <c r="A261" s="141"/>
      <c r="B261" s="152"/>
      <c r="C261" s="142" t="s">
        <v>16</v>
      </c>
      <c r="D261" s="142" t="s">
        <v>56</v>
      </c>
      <c r="E261" s="143"/>
      <c r="F261" s="141"/>
      <c r="G261" s="144"/>
      <c r="H261" s="145">
        <f>IFERROR(AVERAGEIF(Pembelian!$C:$C,$B261,Pembelian!$F:$F),0)</f>
        <v>0</v>
      </c>
      <c r="I261" s="146">
        <f t="shared" ref="I261:I262" si="23">IF(H261=0,G261,H261)</f>
        <v>0</v>
      </c>
      <c r="J261" s="146"/>
      <c r="K261" s="147">
        <f t="shared" si="22"/>
        <v>0</v>
      </c>
      <c r="L261" s="148"/>
    </row>
    <row r="262" spans="1:12">
      <c r="A262" s="141"/>
      <c r="B262" s="152"/>
      <c r="C262" s="142" t="s">
        <v>16</v>
      </c>
      <c r="D262" s="142" t="s">
        <v>56</v>
      </c>
      <c r="E262" s="143"/>
      <c r="F262" s="141"/>
      <c r="G262" s="144"/>
      <c r="H262" s="145">
        <f>IFERROR(AVERAGEIF(Pembelian!$C:$C,$B262,Pembelian!$F:$F),0)</f>
        <v>0</v>
      </c>
      <c r="I262" s="146">
        <f t="shared" si="23"/>
        <v>0</v>
      </c>
      <c r="J262" s="146"/>
      <c r="K262" s="147">
        <f t="shared" si="22"/>
        <v>0</v>
      </c>
      <c r="L262" s="148"/>
    </row>
    <row r="263" spans="1:12">
      <c r="A263" s="141"/>
      <c r="B263" s="152"/>
      <c r="C263" s="142" t="s">
        <v>16</v>
      </c>
      <c r="D263" s="142"/>
      <c r="E263" s="143"/>
      <c r="F263" s="141"/>
      <c r="G263" s="144"/>
      <c r="H263" s="145">
        <f>IFERROR(AVERAGEIF(Pembelian!$C:$C,$B263,Pembelian!$F:$F),0)</f>
        <v>0</v>
      </c>
      <c r="I263" s="146">
        <f t="shared" ref="I263" si="24">IF(H263=0,G263,H263)</f>
        <v>0</v>
      </c>
      <c r="J263" s="146"/>
      <c r="K263" s="147">
        <f t="shared" si="22"/>
        <v>0</v>
      </c>
      <c r="L263" s="148"/>
    </row>
    <row r="264" spans="1:12">
      <c r="A264" s="141"/>
      <c r="B264" s="152"/>
      <c r="C264" s="142" t="s">
        <v>16</v>
      </c>
      <c r="D264" s="142" t="s">
        <v>56</v>
      </c>
      <c r="E264" s="143"/>
      <c r="F264" s="141"/>
      <c r="G264" s="144"/>
      <c r="H264" s="145">
        <f>IFERROR(AVERAGEIF(Pembelian!$C:$C,$B264,Pembelian!$F:$F),0)</f>
        <v>0</v>
      </c>
      <c r="I264" s="146">
        <f t="shared" ref="I264" si="25">IF(H264=0,G264,H264)</f>
        <v>0</v>
      </c>
      <c r="J264" s="146"/>
      <c r="K264" s="147">
        <f t="shared" si="22"/>
        <v>0</v>
      </c>
      <c r="L264" s="148"/>
    </row>
    <row r="265" spans="1:12">
      <c r="A265" s="141"/>
      <c r="B265" s="152"/>
      <c r="C265" s="142"/>
      <c r="D265" s="142"/>
      <c r="E265" s="143"/>
      <c r="F265" s="141"/>
      <c r="G265" s="144"/>
      <c r="H265" s="145"/>
      <c r="I265" s="146"/>
      <c r="J265" s="146"/>
      <c r="K265" s="147">
        <f t="shared" si="22"/>
        <v>0</v>
      </c>
      <c r="L265" s="148"/>
    </row>
    <row r="266" spans="1:12">
      <c r="A266" s="141"/>
      <c r="B266" s="152"/>
      <c r="C266" s="142" t="s">
        <v>16</v>
      </c>
      <c r="D266" s="142" t="s">
        <v>57</v>
      </c>
      <c r="E266" s="143"/>
      <c r="F266" s="141"/>
      <c r="G266" s="144"/>
      <c r="H266" s="145">
        <f>IFERROR(AVERAGEIF(Pembelian!$C:$C,$B266,Pembelian!$F:$F),0)</f>
        <v>0</v>
      </c>
      <c r="I266" s="146">
        <f t="shared" si="17"/>
        <v>0</v>
      </c>
      <c r="J266" s="232">
        <v>0.9</v>
      </c>
      <c r="K266" s="147">
        <f t="shared" si="22"/>
        <v>0</v>
      </c>
      <c r="L266" s="148"/>
    </row>
    <row r="267" spans="1:12">
      <c r="A267" s="141"/>
      <c r="B267" s="152"/>
      <c r="C267" s="142" t="s">
        <v>16</v>
      </c>
      <c r="D267" s="142" t="s">
        <v>57</v>
      </c>
      <c r="E267" s="143"/>
      <c r="F267" s="141"/>
      <c r="G267" s="144"/>
      <c r="H267" s="145">
        <f>IFERROR(AVERAGEIF(Pembelian!$C:$C,$B267,Pembelian!$F:$F),0)</f>
        <v>0</v>
      </c>
      <c r="I267" s="146">
        <f t="shared" si="17"/>
        <v>0</v>
      </c>
      <c r="J267" s="232"/>
      <c r="K267" s="147">
        <f t="shared" si="22"/>
        <v>0</v>
      </c>
      <c r="L267" s="144"/>
    </row>
    <row r="268" spans="1:12">
      <c r="A268" s="141"/>
      <c r="B268" s="152"/>
      <c r="C268" s="142" t="s">
        <v>16</v>
      </c>
      <c r="D268" s="142" t="s">
        <v>57</v>
      </c>
      <c r="E268" s="143"/>
      <c r="F268" s="141"/>
      <c r="G268" s="144"/>
      <c r="H268" s="145">
        <f>IFERROR(AVERAGEIF(Pembelian!$C:$C,$B268,Pembelian!$F:$F),0)</f>
        <v>0</v>
      </c>
      <c r="I268" s="146">
        <f t="shared" si="17"/>
        <v>0</v>
      </c>
      <c r="J268" s="232"/>
      <c r="K268" s="147">
        <f t="shared" si="22"/>
        <v>0</v>
      </c>
      <c r="L268" s="148"/>
    </row>
    <row r="269" spans="1:12">
      <c r="A269" s="141"/>
      <c r="B269" s="152"/>
      <c r="C269" s="142" t="s">
        <v>16</v>
      </c>
      <c r="D269" s="142" t="s">
        <v>57</v>
      </c>
      <c r="E269" s="143"/>
      <c r="F269" s="141"/>
      <c r="G269" s="144"/>
      <c r="H269" s="145">
        <f>IFERROR(AVERAGEIF(Pembelian!$C:$C,$B269,Pembelian!$F:$F),0)</f>
        <v>0</v>
      </c>
      <c r="I269" s="146">
        <f t="shared" si="17"/>
        <v>0</v>
      </c>
      <c r="J269" s="232"/>
      <c r="K269" s="147">
        <f t="shared" si="22"/>
        <v>0</v>
      </c>
      <c r="L269" s="148"/>
    </row>
    <row r="270" spans="1:12">
      <c r="A270" s="141"/>
      <c r="B270" s="152"/>
      <c r="C270" s="142" t="s">
        <v>16</v>
      </c>
      <c r="D270" s="142" t="s">
        <v>57</v>
      </c>
      <c r="E270" s="143"/>
      <c r="F270" s="141"/>
      <c r="G270" s="144"/>
      <c r="H270" s="145">
        <f>IFERROR(AVERAGEIF(Pembelian!$C:$C,$B270,Pembelian!$F:$F),0)</f>
        <v>0</v>
      </c>
      <c r="I270" s="146">
        <f t="shared" si="17"/>
        <v>0</v>
      </c>
      <c r="J270" s="232"/>
      <c r="K270" s="147">
        <f t="shared" si="22"/>
        <v>0</v>
      </c>
      <c r="L270" s="148"/>
    </row>
    <row r="271" spans="1:12">
      <c r="A271" s="141"/>
      <c r="B271" s="152"/>
      <c r="C271" s="142" t="s">
        <v>16</v>
      </c>
      <c r="D271" s="142" t="s">
        <v>57</v>
      </c>
      <c r="E271" s="143"/>
      <c r="F271" s="141"/>
      <c r="G271" s="144"/>
      <c r="H271" s="145">
        <f>IFERROR(AVERAGEIF(Pembelian!$C:$C,$B271,Pembelian!$F:$F),0)</f>
        <v>0</v>
      </c>
      <c r="I271" s="146">
        <f t="shared" si="17"/>
        <v>0</v>
      </c>
      <c r="J271" s="232"/>
      <c r="K271" s="147">
        <f t="shared" si="22"/>
        <v>0</v>
      </c>
      <c r="L271" s="148"/>
    </row>
    <row r="272" spans="1:12">
      <c r="A272" s="141"/>
      <c r="B272" s="152"/>
      <c r="C272" s="142" t="s">
        <v>16</v>
      </c>
      <c r="D272" s="142" t="s">
        <v>57</v>
      </c>
      <c r="E272" s="143"/>
      <c r="F272" s="141"/>
      <c r="G272" s="144"/>
      <c r="H272" s="145">
        <f>IFERROR(AVERAGEIF(Pembelian!$C:$C,$B272,Pembelian!$F:$F),0)</f>
        <v>0</v>
      </c>
      <c r="I272" s="146">
        <f t="shared" si="17"/>
        <v>0</v>
      </c>
      <c r="J272" s="232"/>
      <c r="K272" s="147">
        <f t="shared" si="22"/>
        <v>0</v>
      </c>
      <c r="L272" s="148"/>
    </row>
    <row r="273" spans="1:12">
      <c r="A273" s="141"/>
      <c r="B273" s="152"/>
      <c r="C273" s="142" t="s">
        <v>16</v>
      </c>
      <c r="D273" s="142" t="s">
        <v>57</v>
      </c>
      <c r="E273" s="143"/>
      <c r="F273" s="141"/>
      <c r="G273" s="144"/>
      <c r="H273" s="145">
        <f>IFERROR(AVERAGEIF(Pembelian!$C:$C,$B273,Pembelian!$F:$F),0)</f>
        <v>0</v>
      </c>
      <c r="I273" s="146">
        <f t="shared" si="17"/>
        <v>0</v>
      </c>
      <c r="J273" s="232"/>
      <c r="K273" s="147">
        <f t="shared" si="22"/>
        <v>0</v>
      </c>
      <c r="L273" s="148"/>
    </row>
    <row r="274" spans="1:12">
      <c r="A274" s="141"/>
      <c r="B274" s="152"/>
      <c r="C274" s="142" t="s">
        <v>16</v>
      </c>
      <c r="D274" s="142" t="s">
        <v>57</v>
      </c>
      <c r="E274" s="143"/>
      <c r="F274" s="141"/>
      <c r="G274" s="144"/>
      <c r="H274" s="145">
        <f>IFERROR(AVERAGEIF(Pembelian!$C:$C,$B274,Pembelian!$F:$F),0)</f>
        <v>0</v>
      </c>
      <c r="I274" s="146">
        <f t="shared" si="17"/>
        <v>0</v>
      </c>
      <c r="J274" s="232"/>
      <c r="K274" s="147">
        <f t="shared" si="22"/>
        <v>0</v>
      </c>
      <c r="L274" s="148"/>
    </row>
    <row r="275" spans="1:12">
      <c r="A275" s="141"/>
      <c r="B275" s="152"/>
      <c r="C275" s="142" t="s">
        <v>16</v>
      </c>
      <c r="D275" s="142" t="s">
        <v>57</v>
      </c>
      <c r="E275" s="143"/>
      <c r="F275" s="141"/>
      <c r="G275" s="144"/>
      <c r="H275" s="145">
        <f>IFERROR(AVERAGEIF(Pembelian!$C:$C,$B275,Pembelian!$F:$F),0)</f>
        <v>0</v>
      </c>
      <c r="I275" s="146">
        <f t="shared" si="17"/>
        <v>0</v>
      </c>
      <c r="J275" s="232"/>
      <c r="K275" s="147">
        <f t="shared" si="22"/>
        <v>0</v>
      </c>
      <c r="L275" s="148"/>
    </row>
    <row r="276" spans="1:12" ht="16.5" customHeight="1">
      <c r="A276" s="141"/>
      <c r="B276" s="152"/>
      <c r="C276" s="142" t="s">
        <v>16</v>
      </c>
      <c r="D276" s="142" t="s">
        <v>57</v>
      </c>
      <c r="E276" s="143"/>
      <c r="F276" s="141"/>
      <c r="G276" s="144"/>
      <c r="H276" s="145">
        <f>IFERROR(AVERAGEIF(Pembelian!$C:$C,$B276,Pembelian!$F:$F),0)</f>
        <v>0</v>
      </c>
      <c r="I276" s="146">
        <f t="shared" si="17"/>
        <v>0</v>
      </c>
      <c r="J276" s="232"/>
      <c r="K276" s="147">
        <f t="shared" si="22"/>
        <v>0</v>
      </c>
      <c r="L276" s="148"/>
    </row>
    <row r="277" spans="1:12">
      <c r="A277" s="141"/>
      <c r="B277" s="152"/>
      <c r="C277" s="142" t="s">
        <v>16</v>
      </c>
      <c r="D277" s="142" t="s">
        <v>57</v>
      </c>
      <c r="E277" s="143"/>
      <c r="F277" s="141"/>
      <c r="G277" s="144"/>
      <c r="H277" s="145">
        <f>IFERROR(AVERAGEIF(Pembelian!$C:$C,$B277,Pembelian!$F:$F),0)</f>
        <v>0</v>
      </c>
      <c r="I277" s="146">
        <f t="shared" si="17"/>
        <v>0</v>
      </c>
      <c r="J277" s="232"/>
      <c r="K277" s="147">
        <f t="shared" si="22"/>
        <v>0</v>
      </c>
      <c r="L277" s="148"/>
    </row>
    <row r="278" spans="1:12">
      <c r="A278" s="141"/>
      <c r="B278" s="152"/>
      <c r="C278" s="142" t="s">
        <v>16</v>
      </c>
      <c r="D278" s="142" t="s">
        <v>57</v>
      </c>
      <c r="E278" s="143"/>
      <c r="F278" s="141"/>
      <c r="G278" s="144"/>
      <c r="H278" s="145">
        <f>IFERROR(AVERAGEIF(Pembelian!$C:$C,$B278,Pembelian!$F:$F),0)</f>
        <v>0</v>
      </c>
      <c r="I278" s="146">
        <f t="shared" si="17"/>
        <v>0</v>
      </c>
      <c r="J278" s="232"/>
      <c r="K278" s="147">
        <f t="shared" si="22"/>
        <v>0</v>
      </c>
      <c r="L278" s="148"/>
    </row>
    <row r="279" spans="1:12">
      <c r="A279" s="141"/>
      <c r="B279" s="152"/>
      <c r="C279" s="142" t="s">
        <v>16</v>
      </c>
      <c r="D279" s="142" t="s">
        <v>57</v>
      </c>
      <c r="E279" s="143"/>
      <c r="F279" s="141"/>
      <c r="G279" s="144"/>
      <c r="H279" s="145">
        <f>IFERROR(AVERAGEIF(Pembelian!$C:$C,$B279,Pembelian!$F:$F),0)</f>
        <v>0</v>
      </c>
      <c r="I279" s="146">
        <f t="shared" si="17"/>
        <v>0</v>
      </c>
      <c r="J279" s="232"/>
      <c r="K279" s="147">
        <f t="shared" si="22"/>
        <v>0</v>
      </c>
      <c r="L279" s="148"/>
    </row>
    <row r="280" spans="1:12">
      <c r="A280" s="141"/>
      <c r="B280" s="152"/>
      <c r="C280" s="142" t="s">
        <v>16</v>
      </c>
      <c r="D280" s="142" t="s">
        <v>58</v>
      </c>
      <c r="E280" s="143"/>
      <c r="F280" s="141"/>
      <c r="G280" s="144"/>
      <c r="H280" s="145">
        <f>IFERROR(AVERAGEIF(Pembelian!$C:$C,$B280,Pembelian!$F:$F),0)</f>
        <v>0</v>
      </c>
      <c r="I280" s="146">
        <f t="shared" ref="I280:I281" si="26">IF(H280=0,G280,H280)</f>
        <v>0</v>
      </c>
      <c r="J280" s="232"/>
      <c r="K280" s="147">
        <f t="shared" si="22"/>
        <v>0</v>
      </c>
      <c r="L280" s="148"/>
    </row>
    <row r="281" spans="1:12">
      <c r="A281" s="141"/>
      <c r="B281" s="152"/>
      <c r="C281" s="142" t="s">
        <v>16</v>
      </c>
      <c r="D281" s="142" t="s">
        <v>58</v>
      </c>
      <c r="E281" s="143"/>
      <c r="F281" s="141"/>
      <c r="G281" s="144"/>
      <c r="H281" s="145">
        <f>IFERROR(AVERAGEIF(Pembelian!$C:$C,$B281,Pembelian!$F:$F),0)</f>
        <v>0</v>
      </c>
      <c r="I281" s="146">
        <f t="shared" si="26"/>
        <v>0</v>
      </c>
      <c r="J281" s="232"/>
      <c r="K281" s="147">
        <f t="shared" si="22"/>
        <v>0</v>
      </c>
      <c r="L281" s="148"/>
    </row>
    <row r="282" spans="1:12">
      <c r="A282" s="141"/>
      <c r="B282" s="152"/>
      <c r="C282" s="142" t="s">
        <v>16</v>
      </c>
      <c r="D282" s="142" t="s">
        <v>58</v>
      </c>
      <c r="E282" s="143"/>
      <c r="F282" s="141"/>
      <c r="G282" s="144"/>
      <c r="H282" s="145">
        <f>IFERROR(AVERAGEIF(Pembelian!$C:$C,$B282,Pembelian!$F:$F),0)</f>
        <v>0</v>
      </c>
      <c r="I282" s="146">
        <f t="shared" ref="I282" si="27">IF(H282=0,G282,H282)</f>
        <v>0</v>
      </c>
      <c r="J282" s="232"/>
      <c r="K282" s="147">
        <f t="shared" si="22"/>
        <v>0</v>
      </c>
      <c r="L282" s="148"/>
    </row>
    <row r="283" spans="1:12">
      <c r="A283" s="141"/>
      <c r="B283" s="152"/>
      <c r="C283" s="142" t="s">
        <v>16</v>
      </c>
      <c r="D283" s="142" t="s">
        <v>59</v>
      </c>
      <c r="E283" s="143"/>
      <c r="F283" s="141"/>
      <c r="G283" s="144"/>
      <c r="H283" s="145">
        <f>IFERROR(AVERAGEIF(Pembelian!$C:$C,$B283,Pembelian!$F:$F),0)</f>
        <v>0</v>
      </c>
      <c r="I283" s="146">
        <f t="shared" ref="I283:I292" si="28">IF(H283=0,G283,H283)</f>
        <v>0</v>
      </c>
      <c r="J283" s="232"/>
      <c r="K283" s="147">
        <f t="shared" si="22"/>
        <v>0</v>
      </c>
      <c r="L283" s="148"/>
    </row>
    <row r="284" spans="1:12">
      <c r="A284" s="141"/>
      <c r="B284" s="152"/>
      <c r="C284" s="142" t="s">
        <v>16</v>
      </c>
      <c r="D284" s="142" t="s">
        <v>59</v>
      </c>
      <c r="E284" s="143"/>
      <c r="F284" s="141"/>
      <c r="G284" s="144"/>
      <c r="H284" s="145">
        <f>IFERROR(AVERAGEIF(Pembelian!$C:$C,$B284,Pembelian!$F:$F),0)</f>
        <v>0</v>
      </c>
      <c r="I284" s="146">
        <f t="shared" si="28"/>
        <v>0</v>
      </c>
      <c r="J284" s="232"/>
      <c r="K284" s="147">
        <f t="shared" si="22"/>
        <v>0</v>
      </c>
      <c r="L284" s="148"/>
    </row>
    <row r="285" spans="1:12">
      <c r="A285" s="141"/>
      <c r="B285" s="152"/>
      <c r="C285" s="142" t="s">
        <v>16</v>
      </c>
      <c r="D285" s="142" t="s">
        <v>59</v>
      </c>
      <c r="E285" s="143"/>
      <c r="F285" s="141"/>
      <c r="G285" s="144"/>
      <c r="H285" s="145">
        <f>IFERROR(AVERAGEIF(Pembelian!$C:$C,$B285,Pembelian!$F:$F),0)</f>
        <v>0</v>
      </c>
      <c r="I285" s="146">
        <f t="shared" si="28"/>
        <v>0</v>
      </c>
      <c r="J285" s="232"/>
      <c r="K285" s="147">
        <f t="shared" si="22"/>
        <v>0</v>
      </c>
      <c r="L285" s="148"/>
    </row>
    <row r="286" spans="1:12">
      <c r="A286" s="141"/>
      <c r="B286" s="152"/>
      <c r="C286" s="142" t="s">
        <v>16</v>
      </c>
      <c r="D286" s="142" t="s">
        <v>59</v>
      </c>
      <c r="E286" s="143"/>
      <c r="F286" s="141"/>
      <c r="G286" s="144"/>
      <c r="H286" s="145">
        <f>IFERROR(AVERAGEIF(Pembelian!$C:$C,$B286,Pembelian!$F:$F),0)</f>
        <v>0</v>
      </c>
      <c r="I286" s="146">
        <f t="shared" si="28"/>
        <v>0</v>
      </c>
      <c r="J286" s="232"/>
      <c r="K286" s="147">
        <f t="shared" si="22"/>
        <v>0</v>
      </c>
      <c r="L286" s="148"/>
    </row>
    <row r="287" spans="1:12">
      <c r="A287" s="141"/>
      <c r="B287" s="152"/>
      <c r="C287" s="142" t="s">
        <v>16</v>
      </c>
      <c r="D287" s="142" t="s">
        <v>59</v>
      </c>
      <c r="E287" s="143"/>
      <c r="F287" s="141"/>
      <c r="G287" s="144"/>
      <c r="H287" s="145">
        <f>IFERROR(AVERAGEIF(Pembelian!$C:$C,$B287,Pembelian!$F:$F),0)</f>
        <v>0</v>
      </c>
      <c r="I287" s="146">
        <f t="shared" si="28"/>
        <v>0</v>
      </c>
      <c r="J287" s="232"/>
      <c r="K287" s="147">
        <f t="shared" si="22"/>
        <v>0</v>
      </c>
      <c r="L287" s="148"/>
    </row>
    <row r="288" spans="1:12">
      <c r="A288" s="141"/>
      <c r="B288" s="152"/>
      <c r="C288" s="142" t="s">
        <v>16</v>
      </c>
      <c r="D288" s="142" t="s">
        <v>59</v>
      </c>
      <c r="E288" s="143"/>
      <c r="F288" s="141"/>
      <c r="G288" s="144"/>
      <c r="H288" s="145">
        <f>IFERROR(AVERAGEIF(Pembelian!$C:$C,$B288,Pembelian!$F:$F),0)</f>
        <v>0</v>
      </c>
      <c r="I288" s="146">
        <f t="shared" si="28"/>
        <v>0</v>
      </c>
      <c r="J288" s="232"/>
      <c r="K288" s="147">
        <f t="shared" si="22"/>
        <v>0</v>
      </c>
      <c r="L288" s="148"/>
    </row>
    <row r="289" spans="1:12">
      <c r="A289" s="141"/>
      <c r="B289" s="152"/>
      <c r="C289" s="142" t="s">
        <v>16</v>
      </c>
      <c r="D289" s="142" t="s">
        <v>59</v>
      </c>
      <c r="E289" s="143"/>
      <c r="F289" s="141"/>
      <c r="G289" s="144"/>
      <c r="H289" s="145">
        <f>IFERROR(AVERAGEIF(Pembelian!$C:$C,$B289,Pembelian!$F:$F),0)</f>
        <v>0</v>
      </c>
      <c r="I289" s="146">
        <f t="shared" si="28"/>
        <v>0</v>
      </c>
      <c r="J289" s="232"/>
      <c r="K289" s="147">
        <f t="shared" si="22"/>
        <v>0</v>
      </c>
      <c r="L289" s="148"/>
    </row>
    <row r="290" spans="1:12">
      <c r="A290" s="141"/>
      <c r="B290" s="152"/>
      <c r="C290" s="142" t="s">
        <v>16</v>
      </c>
      <c r="D290" s="142" t="s">
        <v>59</v>
      </c>
      <c r="E290" s="143"/>
      <c r="F290" s="141"/>
      <c r="G290" s="144"/>
      <c r="H290" s="145">
        <f>IFERROR(AVERAGEIF(Pembelian!$C:$C,$B290,Pembelian!$F:$F),0)</f>
        <v>0</v>
      </c>
      <c r="I290" s="146">
        <f t="shared" si="28"/>
        <v>0</v>
      </c>
      <c r="J290" s="232"/>
      <c r="K290" s="147">
        <f t="shared" si="22"/>
        <v>0</v>
      </c>
      <c r="L290" s="148"/>
    </row>
    <row r="291" spans="1:12">
      <c r="A291" s="141"/>
      <c r="B291" s="152"/>
      <c r="C291" s="142" t="s">
        <v>16</v>
      </c>
      <c r="D291" s="142" t="s">
        <v>59</v>
      </c>
      <c r="E291" s="143"/>
      <c r="F291" s="141"/>
      <c r="G291" s="144"/>
      <c r="H291" s="145">
        <f>IFERROR(AVERAGEIF(Pembelian!$C:$C,$B291,Pembelian!$F:$F),0)</f>
        <v>0</v>
      </c>
      <c r="I291" s="146">
        <f t="shared" si="28"/>
        <v>0</v>
      </c>
      <c r="J291" s="232"/>
      <c r="K291" s="147">
        <f t="shared" si="22"/>
        <v>0</v>
      </c>
      <c r="L291" s="148"/>
    </row>
    <row r="292" spans="1:12">
      <c r="A292" s="141"/>
      <c r="B292" s="152"/>
      <c r="C292" s="142" t="s">
        <v>16</v>
      </c>
      <c r="D292" s="142" t="s">
        <v>59</v>
      </c>
      <c r="E292" s="143"/>
      <c r="F292" s="141"/>
      <c r="G292" s="144"/>
      <c r="H292" s="145">
        <f>IFERROR(AVERAGEIF(Pembelian!$C:$C,$B292,Pembelian!$F:$F),0)</f>
        <v>0</v>
      </c>
      <c r="I292" s="146">
        <f t="shared" si="28"/>
        <v>0</v>
      </c>
      <c r="J292" s="232"/>
      <c r="K292" s="147">
        <f t="shared" si="22"/>
        <v>0</v>
      </c>
      <c r="L292" s="148"/>
    </row>
    <row r="293" spans="1:12">
      <c r="A293" s="141"/>
      <c r="B293" s="152"/>
      <c r="C293" s="142" t="s">
        <v>16</v>
      </c>
      <c r="D293" s="142" t="s">
        <v>59</v>
      </c>
      <c r="E293" s="143"/>
      <c r="F293" s="141"/>
      <c r="G293" s="144"/>
      <c r="H293" s="145">
        <f>IFERROR(AVERAGEIF(Pembelian!$C:$C,$B293,Pembelian!$F:$F),0)</f>
        <v>0</v>
      </c>
      <c r="I293" s="146">
        <f t="shared" ref="I293:I297" si="29">IF(H293=0,G293,H293)</f>
        <v>0</v>
      </c>
      <c r="J293" s="232"/>
      <c r="K293" s="147">
        <f t="shared" si="22"/>
        <v>0</v>
      </c>
      <c r="L293" s="148"/>
    </row>
    <row r="294" spans="1:12">
      <c r="A294" s="141"/>
      <c r="B294" s="152"/>
      <c r="C294" s="142" t="s">
        <v>16</v>
      </c>
      <c r="D294" s="142" t="s">
        <v>59</v>
      </c>
      <c r="E294" s="143"/>
      <c r="F294" s="141"/>
      <c r="G294" s="144"/>
      <c r="H294" s="145">
        <f>IFERROR(AVERAGEIF(Pembelian!$C:$C,$B294,Pembelian!$F:$F),0)</f>
        <v>0</v>
      </c>
      <c r="I294" s="146">
        <f t="shared" si="29"/>
        <v>0</v>
      </c>
      <c r="J294" s="232"/>
      <c r="K294" s="147">
        <f t="shared" si="22"/>
        <v>0</v>
      </c>
      <c r="L294" s="148"/>
    </row>
    <row r="295" spans="1:12">
      <c r="A295" s="141"/>
      <c r="B295" s="152"/>
      <c r="C295" s="142" t="s">
        <v>16</v>
      </c>
      <c r="D295" s="142" t="s">
        <v>59</v>
      </c>
      <c r="E295" s="143"/>
      <c r="F295" s="141"/>
      <c r="G295" s="144"/>
      <c r="H295" s="145">
        <f>IFERROR(AVERAGEIF(Pembelian!$C:$C,$B295,Pembelian!$F:$F),0)</f>
        <v>0</v>
      </c>
      <c r="I295" s="146">
        <f t="shared" si="29"/>
        <v>0</v>
      </c>
      <c r="J295" s="232"/>
      <c r="K295" s="147">
        <f t="shared" si="22"/>
        <v>0</v>
      </c>
      <c r="L295" s="148"/>
    </row>
    <row r="296" spans="1:12">
      <c r="A296" s="141"/>
      <c r="B296" s="152"/>
      <c r="C296" s="142" t="s">
        <v>16</v>
      </c>
      <c r="D296" s="142" t="s">
        <v>59</v>
      </c>
      <c r="E296" s="143"/>
      <c r="F296" s="141"/>
      <c r="G296" s="144"/>
      <c r="H296" s="145">
        <f>IFERROR(AVERAGEIF(Pembelian!$C:$C,$B296,Pembelian!$F:$F),0)</f>
        <v>0</v>
      </c>
      <c r="I296" s="146">
        <f t="shared" si="29"/>
        <v>0</v>
      </c>
      <c r="J296" s="232"/>
      <c r="K296" s="147">
        <f t="shared" si="22"/>
        <v>0</v>
      </c>
      <c r="L296" s="148"/>
    </row>
    <row r="297" spans="1:12">
      <c r="A297" s="141"/>
      <c r="B297" s="152"/>
      <c r="C297" s="142" t="s">
        <v>16</v>
      </c>
      <c r="D297" s="142" t="s">
        <v>59</v>
      </c>
      <c r="E297" s="143"/>
      <c r="F297" s="141"/>
      <c r="G297" s="144"/>
      <c r="H297" s="145">
        <f>IFERROR(AVERAGEIF(Pembelian!$C:$C,$B297,Pembelian!$F:$F),0)</f>
        <v>0</v>
      </c>
      <c r="I297" s="146">
        <f t="shared" si="29"/>
        <v>0</v>
      </c>
      <c r="J297" s="232"/>
      <c r="K297" s="147">
        <f t="shared" si="22"/>
        <v>0</v>
      </c>
      <c r="L297" s="148"/>
    </row>
    <row r="298" spans="1:12">
      <c r="A298" s="141"/>
      <c r="B298" s="152"/>
      <c r="C298" s="142" t="s">
        <v>16</v>
      </c>
      <c r="D298" s="142" t="s">
        <v>59</v>
      </c>
      <c r="E298" s="143"/>
      <c r="F298" s="141"/>
      <c r="G298" s="144"/>
      <c r="H298" s="145">
        <f>IFERROR(AVERAGEIF(Pembelian!$C:$C,$B298,Pembelian!$F:$F),0)</f>
        <v>0</v>
      </c>
      <c r="I298" s="146">
        <f t="shared" ref="I298" si="30">IF(H298=0,G298,H298)</f>
        <v>0</v>
      </c>
      <c r="J298" s="232"/>
      <c r="K298" s="147">
        <f t="shared" si="22"/>
        <v>0</v>
      </c>
      <c r="L298" s="148"/>
    </row>
    <row r="299" spans="1:12">
      <c r="A299" s="141"/>
      <c r="B299" s="152"/>
      <c r="C299" s="142" t="s">
        <v>16</v>
      </c>
      <c r="D299" s="142" t="s">
        <v>59</v>
      </c>
      <c r="E299" s="143"/>
      <c r="F299" s="141"/>
      <c r="G299" s="144"/>
      <c r="H299" s="145">
        <f>IFERROR(AVERAGEIF(Pembelian!$C:$C,$B299,Pembelian!$F:$F),0)</f>
        <v>0</v>
      </c>
      <c r="I299" s="146">
        <f t="shared" ref="I299" si="31">IF(H299=0,G299,H299)</f>
        <v>0</v>
      </c>
      <c r="J299" s="232"/>
      <c r="K299" s="147">
        <f t="shared" si="22"/>
        <v>0</v>
      </c>
      <c r="L299" s="148"/>
    </row>
    <row r="300" spans="1:12">
      <c r="A300" s="141"/>
      <c r="B300" s="152"/>
      <c r="C300" s="142" t="s">
        <v>16</v>
      </c>
      <c r="D300" s="142" t="s">
        <v>57</v>
      </c>
      <c r="E300" s="143"/>
      <c r="F300" s="141"/>
      <c r="G300" s="144"/>
      <c r="H300" s="145">
        <f>IFERROR(AVERAGEIF(Pembelian!$C:$C,$B300,Pembelian!$F:$F),0)</f>
        <v>0</v>
      </c>
      <c r="I300" s="146">
        <f t="shared" ref="I300" si="32">IF(H300=0,G300,H300)</f>
        <v>0</v>
      </c>
      <c r="J300" s="232"/>
      <c r="K300" s="147">
        <f t="shared" si="22"/>
        <v>0</v>
      </c>
      <c r="L300" s="148"/>
    </row>
    <row r="301" spans="1:12">
      <c r="A301" s="141"/>
      <c r="B301" s="152"/>
      <c r="C301" s="142" t="s">
        <v>16</v>
      </c>
      <c r="D301" s="142" t="s">
        <v>57</v>
      </c>
      <c r="E301" s="143"/>
      <c r="F301" s="141"/>
      <c r="G301" s="144"/>
      <c r="H301" s="145">
        <f>IFERROR(AVERAGEIF(Pembelian!$C:$C,$B301,Pembelian!$F:$F),0)</f>
        <v>0</v>
      </c>
      <c r="I301" s="146">
        <f t="shared" ref="I301" si="33">IF(H301=0,G301,H301)</f>
        <v>0</v>
      </c>
      <c r="J301" s="232"/>
      <c r="K301" s="147">
        <f t="shared" si="22"/>
        <v>0</v>
      </c>
      <c r="L301" s="148"/>
    </row>
    <row r="302" spans="1:12">
      <c r="A302" s="141"/>
      <c r="B302" s="152"/>
      <c r="C302" s="142" t="s">
        <v>16</v>
      </c>
      <c r="D302" s="142" t="s">
        <v>57</v>
      </c>
      <c r="E302" s="143"/>
      <c r="F302" s="141"/>
      <c r="G302" s="144"/>
      <c r="H302" s="145">
        <f>IFERROR(AVERAGEIF(Pembelian!$C:$C,$B302,Pembelian!$F:$F),0)</f>
        <v>0</v>
      </c>
      <c r="I302" s="146">
        <f t="shared" ref="I302" si="34">IF(H302=0,G302,H302)</f>
        <v>0</v>
      </c>
      <c r="J302" s="232"/>
      <c r="K302" s="147">
        <f t="shared" si="22"/>
        <v>0</v>
      </c>
      <c r="L302" s="148"/>
    </row>
    <row r="303" spans="1:12">
      <c r="A303" s="141"/>
      <c r="B303" s="152"/>
      <c r="C303" s="142" t="s">
        <v>16</v>
      </c>
      <c r="D303" s="142" t="s">
        <v>57</v>
      </c>
      <c r="E303" s="143"/>
      <c r="F303" s="141"/>
      <c r="G303" s="144"/>
      <c r="H303" s="145">
        <f>IFERROR(AVERAGEIF(Pembelian!$C:$C,$B303,Pembelian!$F:$F),0)</f>
        <v>0</v>
      </c>
      <c r="I303" s="146">
        <f t="shared" ref="I303" si="35">IF(H303=0,G303,H303)</f>
        <v>0</v>
      </c>
      <c r="J303" s="232"/>
      <c r="K303" s="147">
        <f t="shared" si="22"/>
        <v>0</v>
      </c>
      <c r="L303" s="148"/>
    </row>
    <row r="304" spans="1:12">
      <c r="A304" s="141"/>
      <c r="B304" s="152"/>
      <c r="C304" s="142" t="s">
        <v>16</v>
      </c>
      <c r="D304" s="142" t="s">
        <v>73</v>
      </c>
      <c r="E304" s="143"/>
      <c r="F304" s="141"/>
      <c r="G304" s="144"/>
      <c r="H304" s="145">
        <f>IFERROR(AVERAGEIF(Pembelian!$C:$C,$B304,Pembelian!$F:$F),0)</f>
        <v>0</v>
      </c>
      <c r="I304" s="146">
        <f t="shared" ref="I304:I305" si="36">IF(H304=0,G304,H304)</f>
        <v>0</v>
      </c>
      <c r="J304" s="232"/>
      <c r="K304" s="147">
        <f t="shared" si="22"/>
        <v>0</v>
      </c>
      <c r="L304" s="148"/>
    </row>
    <row r="305" spans="1:12">
      <c r="A305" s="141"/>
      <c r="B305" s="152"/>
      <c r="C305" s="142" t="s">
        <v>16</v>
      </c>
      <c r="D305" s="142" t="s">
        <v>73</v>
      </c>
      <c r="E305" s="143"/>
      <c r="F305" s="141"/>
      <c r="G305" s="144"/>
      <c r="H305" s="145">
        <f>IFERROR(AVERAGEIF(Pembelian!$C:$C,$B305,Pembelian!$F:$F),0)</f>
        <v>0</v>
      </c>
      <c r="I305" s="146">
        <f t="shared" si="36"/>
        <v>0</v>
      </c>
      <c r="J305" s="232"/>
      <c r="K305" s="147">
        <f t="shared" si="22"/>
        <v>0</v>
      </c>
      <c r="L305" s="148"/>
    </row>
    <row r="306" spans="1:12">
      <c r="A306" s="141"/>
      <c r="B306" s="152"/>
      <c r="C306" s="142" t="s">
        <v>16</v>
      </c>
      <c r="D306" s="142" t="s">
        <v>58</v>
      </c>
      <c r="E306" s="143"/>
      <c r="F306" s="141"/>
      <c r="G306" s="144"/>
      <c r="H306" s="145">
        <f>IFERROR(AVERAGEIF(Pembelian!$C:$C,$B306,Pembelian!$F:$F),0)</f>
        <v>0</v>
      </c>
      <c r="I306" s="146">
        <f t="shared" ref="I306" si="37">IF(H306=0,G306,H306)</f>
        <v>0</v>
      </c>
      <c r="J306" s="232"/>
      <c r="K306" s="147">
        <f t="shared" si="22"/>
        <v>0</v>
      </c>
      <c r="L306" s="148"/>
    </row>
    <row r="307" spans="1:12">
      <c r="A307" s="141"/>
      <c r="C307" s="142" t="s">
        <v>16</v>
      </c>
      <c r="D307" s="142" t="s">
        <v>57</v>
      </c>
      <c r="E307" s="143"/>
      <c r="F307" s="141"/>
      <c r="H307" s="145">
        <f>IFERROR(AVERAGEIF(Pembelian!$C:$C,$B307,Pembelian!$F:$F),0)</f>
        <v>0</v>
      </c>
      <c r="I307" s="146">
        <f t="shared" ref="I307" si="38">IF(H307=0,G307,H307)</f>
        <v>0</v>
      </c>
      <c r="J307" s="232"/>
      <c r="K307" s="147">
        <f t="shared" si="22"/>
        <v>0</v>
      </c>
      <c r="L307" s="148"/>
    </row>
    <row r="308" spans="1:12">
      <c r="A308" s="141"/>
      <c r="E308" s="143"/>
      <c r="F308" s="141"/>
      <c r="H308" s="145">
        <f>IFERROR(AVERAGEIF(Pembelian!$C:$C,$B308,Pembelian!$F:$F),0)</f>
        <v>0</v>
      </c>
      <c r="I308" s="146">
        <f t="shared" ref="I308" si="39">IF(H308=0,G308,H308)</f>
        <v>0</v>
      </c>
      <c r="J308" s="232"/>
      <c r="K308" s="147">
        <f t="shared" si="22"/>
        <v>0</v>
      </c>
      <c r="L308" s="148"/>
    </row>
    <row r="309" spans="1:12">
      <c r="A309" s="141"/>
      <c r="B309" s="152"/>
      <c r="C309" s="142" t="s">
        <v>16</v>
      </c>
      <c r="D309" s="142" t="s">
        <v>64</v>
      </c>
      <c r="E309" s="143"/>
      <c r="F309" s="141"/>
      <c r="G309" s="144"/>
      <c r="H309" s="145">
        <f>IFERROR(AVERAGEIF(Pembelian!$C:$C,$B309,Pembelian!$F:$F),0)</f>
        <v>0</v>
      </c>
      <c r="I309" s="146">
        <f t="shared" ref="I309:I320" si="40">IF(H309=0,G309,H309)</f>
        <v>0</v>
      </c>
      <c r="J309" s="232"/>
      <c r="K309" s="147">
        <f t="shared" si="22"/>
        <v>0</v>
      </c>
      <c r="L309" s="148"/>
    </row>
    <row r="310" spans="1:12">
      <c r="A310" s="141"/>
      <c r="B310" s="152"/>
      <c r="C310" s="142" t="s">
        <v>16</v>
      </c>
      <c r="D310" s="142" t="s">
        <v>64</v>
      </c>
      <c r="E310" s="143"/>
      <c r="F310" s="141"/>
      <c r="G310" s="144"/>
      <c r="H310" s="145">
        <f>IFERROR(AVERAGEIF(Pembelian!$C:$C,$B310,Pembelian!$F:$F),0)</f>
        <v>0</v>
      </c>
      <c r="I310" s="146">
        <f t="shared" si="40"/>
        <v>0</v>
      </c>
      <c r="J310" s="232"/>
      <c r="K310" s="147">
        <f t="shared" si="22"/>
        <v>0</v>
      </c>
      <c r="L310" s="148"/>
    </row>
    <row r="311" spans="1:12">
      <c r="A311" s="141"/>
      <c r="B311" s="152"/>
      <c r="C311" s="142" t="s">
        <v>16</v>
      </c>
      <c r="D311" s="142" t="s">
        <v>65</v>
      </c>
      <c r="E311" s="143"/>
      <c r="F311" s="141"/>
      <c r="G311" s="144"/>
      <c r="H311" s="145">
        <f>IFERROR(AVERAGEIF(Pembelian!$C:$C,$B311,Pembelian!$F:$F),0)</f>
        <v>0</v>
      </c>
      <c r="I311" s="146">
        <f t="shared" si="40"/>
        <v>0</v>
      </c>
      <c r="J311" s="232"/>
      <c r="K311" s="147">
        <f t="shared" si="22"/>
        <v>0</v>
      </c>
      <c r="L311" s="148"/>
    </row>
    <row r="312" spans="1:12">
      <c r="A312" s="141"/>
      <c r="B312" s="152"/>
      <c r="C312" s="142" t="s">
        <v>16</v>
      </c>
      <c r="D312" s="142" t="s">
        <v>59</v>
      </c>
      <c r="E312" s="143"/>
      <c r="F312" s="141"/>
      <c r="G312" s="144"/>
      <c r="H312" s="145">
        <f>IFERROR(AVERAGEIF(Pembelian!$C:$C,$B312,Pembelian!$F:$F),0)</f>
        <v>0</v>
      </c>
      <c r="I312" s="146">
        <f t="shared" si="40"/>
        <v>0</v>
      </c>
      <c r="J312" s="232"/>
      <c r="K312" s="147">
        <f t="shared" si="22"/>
        <v>0</v>
      </c>
      <c r="L312" s="148"/>
    </row>
    <row r="313" spans="1:12">
      <c r="A313" s="141"/>
      <c r="B313" s="152"/>
      <c r="C313" s="142" t="s">
        <v>16</v>
      </c>
      <c r="D313" s="142" t="s">
        <v>59</v>
      </c>
      <c r="E313" s="143"/>
      <c r="F313" s="141"/>
      <c r="G313" s="144"/>
      <c r="H313" s="145">
        <f>IFERROR(AVERAGEIF(Pembelian!$C:$C,$B313,Pembelian!$F:$F),0)</f>
        <v>0</v>
      </c>
      <c r="I313" s="146">
        <f t="shared" si="40"/>
        <v>0</v>
      </c>
      <c r="J313" s="232"/>
      <c r="K313" s="147">
        <f t="shared" si="22"/>
        <v>0</v>
      </c>
      <c r="L313" s="148"/>
    </row>
    <row r="314" spans="1:12">
      <c r="A314" s="141"/>
      <c r="B314" s="152"/>
      <c r="C314" s="142" t="s">
        <v>16</v>
      </c>
      <c r="D314" s="142" t="s">
        <v>65</v>
      </c>
      <c r="E314" s="143"/>
      <c r="F314" s="141"/>
      <c r="G314" s="144"/>
      <c r="H314" s="145">
        <f>IFERROR(AVERAGEIF(Pembelian!$C:$C,$B314,Pembelian!$F:$F),0)</f>
        <v>0</v>
      </c>
      <c r="I314" s="146">
        <f t="shared" si="40"/>
        <v>0</v>
      </c>
      <c r="J314" s="232"/>
      <c r="K314" s="147">
        <f t="shared" si="22"/>
        <v>0</v>
      </c>
      <c r="L314" s="148"/>
    </row>
    <row r="315" spans="1:12">
      <c r="A315" s="141"/>
      <c r="B315" s="152"/>
      <c r="C315" s="142" t="s">
        <v>16</v>
      </c>
      <c r="D315" s="142" t="s">
        <v>64</v>
      </c>
      <c r="E315" s="143"/>
      <c r="F315" s="141"/>
      <c r="G315" s="144"/>
      <c r="H315" s="145">
        <f>IFERROR(AVERAGEIF(Pembelian!$C:$C,$B315,Pembelian!$F:$F),0)</f>
        <v>0</v>
      </c>
      <c r="I315" s="146">
        <f t="shared" si="40"/>
        <v>0</v>
      </c>
      <c r="J315" s="232"/>
      <c r="K315" s="147">
        <f t="shared" si="22"/>
        <v>0</v>
      </c>
      <c r="L315" s="148"/>
    </row>
    <row r="316" spans="1:12">
      <c r="A316" s="141"/>
      <c r="B316" s="152"/>
      <c r="C316" s="142" t="s">
        <v>16</v>
      </c>
      <c r="D316" s="142" t="s">
        <v>65</v>
      </c>
      <c r="E316" s="143"/>
      <c r="F316" s="141"/>
      <c r="G316" s="144"/>
      <c r="H316" s="145">
        <f>IFERROR(AVERAGEIF(Pembelian!$C:$C,$B316,Pembelian!$F:$F),0)</f>
        <v>0</v>
      </c>
      <c r="I316" s="146">
        <f t="shared" si="40"/>
        <v>0</v>
      </c>
      <c r="J316" s="232"/>
      <c r="K316" s="147">
        <f t="shared" si="22"/>
        <v>0</v>
      </c>
      <c r="L316" s="148"/>
    </row>
    <row r="317" spans="1:12">
      <c r="A317" s="141"/>
      <c r="B317" s="152"/>
      <c r="C317" s="142" t="s">
        <v>16</v>
      </c>
      <c r="D317" s="142" t="s">
        <v>59</v>
      </c>
      <c r="E317" s="143"/>
      <c r="F317" s="141"/>
      <c r="G317" s="144"/>
      <c r="H317" s="145">
        <f>IFERROR(AVERAGEIF(Pembelian!$C:$C,$B317,Pembelian!$F:$F),0)</f>
        <v>0</v>
      </c>
      <c r="I317" s="146">
        <f t="shared" si="40"/>
        <v>0</v>
      </c>
      <c r="J317" s="232"/>
      <c r="K317" s="147">
        <f t="shared" si="22"/>
        <v>0</v>
      </c>
      <c r="L317" s="148"/>
    </row>
    <row r="318" spans="1:12">
      <c r="A318" s="141"/>
      <c r="B318" s="152"/>
      <c r="C318" s="142" t="s">
        <v>68</v>
      </c>
      <c r="D318" s="142" t="s">
        <v>64</v>
      </c>
      <c r="E318" s="143"/>
      <c r="F318" s="141"/>
      <c r="G318" s="144"/>
      <c r="H318" s="145">
        <f>IFERROR(AVERAGEIF(Pembelian!$C:$C,$B318,Pembelian!$F:$F),0)</f>
        <v>0</v>
      </c>
      <c r="I318" s="146">
        <f t="shared" si="40"/>
        <v>0</v>
      </c>
      <c r="J318" s="232"/>
      <c r="K318" s="147">
        <f t="shared" si="22"/>
        <v>0</v>
      </c>
      <c r="L318" s="148"/>
    </row>
    <row r="319" spans="1:12">
      <c r="A319" s="141"/>
      <c r="B319" s="152"/>
      <c r="C319" s="142" t="s">
        <v>68</v>
      </c>
      <c r="D319" s="142" t="s">
        <v>64</v>
      </c>
      <c r="E319" s="143"/>
      <c r="F319" s="141"/>
      <c r="G319" s="144"/>
      <c r="H319" s="145">
        <f>IFERROR(AVERAGEIF(Pembelian!$C:$C,$B319,Pembelian!$F:$F),0)</f>
        <v>0</v>
      </c>
      <c r="I319" s="146">
        <v>46814</v>
      </c>
      <c r="J319" s="232"/>
      <c r="K319" s="147">
        <f t="shared" si="22"/>
        <v>46.814</v>
      </c>
      <c r="L319" s="148"/>
    </row>
    <row r="320" spans="1:12">
      <c r="A320" s="141"/>
      <c r="B320" s="152"/>
      <c r="C320" s="142" t="s">
        <v>68</v>
      </c>
      <c r="D320" s="142" t="s">
        <v>69</v>
      </c>
      <c r="E320" s="143"/>
      <c r="F320" s="141"/>
      <c r="G320" s="144"/>
      <c r="H320" s="145">
        <f>IFERROR(AVERAGEIF(Pembelian!$C:$C,$B320,Pembelian!$F:$F),0)</f>
        <v>0</v>
      </c>
      <c r="I320" s="146">
        <f t="shared" si="40"/>
        <v>0</v>
      </c>
      <c r="J320" s="232"/>
      <c r="K320" s="147">
        <f t="shared" si="22"/>
        <v>0</v>
      </c>
      <c r="L320" s="148"/>
    </row>
    <row r="321" spans="1:12">
      <c r="A321" s="141"/>
      <c r="B321" s="152"/>
      <c r="C321" s="142" t="s">
        <v>68</v>
      </c>
      <c r="D321" s="142" t="s">
        <v>69</v>
      </c>
      <c r="E321" s="143"/>
      <c r="F321" s="141"/>
      <c r="G321" s="144"/>
      <c r="H321" s="145">
        <f>IFERROR(AVERAGEIF(Pembelian!$C:$C,$B321,Pembelian!$F:$F),0)</f>
        <v>0</v>
      </c>
      <c r="I321" s="146">
        <f t="shared" ref="I321" si="41">IF(H321=0,G321,H321)</f>
        <v>0</v>
      </c>
      <c r="J321" s="232"/>
      <c r="K321" s="147">
        <f t="shared" si="22"/>
        <v>0</v>
      </c>
      <c r="L321" s="148"/>
    </row>
    <row r="322" spans="1:12">
      <c r="A322" s="141"/>
      <c r="B322" s="152"/>
      <c r="C322" s="142" t="s">
        <v>68</v>
      </c>
      <c r="D322" s="142" t="s">
        <v>69</v>
      </c>
      <c r="E322" s="143"/>
      <c r="F322" s="141"/>
      <c r="G322" s="144"/>
      <c r="H322" s="145">
        <f>IFERROR(AVERAGEIF(Pembelian!$C:$C,$B322,Pembelian!$F:$F),0)</f>
        <v>0</v>
      </c>
      <c r="I322" s="146">
        <f t="shared" ref="I322:I329" si="42">IF(H322=0,G322,H322)</f>
        <v>0</v>
      </c>
      <c r="J322" s="232"/>
      <c r="K322" s="147">
        <f t="shared" si="22"/>
        <v>0</v>
      </c>
      <c r="L322" s="148"/>
    </row>
    <row r="323" spans="1:12">
      <c r="A323" s="141"/>
      <c r="B323" s="152"/>
      <c r="C323" s="142" t="s">
        <v>71</v>
      </c>
      <c r="D323" s="142" t="s">
        <v>70</v>
      </c>
      <c r="E323" s="143"/>
      <c r="F323" s="141"/>
      <c r="G323" s="144"/>
      <c r="H323" s="145">
        <f>IFERROR(AVERAGEIF(Pembelian!$C:$C,$B323,Pembelian!$F:$F),0)</f>
        <v>0</v>
      </c>
      <c r="I323" s="146">
        <f t="shared" si="42"/>
        <v>0</v>
      </c>
      <c r="J323" s="232"/>
      <c r="K323" s="147">
        <f t="shared" ref="K323:K386" si="43">I323/1000</f>
        <v>0</v>
      </c>
      <c r="L323" s="148"/>
    </row>
    <row r="324" spans="1:12">
      <c r="A324" s="141"/>
      <c r="B324" s="152"/>
      <c r="C324" s="142"/>
      <c r="D324" s="142"/>
      <c r="E324" s="143"/>
      <c r="F324" s="141"/>
      <c r="G324" s="144"/>
      <c r="H324" s="145">
        <f>IFERROR(AVERAGEIF(Pembelian!$C:$C,$B324,Pembelian!$F:$F),0)</f>
        <v>0</v>
      </c>
      <c r="I324" s="146">
        <f t="shared" si="42"/>
        <v>0</v>
      </c>
      <c r="J324" s="232"/>
      <c r="K324" s="147">
        <f t="shared" si="43"/>
        <v>0</v>
      </c>
      <c r="L324" s="148"/>
    </row>
    <row r="325" spans="1:12">
      <c r="A325" s="141"/>
      <c r="B325" s="152"/>
      <c r="C325" s="142"/>
      <c r="D325" s="142"/>
      <c r="E325" s="143"/>
      <c r="F325" s="141"/>
      <c r="G325" s="144"/>
      <c r="H325" s="145">
        <f>IFERROR(AVERAGEIF(Pembelian!$C:$C,$B325,Pembelian!$F:$F),0)</f>
        <v>0</v>
      </c>
      <c r="I325" s="146">
        <f t="shared" si="42"/>
        <v>0</v>
      </c>
      <c r="J325" s="232"/>
      <c r="K325" s="147">
        <f t="shared" si="43"/>
        <v>0</v>
      </c>
      <c r="L325" s="148"/>
    </row>
    <row r="326" spans="1:12">
      <c r="A326" s="141"/>
      <c r="B326" s="152"/>
      <c r="C326" s="142"/>
      <c r="D326" s="142"/>
      <c r="E326" s="143"/>
      <c r="F326" s="141"/>
      <c r="G326" s="144"/>
      <c r="H326" s="145">
        <f>IFERROR(AVERAGEIF(Pembelian!$C:$C,$B326,Pembelian!$F:$F),0)</f>
        <v>0</v>
      </c>
      <c r="I326" s="146">
        <f t="shared" si="42"/>
        <v>0</v>
      </c>
      <c r="J326" s="232"/>
      <c r="K326" s="147">
        <f t="shared" si="43"/>
        <v>0</v>
      </c>
      <c r="L326" s="148"/>
    </row>
    <row r="327" spans="1:12">
      <c r="A327" s="141"/>
      <c r="B327" s="152"/>
      <c r="C327" s="142"/>
      <c r="D327" s="142"/>
      <c r="E327" s="143"/>
      <c r="F327" s="141"/>
      <c r="G327" s="144"/>
      <c r="H327" s="145">
        <f>IFERROR(AVERAGEIF(Pembelian!$C:$C,$B327,Pembelian!$F:$F),0)</f>
        <v>0</v>
      </c>
      <c r="I327" s="146">
        <f t="shared" si="42"/>
        <v>0</v>
      </c>
      <c r="J327" s="232"/>
      <c r="K327" s="147">
        <f t="shared" si="43"/>
        <v>0</v>
      </c>
      <c r="L327" s="148"/>
    </row>
    <row r="328" spans="1:12">
      <c r="A328" s="141"/>
      <c r="B328" s="152"/>
      <c r="C328" s="142"/>
      <c r="D328" s="142"/>
      <c r="E328" s="143"/>
      <c r="F328" s="141"/>
      <c r="G328" s="144"/>
      <c r="H328" s="145">
        <f>IFERROR(AVERAGEIF(Pembelian!$C:$C,$B328,Pembelian!$F:$F),0)</f>
        <v>0</v>
      </c>
      <c r="I328" s="146">
        <f t="shared" si="42"/>
        <v>0</v>
      </c>
      <c r="J328" s="232"/>
      <c r="K328" s="147">
        <f t="shared" si="43"/>
        <v>0</v>
      </c>
      <c r="L328" s="148"/>
    </row>
    <row r="329" spans="1:12">
      <c r="A329" s="141"/>
      <c r="B329" s="152"/>
      <c r="C329" s="142"/>
      <c r="D329" s="142"/>
      <c r="E329" s="143"/>
      <c r="F329" s="141"/>
      <c r="G329" s="144"/>
      <c r="H329" s="145">
        <f>IFERROR(AVERAGEIF(Pembelian!$C:$C,$B329,Pembelian!$F:$F),0)</f>
        <v>0</v>
      </c>
      <c r="I329" s="146">
        <f t="shared" si="42"/>
        <v>0</v>
      </c>
      <c r="J329" s="232"/>
      <c r="K329" s="147">
        <f t="shared" si="43"/>
        <v>0</v>
      </c>
      <c r="L329" s="148"/>
    </row>
    <row r="330" spans="1:12">
      <c r="A330" s="141"/>
      <c r="B330" s="152"/>
      <c r="C330" s="142"/>
      <c r="D330" s="142"/>
      <c r="E330" s="143"/>
      <c r="F330" s="141"/>
      <c r="G330" s="144"/>
      <c r="H330" s="145">
        <f>IFERROR(AVERAGEIF(Pembelian!$C:$C,$B330,Pembelian!$F:$F),0)</f>
        <v>0</v>
      </c>
      <c r="I330" s="146">
        <f t="shared" ref="I330:I344" si="44">IF(H330=0,G330,H330)</f>
        <v>0</v>
      </c>
      <c r="J330" s="232"/>
      <c r="K330" s="147">
        <f t="shared" si="43"/>
        <v>0</v>
      </c>
      <c r="L330" s="148"/>
    </row>
    <row r="331" spans="1:12">
      <c r="A331" s="141"/>
      <c r="B331" s="152"/>
      <c r="C331" s="142"/>
      <c r="D331" s="142"/>
      <c r="E331" s="143"/>
      <c r="F331" s="141"/>
      <c r="G331" s="144"/>
      <c r="H331" s="145">
        <f>IFERROR(AVERAGEIF(Pembelian!$C:$C,$B331,Pembelian!$F:$F),0)</f>
        <v>0</v>
      </c>
      <c r="I331" s="146">
        <f t="shared" si="44"/>
        <v>0</v>
      </c>
      <c r="J331" s="232"/>
      <c r="K331" s="147">
        <f t="shared" si="43"/>
        <v>0</v>
      </c>
      <c r="L331" s="148"/>
    </row>
    <row r="332" spans="1:12">
      <c r="A332" s="141"/>
      <c r="B332" s="152"/>
      <c r="C332" s="142"/>
      <c r="D332" s="142"/>
      <c r="E332" s="143"/>
      <c r="F332" s="141"/>
      <c r="G332" s="144"/>
      <c r="H332" s="145">
        <f>IFERROR(AVERAGEIF(Pembelian!$C:$C,$B332,Pembelian!$F:$F),0)</f>
        <v>0</v>
      </c>
      <c r="I332" s="146">
        <f t="shared" si="44"/>
        <v>0</v>
      </c>
      <c r="J332" s="232"/>
      <c r="K332" s="147">
        <f t="shared" si="43"/>
        <v>0</v>
      </c>
      <c r="L332" s="148"/>
    </row>
    <row r="333" spans="1:12">
      <c r="A333" s="141"/>
      <c r="B333" s="152"/>
      <c r="C333" s="142"/>
      <c r="D333" s="142"/>
      <c r="E333" s="143"/>
      <c r="F333" s="141"/>
      <c r="G333" s="144"/>
      <c r="H333" s="145">
        <f>IFERROR(AVERAGEIF(Pembelian!$C:$C,$B333,Pembelian!$F:$F),0)</f>
        <v>0</v>
      </c>
      <c r="I333" s="146">
        <f t="shared" si="44"/>
        <v>0</v>
      </c>
      <c r="J333" s="232"/>
      <c r="K333" s="147">
        <f t="shared" si="43"/>
        <v>0</v>
      </c>
      <c r="L333" s="148"/>
    </row>
    <row r="334" spans="1:12">
      <c r="A334" s="141"/>
      <c r="B334" s="152"/>
      <c r="C334" s="142"/>
      <c r="D334" s="142"/>
      <c r="E334" s="143"/>
      <c r="F334" s="141"/>
      <c r="G334" s="144"/>
      <c r="H334" s="145">
        <f>IFERROR(AVERAGEIF(Pembelian!$C:$C,$B334,Pembelian!$F:$F),0)</f>
        <v>0</v>
      </c>
      <c r="I334" s="146">
        <f t="shared" si="44"/>
        <v>0</v>
      </c>
      <c r="J334" s="232"/>
      <c r="K334" s="147">
        <f t="shared" si="43"/>
        <v>0</v>
      </c>
      <c r="L334" s="148"/>
    </row>
    <row r="335" spans="1:12">
      <c r="A335" s="141"/>
      <c r="B335" s="152"/>
      <c r="C335" s="142"/>
      <c r="D335" s="142"/>
      <c r="E335" s="143"/>
      <c r="F335" s="141"/>
      <c r="G335" s="144"/>
      <c r="H335" s="145">
        <f>IFERROR(AVERAGEIF(Pembelian!$C:$C,$B335,Pembelian!$F:$F),0)</f>
        <v>0</v>
      </c>
      <c r="I335" s="146">
        <f t="shared" si="44"/>
        <v>0</v>
      </c>
      <c r="J335" s="232"/>
      <c r="K335" s="147">
        <f t="shared" si="43"/>
        <v>0</v>
      </c>
      <c r="L335" s="148"/>
    </row>
    <row r="336" spans="1:12">
      <c r="A336" s="141"/>
      <c r="B336" s="152"/>
      <c r="C336" s="142"/>
      <c r="D336" s="142"/>
      <c r="E336" s="143"/>
      <c r="F336" s="141"/>
      <c r="G336" s="144"/>
      <c r="H336" s="145">
        <f>IFERROR(AVERAGEIF(Pembelian!$C:$C,$B336,Pembelian!$F:$F),0)</f>
        <v>0</v>
      </c>
      <c r="I336" s="146">
        <f t="shared" si="44"/>
        <v>0</v>
      </c>
      <c r="J336" s="232"/>
      <c r="K336" s="147">
        <f t="shared" si="43"/>
        <v>0</v>
      </c>
      <c r="L336" s="148"/>
    </row>
    <row r="337" spans="1:12">
      <c r="A337" s="141"/>
      <c r="B337" s="152"/>
      <c r="C337" s="142"/>
      <c r="D337" s="142"/>
      <c r="E337" s="143"/>
      <c r="F337" s="141"/>
      <c r="G337" s="144"/>
      <c r="H337" s="145">
        <f>IFERROR(AVERAGEIF(Pembelian!$C:$C,$B337,Pembelian!$F:$F),0)</f>
        <v>0</v>
      </c>
      <c r="I337" s="146">
        <f t="shared" si="44"/>
        <v>0</v>
      </c>
      <c r="J337" s="232"/>
      <c r="K337" s="147">
        <f t="shared" si="43"/>
        <v>0</v>
      </c>
      <c r="L337" s="148"/>
    </row>
    <row r="338" spans="1:12">
      <c r="A338" s="141"/>
      <c r="B338" s="152"/>
      <c r="C338" s="142"/>
      <c r="D338" s="142"/>
      <c r="E338" s="143"/>
      <c r="F338" s="143"/>
      <c r="G338" s="144"/>
      <c r="H338" s="145">
        <f>IFERROR(AVERAGEIF(Pembelian!$C:$C,$B338,Pembelian!$F:$F),0)</f>
        <v>0</v>
      </c>
      <c r="I338" s="146">
        <f t="shared" si="44"/>
        <v>0</v>
      </c>
      <c r="J338" s="232"/>
      <c r="K338" s="147">
        <f t="shared" si="43"/>
        <v>0</v>
      </c>
      <c r="L338" s="148"/>
    </row>
    <row r="339" spans="1:12">
      <c r="A339" s="141"/>
      <c r="B339" s="152"/>
      <c r="C339" s="142"/>
      <c r="D339" s="142"/>
      <c r="E339" s="143"/>
      <c r="F339" s="143"/>
      <c r="G339" s="144"/>
      <c r="H339" s="145">
        <f>IFERROR(AVERAGEIF(Pembelian!$C:$C,$B339,Pembelian!$F:$F),0)</f>
        <v>0</v>
      </c>
      <c r="I339" s="146">
        <f t="shared" si="44"/>
        <v>0</v>
      </c>
      <c r="J339" s="232"/>
      <c r="K339" s="147">
        <f t="shared" si="43"/>
        <v>0</v>
      </c>
      <c r="L339" s="148"/>
    </row>
    <row r="340" spans="1:12">
      <c r="A340" s="141"/>
      <c r="B340" s="152"/>
      <c r="C340" s="142"/>
      <c r="D340" s="142"/>
      <c r="E340" s="143"/>
      <c r="F340" s="141"/>
      <c r="G340" s="144"/>
      <c r="H340" s="145">
        <f>IFERROR(AVERAGEIF(Pembelian!$C:$C,$B340,Pembelian!$F:$F),0)</f>
        <v>0</v>
      </c>
      <c r="I340" s="146">
        <f t="shared" si="44"/>
        <v>0</v>
      </c>
      <c r="J340" s="232"/>
      <c r="K340" s="147">
        <f t="shared" si="43"/>
        <v>0</v>
      </c>
      <c r="L340" s="148"/>
    </row>
    <row r="341" spans="1:12">
      <c r="A341" s="141"/>
      <c r="B341" s="152"/>
      <c r="C341" s="142"/>
      <c r="D341" s="142"/>
      <c r="E341" s="143"/>
      <c r="F341" s="141"/>
      <c r="G341" s="144"/>
      <c r="H341" s="145">
        <f>IFERROR(AVERAGEIF(Pembelian!$C:$C,$B341,Pembelian!$F:$F),0)</f>
        <v>0</v>
      </c>
      <c r="I341" s="146">
        <f t="shared" si="44"/>
        <v>0</v>
      </c>
      <c r="J341" s="232"/>
      <c r="K341" s="147">
        <f t="shared" si="43"/>
        <v>0</v>
      </c>
      <c r="L341" s="148"/>
    </row>
    <row r="342" spans="1:12">
      <c r="A342" s="141"/>
      <c r="B342" s="152"/>
      <c r="C342" s="142"/>
      <c r="D342" s="142"/>
      <c r="E342" s="143"/>
      <c r="F342" s="141"/>
      <c r="G342" s="144"/>
      <c r="H342" s="145">
        <f>IFERROR(AVERAGEIF(Pembelian!$C:$C,$B342,Pembelian!$F:$F),0)</f>
        <v>0</v>
      </c>
      <c r="I342" s="146">
        <f t="shared" si="44"/>
        <v>0</v>
      </c>
      <c r="J342" s="232"/>
      <c r="K342" s="147">
        <f t="shared" si="43"/>
        <v>0</v>
      </c>
      <c r="L342" s="148"/>
    </row>
    <row r="343" spans="1:12">
      <c r="A343" s="141"/>
      <c r="B343" s="152"/>
      <c r="C343" s="142"/>
      <c r="D343" s="142"/>
      <c r="E343" s="143"/>
      <c r="F343" s="141"/>
      <c r="G343" s="144"/>
      <c r="H343" s="145">
        <f>IFERROR(AVERAGEIF(Pembelian!$C:$C,$B343,Pembelian!$F:$F),0)</f>
        <v>0</v>
      </c>
      <c r="I343" s="146">
        <f t="shared" si="44"/>
        <v>0</v>
      </c>
      <c r="J343" s="232"/>
      <c r="K343" s="147">
        <f t="shared" si="43"/>
        <v>0</v>
      </c>
      <c r="L343" s="148"/>
    </row>
    <row r="344" spans="1:12">
      <c r="A344" s="141"/>
      <c r="B344" s="152"/>
      <c r="C344" s="142"/>
      <c r="D344" s="142"/>
      <c r="E344" s="143"/>
      <c r="F344" s="141"/>
      <c r="G344" s="144"/>
      <c r="H344" s="145">
        <f>IFERROR(AVERAGEIF(Pembelian!$C:$C,$B344,Pembelian!$F:$F),0)</f>
        <v>0</v>
      </c>
      <c r="I344" s="146">
        <f t="shared" si="44"/>
        <v>0</v>
      </c>
      <c r="J344" s="232"/>
      <c r="K344" s="147">
        <f t="shared" si="43"/>
        <v>0</v>
      </c>
      <c r="L344" s="148"/>
    </row>
    <row r="345" spans="1:12">
      <c r="A345" s="141"/>
      <c r="B345" s="152"/>
      <c r="C345" s="142"/>
      <c r="D345" s="142"/>
      <c r="E345" s="143"/>
      <c r="F345" s="141"/>
      <c r="G345" s="144"/>
      <c r="H345" s="145">
        <f>IFERROR(AVERAGEIF(Pembelian!$C:$C,$B345,Pembelian!$F:$F),0)</f>
        <v>0</v>
      </c>
      <c r="I345" s="146">
        <f t="shared" ref="I345:I360" si="45">IF(H345=0,G345,H345)</f>
        <v>0</v>
      </c>
      <c r="J345" s="146"/>
      <c r="K345" s="147">
        <f t="shared" si="43"/>
        <v>0</v>
      </c>
      <c r="L345" s="148"/>
    </row>
    <row r="346" spans="1:12">
      <c r="A346" s="141"/>
      <c r="B346" s="152"/>
      <c r="C346" s="142"/>
      <c r="D346" s="142"/>
      <c r="E346" s="143"/>
      <c r="F346" s="141"/>
      <c r="G346" s="144"/>
      <c r="H346" s="145">
        <f>IFERROR(AVERAGEIF(Pembelian!$C:$C,$B346,Pembelian!$F:$F),0)</f>
        <v>0</v>
      </c>
      <c r="I346" s="146">
        <f t="shared" si="45"/>
        <v>0</v>
      </c>
      <c r="J346" s="146"/>
      <c r="K346" s="147">
        <f t="shared" si="43"/>
        <v>0</v>
      </c>
      <c r="L346" s="148"/>
    </row>
    <row r="347" spans="1:12">
      <c r="A347" s="141"/>
      <c r="B347" s="152"/>
      <c r="C347" s="142"/>
      <c r="D347" s="142"/>
      <c r="E347" s="141"/>
      <c r="F347" s="141"/>
      <c r="G347" s="144"/>
      <c r="H347" s="145">
        <f>IFERROR(AVERAGEIF(Pembelian!$C:$C,$B347,Pembelian!$F:$F),0)</f>
        <v>0</v>
      </c>
      <c r="I347" s="146">
        <f t="shared" si="45"/>
        <v>0</v>
      </c>
      <c r="J347" s="146"/>
      <c r="K347" s="147">
        <f t="shared" si="43"/>
        <v>0</v>
      </c>
      <c r="L347" s="148"/>
    </row>
    <row r="348" spans="1:12">
      <c r="A348" s="141"/>
      <c r="B348" s="152"/>
      <c r="C348" s="142"/>
      <c r="D348" s="142"/>
      <c r="E348" s="141"/>
      <c r="F348" s="141"/>
      <c r="G348" s="144"/>
      <c r="H348" s="145">
        <f>IFERROR(AVERAGEIF(Pembelian!$C:$C,$B348,Pembelian!$F:$F),0)</f>
        <v>0</v>
      </c>
      <c r="I348" s="146">
        <f t="shared" si="45"/>
        <v>0</v>
      </c>
      <c r="J348" s="146"/>
      <c r="K348" s="147">
        <f t="shared" si="43"/>
        <v>0</v>
      </c>
      <c r="L348" s="148"/>
    </row>
    <row r="349" spans="1:12">
      <c r="A349" s="141"/>
      <c r="B349" s="152"/>
      <c r="C349" s="142"/>
      <c r="D349" s="142"/>
      <c r="E349" s="143"/>
      <c r="F349" s="141"/>
      <c r="G349" s="144"/>
      <c r="H349" s="145">
        <f>IFERROR(AVERAGEIF(Pembelian!$C:$C,$B349,Pembelian!$F:$F),0)</f>
        <v>0</v>
      </c>
      <c r="I349" s="146">
        <f t="shared" si="45"/>
        <v>0</v>
      </c>
      <c r="J349" s="146"/>
      <c r="K349" s="147">
        <f t="shared" si="43"/>
        <v>0</v>
      </c>
      <c r="L349" s="148"/>
    </row>
    <row r="350" spans="1:12">
      <c r="A350" s="141"/>
      <c r="B350" s="152"/>
      <c r="C350" s="142"/>
      <c r="D350" s="142"/>
      <c r="E350" s="143"/>
      <c r="F350" s="141"/>
      <c r="G350" s="144"/>
      <c r="H350" s="145">
        <f>IFERROR(AVERAGEIF(Pembelian!$C:$C,$B350,Pembelian!$F:$F),0)</f>
        <v>0</v>
      </c>
      <c r="I350" s="146">
        <f t="shared" si="45"/>
        <v>0</v>
      </c>
      <c r="J350" s="146"/>
      <c r="K350" s="147">
        <f t="shared" si="43"/>
        <v>0</v>
      </c>
      <c r="L350" s="148"/>
    </row>
    <row r="351" spans="1:12">
      <c r="A351" s="141"/>
      <c r="B351" s="152"/>
      <c r="C351" s="142"/>
      <c r="D351" s="142"/>
      <c r="E351" s="143"/>
      <c r="F351" s="141"/>
      <c r="G351" s="144"/>
      <c r="H351" s="145">
        <f>IFERROR(AVERAGEIF(Pembelian!$C:$C,$B351,Pembelian!$F:$F),0)</f>
        <v>0</v>
      </c>
      <c r="I351" s="146">
        <f t="shared" si="45"/>
        <v>0</v>
      </c>
      <c r="J351" s="146"/>
      <c r="K351" s="147">
        <f t="shared" si="43"/>
        <v>0</v>
      </c>
      <c r="L351" s="148"/>
    </row>
    <row r="352" spans="1:12">
      <c r="A352" s="141"/>
      <c r="B352" s="152"/>
      <c r="C352" s="142"/>
      <c r="D352" s="142"/>
      <c r="E352" s="141"/>
      <c r="F352" s="141"/>
      <c r="G352" s="144"/>
      <c r="H352" s="145">
        <f>IFERROR(AVERAGEIF(Pembelian!$C:$C,$B352,Pembelian!$F:$F),0)</f>
        <v>0</v>
      </c>
      <c r="I352" s="146">
        <f t="shared" si="45"/>
        <v>0</v>
      </c>
      <c r="J352" s="146"/>
      <c r="K352" s="147">
        <f t="shared" si="43"/>
        <v>0</v>
      </c>
      <c r="L352" s="148"/>
    </row>
    <row r="353" spans="1:12">
      <c r="A353" s="141"/>
      <c r="B353" s="152"/>
      <c r="C353" s="142"/>
      <c r="D353" s="142"/>
      <c r="E353" s="143"/>
      <c r="F353" s="143"/>
      <c r="G353" s="144"/>
      <c r="H353" s="145">
        <f>IFERROR(AVERAGEIF(Pembelian!$C:$C,$B353,Pembelian!$F:$F),0)</f>
        <v>0</v>
      </c>
      <c r="I353" s="146">
        <f t="shared" si="45"/>
        <v>0</v>
      </c>
      <c r="J353" s="146"/>
      <c r="K353" s="147">
        <f t="shared" si="43"/>
        <v>0</v>
      </c>
      <c r="L353" s="148"/>
    </row>
    <row r="354" spans="1:12">
      <c r="A354" s="141"/>
      <c r="B354" s="152"/>
      <c r="C354" s="142"/>
      <c r="D354" s="142"/>
      <c r="E354" s="143"/>
      <c r="F354" s="141"/>
      <c r="G354" s="144"/>
      <c r="H354" s="145">
        <f>IFERROR(AVERAGEIF(Pembelian!$C:$C,$B354,Pembelian!$F:$F),0)</f>
        <v>0</v>
      </c>
      <c r="I354" s="146">
        <f t="shared" si="45"/>
        <v>0</v>
      </c>
      <c r="J354" s="146"/>
      <c r="K354" s="147">
        <f t="shared" si="43"/>
        <v>0</v>
      </c>
      <c r="L354" s="148"/>
    </row>
    <row r="355" spans="1:12">
      <c r="A355" s="141"/>
      <c r="B355" s="152"/>
      <c r="C355" s="142"/>
      <c r="D355" s="142"/>
      <c r="E355" s="143"/>
      <c r="F355" s="141"/>
      <c r="G355" s="144"/>
      <c r="H355" s="145">
        <f>IFERROR(AVERAGEIF(Pembelian!$C:$C,$B355,Pembelian!$F:$F),0)</f>
        <v>0</v>
      </c>
      <c r="I355" s="146">
        <f t="shared" si="45"/>
        <v>0</v>
      </c>
      <c r="J355" s="146"/>
      <c r="K355" s="147">
        <f t="shared" si="43"/>
        <v>0</v>
      </c>
      <c r="L355" s="148"/>
    </row>
    <row r="356" spans="1:12">
      <c r="A356" s="141"/>
      <c r="B356" s="152"/>
      <c r="C356" s="142"/>
      <c r="D356" s="142"/>
      <c r="E356" s="143"/>
      <c r="F356" s="141"/>
      <c r="G356" s="144"/>
      <c r="H356" s="145">
        <f>IFERROR(AVERAGEIF(Pembelian!$C:$C,$B356,Pembelian!$F:$F),0)</f>
        <v>0</v>
      </c>
      <c r="I356" s="146">
        <f t="shared" si="45"/>
        <v>0</v>
      </c>
      <c r="J356" s="146"/>
      <c r="K356" s="147">
        <f t="shared" si="43"/>
        <v>0</v>
      </c>
      <c r="L356" s="148"/>
    </row>
    <row r="357" spans="1:12">
      <c r="A357" s="141"/>
      <c r="B357" s="152"/>
      <c r="C357" s="142"/>
      <c r="D357" s="142"/>
      <c r="E357" s="143"/>
      <c r="F357" s="141"/>
      <c r="G357" s="144"/>
      <c r="H357" s="145">
        <f>IFERROR(AVERAGEIF(Pembelian!$C:$C,$B357,Pembelian!$F:$F),0)</f>
        <v>0</v>
      </c>
      <c r="I357" s="146">
        <f t="shared" si="45"/>
        <v>0</v>
      </c>
      <c r="J357" s="146"/>
      <c r="K357" s="147">
        <f t="shared" si="43"/>
        <v>0</v>
      </c>
      <c r="L357" s="148"/>
    </row>
    <row r="358" spans="1:12">
      <c r="A358" s="141"/>
      <c r="B358" s="152"/>
      <c r="C358" s="142"/>
      <c r="D358" s="142"/>
      <c r="E358" s="143"/>
      <c r="F358" s="141"/>
      <c r="G358" s="144"/>
      <c r="H358" s="145">
        <f>IFERROR(AVERAGEIF(Pembelian!$C:$C,$B358,Pembelian!$F:$F),0)</f>
        <v>0</v>
      </c>
      <c r="I358" s="146">
        <f t="shared" si="45"/>
        <v>0</v>
      </c>
      <c r="J358" s="146"/>
      <c r="K358" s="147">
        <f t="shared" si="43"/>
        <v>0</v>
      </c>
      <c r="L358" s="148"/>
    </row>
    <row r="359" spans="1:12">
      <c r="A359" s="141"/>
      <c r="B359" s="152"/>
      <c r="C359" s="142"/>
      <c r="D359" s="142"/>
      <c r="E359" s="143"/>
      <c r="F359" s="141"/>
      <c r="G359" s="144"/>
      <c r="H359" s="145">
        <f>IFERROR(AVERAGEIF(Pembelian!$C:$C,$B359,Pembelian!$F:$F),0)</f>
        <v>0</v>
      </c>
      <c r="I359" s="146">
        <f t="shared" si="45"/>
        <v>0</v>
      </c>
      <c r="J359" s="146"/>
      <c r="K359" s="147">
        <f t="shared" si="43"/>
        <v>0</v>
      </c>
      <c r="L359" s="148"/>
    </row>
    <row r="360" spans="1:12">
      <c r="A360" s="141"/>
      <c r="B360" s="152"/>
      <c r="C360" s="142"/>
      <c r="D360" s="142"/>
      <c r="E360" s="143"/>
      <c r="F360" s="141"/>
      <c r="G360" s="144"/>
      <c r="H360" s="145">
        <f>IFERROR(AVERAGEIF(Pembelian!$C:$C,$B360,Pembelian!$F:$F),0)</f>
        <v>0</v>
      </c>
      <c r="I360" s="146">
        <f t="shared" si="45"/>
        <v>0</v>
      </c>
      <c r="J360" s="146"/>
      <c r="K360" s="147">
        <f t="shared" si="43"/>
        <v>0</v>
      </c>
      <c r="L360" s="148"/>
    </row>
    <row r="361" spans="1:12">
      <c r="A361" s="141"/>
      <c r="B361" s="152"/>
      <c r="C361" s="142"/>
      <c r="D361" s="142"/>
      <c r="E361" s="143"/>
      <c r="F361" s="141"/>
      <c r="G361" s="144"/>
      <c r="H361" s="145">
        <f>IFERROR(AVERAGEIF(Pembelian!$C:$C,$B361,Pembelian!$F:$F),0)</f>
        <v>0</v>
      </c>
      <c r="I361" s="146">
        <f t="shared" ref="I361:I400" si="46">IF(H361=0,G361,H361)</f>
        <v>0</v>
      </c>
      <c r="J361" s="146"/>
      <c r="K361" s="147">
        <f t="shared" si="43"/>
        <v>0</v>
      </c>
      <c r="L361" s="148"/>
    </row>
    <row r="362" spans="1:12">
      <c r="A362" s="141"/>
      <c r="B362" s="152"/>
      <c r="C362" s="142"/>
      <c r="D362" s="142"/>
      <c r="E362" s="143"/>
      <c r="F362" s="141"/>
      <c r="G362" s="144"/>
      <c r="H362" s="145">
        <f>IFERROR(AVERAGEIF(Pembelian!$C:$C,$B362,Pembelian!$F:$F),0)</f>
        <v>0</v>
      </c>
      <c r="I362" s="146">
        <f t="shared" si="46"/>
        <v>0</v>
      </c>
      <c r="J362" s="146"/>
      <c r="K362" s="147">
        <f t="shared" si="43"/>
        <v>0</v>
      </c>
      <c r="L362" s="148"/>
    </row>
    <row r="363" spans="1:12">
      <c r="A363" s="141"/>
      <c r="B363" s="152"/>
      <c r="C363" s="142"/>
      <c r="D363" s="142"/>
      <c r="E363" s="143"/>
      <c r="F363" s="141"/>
      <c r="G363" s="144"/>
      <c r="H363" s="145">
        <f>IFERROR(AVERAGEIF(Pembelian!$C:$C,$B363,Pembelian!$F:$F),0)</f>
        <v>0</v>
      </c>
      <c r="I363" s="146">
        <f t="shared" si="46"/>
        <v>0</v>
      </c>
      <c r="J363" s="146"/>
      <c r="K363" s="147">
        <f t="shared" si="43"/>
        <v>0</v>
      </c>
      <c r="L363" s="148"/>
    </row>
    <row r="364" spans="1:12">
      <c r="A364" s="141"/>
      <c r="B364" s="152"/>
      <c r="C364" s="142"/>
      <c r="D364" s="142"/>
      <c r="E364" s="143"/>
      <c r="F364" s="141"/>
      <c r="G364" s="144"/>
      <c r="H364" s="145">
        <f>IFERROR(AVERAGEIF(Pembelian!$C:$C,$B364,Pembelian!$F:$F),0)</f>
        <v>0</v>
      </c>
      <c r="I364" s="146">
        <f t="shared" si="46"/>
        <v>0</v>
      </c>
      <c r="J364" s="146"/>
      <c r="K364" s="147">
        <f t="shared" si="43"/>
        <v>0</v>
      </c>
      <c r="L364" s="148"/>
    </row>
    <row r="365" spans="1:12">
      <c r="A365" s="141"/>
      <c r="B365" s="152"/>
      <c r="C365" s="142"/>
      <c r="D365" s="142"/>
      <c r="E365" s="143"/>
      <c r="F365" s="141"/>
      <c r="G365" s="144"/>
      <c r="H365" s="145">
        <f>IFERROR(AVERAGEIF(Pembelian!$C:$C,$B365,Pembelian!$F:$F),0)</f>
        <v>0</v>
      </c>
      <c r="I365" s="146">
        <f t="shared" si="46"/>
        <v>0</v>
      </c>
      <c r="J365" s="146"/>
      <c r="K365" s="147">
        <f t="shared" si="43"/>
        <v>0</v>
      </c>
      <c r="L365" s="148"/>
    </row>
    <row r="366" spans="1:12">
      <c r="A366" s="141"/>
      <c r="B366" s="152"/>
      <c r="C366" s="142"/>
      <c r="D366" s="142"/>
      <c r="E366" s="143"/>
      <c r="F366" s="141"/>
      <c r="G366" s="144"/>
      <c r="H366" s="145">
        <f>IFERROR(AVERAGEIF(Pembelian!$C:$C,$B366,Pembelian!$F:$F),0)</f>
        <v>0</v>
      </c>
      <c r="I366" s="146">
        <f t="shared" si="46"/>
        <v>0</v>
      </c>
      <c r="J366" s="146"/>
      <c r="K366" s="147">
        <f t="shared" si="43"/>
        <v>0</v>
      </c>
      <c r="L366" s="148"/>
    </row>
    <row r="367" spans="1:12">
      <c r="A367" s="141"/>
      <c r="B367" s="152"/>
      <c r="C367" s="142"/>
      <c r="D367" s="142"/>
      <c r="E367" s="143"/>
      <c r="F367" s="143"/>
      <c r="G367" s="144"/>
      <c r="H367" s="145">
        <f>IFERROR(AVERAGEIF(Pembelian!$C:$C,$B367,Pembelian!$F:$F),0)</f>
        <v>0</v>
      </c>
      <c r="I367" s="146">
        <f t="shared" si="46"/>
        <v>0</v>
      </c>
      <c r="J367" s="146"/>
      <c r="K367" s="147">
        <f t="shared" si="43"/>
        <v>0</v>
      </c>
      <c r="L367" s="148"/>
    </row>
    <row r="368" spans="1:12">
      <c r="A368" s="141"/>
      <c r="B368" s="152"/>
      <c r="C368" s="142"/>
      <c r="D368" s="142"/>
      <c r="E368" s="143"/>
      <c r="F368" s="141"/>
      <c r="G368" s="144"/>
      <c r="H368" s="145">
        <f>IFERROR(AVERAGEIF(Pembelian!$C:$C,$B368,Pembelian!$F:$F),0)</f>
        <v>0</v>
      </c>
      <c r="I368" s="146">
        <f t="shared" si="46"/>
        <v>0</v>
      </c>
      <c r="J368" s="146"/>
      <c r="K368" s="147">
        <f t="shared" si="43"/>
        <v>0</v>
      </c>
      <c r="L368" s="148"/>
    </row>
    <row r="369" spans="1:12">
      <c r="A369" s="141"/>
      <c r="B369" s="152"/>
      <c r="C369" s="142"/>
      <c r="D369" s="142"/>
      <c r="E369" s="143"/>
      <c r="F369" s="141"/>
      <c r="G369" s="144"/>
      <c r="H369" s="145">
        <f>IFERROR(AVERAGEIF(Pembelian!$C:$C,$B369,Pembelian!$F:$F),0)</f>
        <v>0</v>
      </c>
      <c r="I369" s="146">
        <f t="shared" ref="I369" si="47">IF(H369=0,G369,H369)</f>
        <v>0</v>
      </c>
      <c r="J369" s="146"/>
      <c r="K369" s="147">
        <f t="shared" si="43"/>
        <v>0</v>
      </c>
      <c r="L369" s="148"/>
    </row>
    <row r="370" spans="1:12">
      <c r="A370" s="141"/>
      <c r="B370" s="152"/>
      <c r="C370" s="142"/>
      <c r="D370" s="142"/>
      <c r="E370" s="143"/>
      <c r="F370" s="141"/>
      <c r="G370" s="144"/>
      <c r="H370" s="145">
        <f>IFERROR(AVERAGEIF(Pembelian!$C:$C,$B370,Pembelian!$F:$F),0)</f>
        <v>0</v>
      </c>
      <c r="I370" s="146">
        <f t="shared" si="46"/>
        <v>0</v>
      </c>
      <c r="J370" s="146"/>
      <c r="K370" s="147">
        <f t="shared" si="43"/>
        <v>0</v>
      </c>
      <c r="L370" s="148"/>
    </row>
    <row r="371" spans="1:12">
      <c r="A371" s="141"/>
      <c r="B371" s="152"/>
      <c r="C371" s="142"/>
      <c r="D371" s="142"/>
      <c r="E371" s="143"/>
      <c r="F371" s="141"/>
      <c r="G371" s="144"/>
      <c r="H371" s="145">
        <f>IFERROR(AVERAGEIF(Pembelian!$C:$C,$B371,Pembelian!$F:$F),0)</f>
        <v>0</v>
      </c>
      <c r="I371" s="146">
        <f t="shared" si="46"/>
        <v>0</v>
      </c>
      <c r="J371" s="146"/>
      <c r="K371" s="147">
        <f t="shared" si="43"/>
        <v>0</v>
      </c>
      <c r="L371" s="148"/>
    </row>
    <row r="372" spans="1:12">
      <c r="A372" s="141"/>
      <c r="B372" s="152"/>
      <c r="C372" s="142"/>
      <c r="D372" s="142"/>
      <c r="E372" s="143"/>
      <c r="F372" s="141"/>
      <c r="G372" s="144"/>
      <c r="H372" s="145">
        <f>IFERROR(AVERAGEIF(Pembelian!$C:$C,$B372,Pembelian!$F:$F),0)</f>
        <v>0</v>
      </c>
      <c r="I372" s="146">
        <f t="shared" si="46"/>
        <v>0</v>
      </c>
      <c r="J372" s="146"/>
      <c r="K372" s="147">
        <f t="shared" si="43"/>
        <v>0</v>
      </c>
      <c r="L372" s="148"/>
    </row>
    <row r="373" spans="1:12">
      <c r="A373" s="141"/>
      <c r="B373" s="152"/>
      <c r="C373" s="142"/>
      <c r="D373" s="142"/>
      <c r="E373" s="143"/>
      <c r="F373" s="141"/>
      <c r="G373" s="144"/>
      <c r="H373" s="145">
        <f>IFERROR(AVERAGEIF(Pembelian!$C:$C,$B373,Pembelian!$F:$F),0)</f>
        <v>0</v>
      </c>
      <c r="I373" s="146">
        <f t="shared" si="46"/>
        <v>0</v>
      </c>
      <c r="J373" s="146"/>
      <c r="K373" s="147">
        <f t="shared" si="43"/>
        <v>0</v>
      </c>
      <c r="L373" s="148"/>
    </row>
    <row r="374" spans="1:12">
      <c r="A374" s="141"/>
      <c r="B374" s="152"/>
      <c r="C374" s="142"/>
      <c r="D374" s="142"/>
      <c r="E374" s="143"/>
      <c r="F374" s="141"/>
      <c r="G374" s="144"/>
      <c r="H374" s="145">
        <f>IFERROR(AVERAGEIF(Pembelian!$C:$C,$B374,Pembelian!$F:$F),0)</f>
        <v>0</v>
      </c>
      <c r="I374" s="146">
        <f t="shared" si="46"/>
        <v>0</v>
      </c>
      <c r="J374" s="146"/>
      <c r="K374" s="147">
        <f t="shared" si="43"/>
        <v>0</v>
      </c>
      <c r="L374" s="148"/>
    </row>
    <row r="375" spans="1:12">
      <c r="A375" s="141"/>
      <c r="B375" s="152"/>
      <c r="C375" s="142"/>
      <c r="D375" s="142"/>
      <c r="E375" s="143"/>
      <c r="F375" s="141"/>
      <c r="G375" s="144"/>
      <c r="H375" s="145">
        <f>IFERROR(AVERAGEIF(Pembelian!$C:$C,$B375,Pembelian!$F:$F),0)</f>
        <v>0</v>
      </c>
      <c r="I375" s="146">
        <f t="shared" si="46"/>
        <v>0</v>
      </c>
      <c r="J375" s="146"/>
      <c r="K375" s="147">
        <f t="shared" si="43"/>
        <v>0</v>
      </c>
      <c r="L375" s="148"/>
    </row>
    <row r="376" spans="1:12">
      <c r="A376" s="141"/>
      <c r="B376" s="152"/>
      <c r="C376" s="142"/>
      <c r="D376" s="142"/>
      <c r="E376" s="143"/>
      <c r="F376" s="141"/>
      <c r="G376" s="144"/>
      <c r="H376" s="145">
        <f>IFERROR(AVERAGEIF(Pembelian!$C:$C,$B376,Pembelian!$F:$F),0)</f>
        <v>0</v>
      </c>
      <c r="I376" s="146">
        <f t="shared" si="46"/>
        <v>0</v>
      </c>
      <c r="J376" s="146"/>
      <c r="K376" s="147">
        <f t="shared" si="43"/>
        <v>0</v>
      </c>
      <c r="L376" s="148"/>
    </row>
    <row r="377" spans="1:12">
      <c r="A377" s="218"/>
      <c r="B377" s="219"/>
      <c r="C377" s="142"/>
      <c r="D377" s="142"/>
      <c r="E377" s="143"/>
      <c r="F377" s="141"/>
      <c r="G377" s="144"/>
      <c r="H377" s="145">
        <f>IFERROR(AVERAGEIF(Pembelian!$C:$C,$B377,Pembelian!$F:$F),0)</f>
        <v>0</v>
      </c>
      <c r="I377" s="146">
        <f t="shared" si="46"/>
        <v>0</v>
      </c>
      <c r="J377" s="146"/>
      <c r="K377" s="147">
        <f t="shared" si="43"/>
        <v>0</v>
      </c>
      <c r="L377" s="148"/>
    </row>
    <row r="378" spans="1:12">
      <c r="A378" s="141"/>
      <c r="B378" s="152"/>
      <c r="C378" s="142"/>
      <c r="D378" s="142"/>
      <c r="E378" s="143"/>
      <c r="F378" s="141"/>
      <c r="G378" s="144"/>
      <c r="H378" s="145">
        <f>IFERROR(AVERAGEIF(Pembelian!$C:$C,$B378,Pembelian!$F:$F),0)</f>
        <v>0</v>
      </c>
      <c r="I378" s="146">
        <f t="shared" si="46"/>
        <v>0</v>
      </c>
      <c r="J378" s="146"/>
      <c r="K378" s="147">
        <f t="shared" si="43"/>
        <v>0</v>
      </c>
      <c r="L378" s="148"/>
    </row>
    <row r="379" spans="1:12">
      <c r="A379" s="141"/>
      <c r="B379" s="152"/>
      <c r="C379" s="142"/>
      <c r="D379" s="142"/>
      <c r="E379" s="143"/>
      <c r="F379" s="141"/>
      <c r="G379" s="144"/>
      <c r="H379" s="145">
        <f>IFERROR(AVERAGEIF(Pembelian!$C:$C,$B379,Pembelian!$F:$F),0)</f>
        <v>0</v>
      </c>
      <c r="I379" s="146">
        <f t="shared" si="46"/>
        <v>0</v>
      </c>
      <c r="J379" s="146"/>
      <c r="K379" s="147">
        <f t="shared" si="43"/>
        <v>0</v>
      </c>
      <c r="L379" s="148"/>
    </row>
    <row r="380" spans="1:12">
      <c r="A380" s="141"/>
      <c r="B380" s="152"/>
      <c r="C380" s="142"/>
      <c r="D380" s="142"/>
      <c r="E380" s="143"/>
      <c r="F380" s="141"/>
      <c r="G380" s="144"/>
      <c r="H380" s="145">
        <f>IFERROR(AVERAGEIF(Pembelian!$C:$C,$B380,Pembelian!$F:$F),0)</f>
        <v>0</v>
      </c>
      <c r="I380" s="146">
        <f t="shared" si="46"/>
        <v>0</v>
      </c>
      <c r="J380" s="146"/>
      <c r="K380" s="147">
        <f t="shared" si="43"/>
        <v>0</v>
      </c>
      <c r="L380" s="148"/>
    </row>
    <row r="381" spans="1:12">
      <c r="A381" s="141"/>
      <c r="B381" s="152"/>
      <c r="C381" s="142"/>
      <c r="D381" s="142"/>
      <c r="E381" s="143"/>
      <c r="F381" s="141"/>
      <c r="G381" s="144"/>
      <c r="H381" s="145">
        <f>IFERROR(AVERAGEIF(Pembelian!$C:$C,$B381,Pembelian!$F:$F),0)</f>
        <v>0</v>
      </c>
      <c r="I381" s="146">
        <f t="shared" si="46"/>
        <v>0</v>
      </c>
      <c r="J381" s="146"/>
      <c r="K381" s="147">
        <f t="shared" si="43"/>
        <v>0</v>
      </c>
      <c r="L381" s="148"/>
    </row>
    <row r="382" spans="1:12">
      <c r="A382" s="141"/>
      <c r="B382" s="152"/>
      <c r="C382" s="142"/>
      <c r="D382" s="142"/>
      <c r="E382" s="143"/>
      <c r="F382" s="141"/>
      <c r="G382" s="144"/>
      <c r="H382" s="145">
        <f>IFERROR(AVERAGEIF(Pembelian!$C:$C,$B382,Pembelian!$F:$F),0)</f>
        <v>0</v>
      </c>
      <c r="I382" s="146">
        <f t="shared" si="46"/>
        <v>0</v>
      </c>
      <c r="J382" s="146"/>
      <c r="K382" s="147">
        <f t="shared" si="43"/>
        <v>0</v>
      </c>
      <c r="L382" s="148"/>
    </row>
    <row r="383" spans="1:12">
      <c r="A383" s="141"/>
      <c r="B383" s="152"/>
      <c r="C383" s="142"/>
      <c r="D383" s="142"/>
      <c r="E383" s="143"/>
      <c r="F383" s="141"/>
      <c r="G383" s="144"/>
      <c r="H383" s="145">
        <f>IFERROR(AVERAGEIF(Pembelian!$C:$C,$B383,Pembelian!$F:$F),0)</f>
        <v>0</v>
      </c>
      <c r="I383" s="146">
        <f t="shared" si="46"/>
        <v>0</v>
      </c>
      <c r="J383" s="146"/>
      <c r="K383" s="147">
        <f t="shared" si="43"/>
        <v>0</v>
      </c>
      <c r="L383" s="148"/>
    </row>
    <row r="384" spans="1:12">
      <c r="A384" s="141"/>
      <c r="B384" s="152"/>
      <c r="C384" s="142"/>
      <c r="D384" s="142"/>
      <c r="E384" s="143"/>
      <c r="F384" s="141"/>
      <c r="G384" s="144"/>
      <c r="H384" s="145">
        <f>IFERROR(AVERAGEIF(Pembelian!$C:$C,$B384,Pembelian!$F:$F),0)</f>
        <v>0</v>
      </c>
      <c r="I384" s="146">
        <f t="shared" si="46"/>
        <v>0</v>
      </c>
      <c r="J384" s="146"/>
      <c r="K384" s="147">
        <f t="shared" si="43"/>
        <v>0</v>
      </c>
      <c r="L384" s="148"/>
    </row>
    <row r="385" spans="1:12">
      <c r="A385" s="141"/>
      <c r="B385" s="152"/>
      <c r="C385" s="142"/>
      <c r="D385" s="142"/>
      <c r="E385" s="143"/>
      <c r="F385" s="141"/>
      <c r="G385" s="144"/>
      <c r="H385" s="145">
        <f>IFERROR(AVERAGEIF(Pembelian!$C:$C,$B385,Pembelian!$F:$F),0)</f>
        <v>0</v>
      </c>
      <c r="I385" s="146">
        <f t="shared" si="46"/>
        <v>0</v>
      </c>
      <c r="J385" s="146"/>
      <c r="K385" s="147">
        <f t="shared" si="43"/>
        <v>0</v>
      </c>
      <c r="L385" s="148"/>
    </row>
    <row r="386" spans="1:12">
      <c r="A386" s="141"/>
      <c r="B386" s="152"/>
      <c r="C386" s="142"/>
      <c r="D386" s="142"/>
      <c r="E386" s="143"/>
      <c r="F386" s="141"/>
      <c r="G386" s="144"/>
      <c r="H386" s="145">
        <f>IFERROR(AVERAGEIF(Pembelian!$C:$C,$B390,Pembelian!$F:$F),0)</f>
        <v>0</v>
      </c>
      <c r="I386" s="146">
        <f t="shared" ref="I386" si="48">IF(H386=0,G386,H386)</f>
        <v>0</v>
      </c>
      <c r="J386" s="146"/>
      <c r="K386" s="147">
        <f t="shared" si="43"/>
        <v>0</v>
      </c>
      <c r="L386" s="148"/>
    </row>
    <row r="387" spans="1:12">
      <c r="A387" s="141"/>
      <c r="B387" s="152"/>
      <c r="C387" s="142"/>
      <c r="D387" s="142"/>
      <c r="E387" s="143"/>
      <c r="F387" s="141"/>
      <c r="G387" s="144"/>
      <c r="H387" s="145">
        <f>IFERROR(AVERAGEIF(Pembelian!$C:$C,$B391,Pembelian!$F:$F),0)</f>
        <v>0</v>
      </c>
      <c r="I387" s="146">
        <f t="shared" si="46"/>
        <v>0</v>
      </c>
      <c r="J387" s="146"/>
      <c r="K387" s="147">
        <f t="shared" ref="K387:K450" si="49">I387/1000</f>
        <v>0</v>
      </c>
      <c r="L387" s="148"/>
    </row>
    <row r="388" spans="1:12">
      <c r="A388" s="141"/>
      <c r="B388" s="152"/>
      <c r="C388" s="142"/>
      <c r="D388" s="142"/>
      <c r="E388" s="143"/>
      <c r="F388" s="141"/>
      <c r="G388" s="144"/>
      <c r="H388" s="145">
        <f>IFERROR(AVERAGEIF(Pembelian!$C:$C,$B392,Pembelian!$F:$F),0)</f>
        <v>0</v>
      </c>
      <c r="I388" s="146">
        <f t="shared" si="46"/>
        <v>0</v>
      </c>
      <c r="J388" s="146"/>
      <c r="K388" s="147">
        <f t="shared" si="49"/>
        <v>0</v>
      </c>
      <c r="L388" s="148"/>
    </row>
    <row r="389" spans="1:12">
      <c r="A389" s="141"/>
      <c r="B389" s="152"/>
      <c r="C389" s="142"/>
      <c r="D389" s="142"/>
      <c r="E389" s="143"/>
      <c r="F389" s="141"/>
      <c r="G389" s="144"/>
      <c r="H389" s="145">
        <f>IFERROR(AVERAGEIF(Pembelian!$C:$C,$B393,Pembelian!$F:$F),0)</f>
        <v>0</v>
      </c>
      <c r="I389" s="146">
        <f t="shared" si="46"/>
        <v>0</v>
      </c>
      <c r="J389" s="146"/>
      <c r="K389" s="147">
        <f t="shared" si="49"/>
        <v>0</v>
      </c>
      <c r="L389" s="148"/>
    </row>
    <row r="390" spans="1:12">
      <c r="A390" s="141"/>
      <c r="B390" s="152"/>
      <c r="C390" s="142"/>
      <c r="D390" s="142"/>
      <c r="E390" s="143"/>
      <c r="F390" s="141"/>
      <c r="G390" s="144"/>
      <c r="H390" s="145">
        <f>IFERROR(AVERAGEIF(Pembelian!$C:$C,$B394,Pembelian!$F:$F),0)</f>
        <v>0</v>
      </c>
      <c r="I390" s="146">
        <f t="shared" si="46"/>
        <v>0</v>
      </c>
      <c r="J390" s="146"/>
      <c r="K390" s="147">
        <f t="shared" si="49"/>
        <v>0</v>
      </c>
      <c r="L390" s="148"/>
    </row>
    <row r="391" spans="1:12">
      <c r="A391" s="141"/>
      <c r="B391" s="152"/>
      <c r="C391" s="142"/>
      <c r="D391" s="142"/>
      <c r="E391" s="143"/>
      <c r="F391" s="141"/>
      <c r="G391" s="144"/>
      <c r="H391" s="145">
        <f>IFERROR(AVERAGEIF(Pembelian!$C:$C,$B395,Pembelian!$F:$F),0)</f>
        <v>0</v>
      </c>
      <c r="I391" s="146">
        <f t="shared" si="46"/>
        <v>0</v>
      </c>
      <c r="J391" s="146"/>
      <c r="K391" s="147">
        <f t="shared" si="49"/>
        <v>0</v>
      </c>
      <c r="L391" s="148"/>
    </row>
    <row r="392" spans="1:12">
      <c r="A392" s="141"/>
      <c r="B392" s="152"/>
      <c r="C392" s="142"/>
      <c r="D392" s="142"/>
      <c r="E392" s="143"/>
      <c r="F392" s="141"/>
      <c r="G392" s="144"/>
      <c r="H392" s="145">
        <f>IFERROR(AVERAGEIF(Pembelian!$C:$C,$B396,Pembelian!$F:$F),0)</f>
        <v>0</v>
      </c>
      <c r="I392" s="146">
        <f t="shared" si="46"/>
        <v>0</v>
      </c>
      <c r="J392" s="146"/>
      <c r="K392" s="147">
        <f t="shared" si="49"/>
        <v>0</v>
      </c>
      <c r="L392" s="148"/>
    </row>
    <row r="393" spans="1:12">
      <c r="A393" s="141"/>
      <c r="B393" s="152"/>
      <c r="C393" s="142"/>
      <c r="D393" s="142"/>
      <c r="E393" s="143"/>
      <c r="F393" s="141"/>
      <c r="G393" s="144"/>
      <c r="H393" s="145">
        <f>IFERROR(AVERAGEIF(Pembelian!$C:$C,$B397,Pembelian!$F:$F),0)</f>
        <v>0</v>
      </c>
      <c r="I393" s="146">
        <f t="shared" si="46"/>
        <v>0</v>
      </c>
      <c r="J393" s="146"/>
      <c r="K393" s="147">
        <f t="shared" si="49"/>
        <v>0</v>
      </c>
      <c r="L393" s="148"/>
    </row>
    <row r="394" spans="1:12">
      <c r="A394" s="141"/>
      <c r="B394" s="152"/>
      <c r="C394" s="142"/>
      <c r="D394" s="142"/>
      <c r="E394" s="143"/>
      <c r="F394" s="141"/>
      <c r="G394" s="144"/>
      <c r="H394" s="145">
        <f>IFERROR(AVERAGEIF(Pembelian!$C:$C,$B398,Pembelian!$F:$F),0)</f>
        <v>0</v>
      </c>
      <c r="I394" s="146">
        <f t="shared" si="46"/>
        <v>0</v>
      </c>
      <c r="J394" s="146"/>
      <c r="K394" s="147">
        <f t="shared" si="49"/>
        <v>0</v>
      </c>
      <c r="L394" s="148"/>
    </row>
    <row r="395" spans="1:12">
      <c r="A395" s="141"/>
      <c r="B395" s="152"/>
      <c r="C395" s="142"/>
      <c r="D395" s="142"/>
      <c r="E395" s="143"/>
      <c r="F395" s="141"/>
      <c r="G395" s="144"/>
      <c r="H395" s="145">
        <f>IFERROR(AVERAGEIF(Pembelian!$C:$C,$B399,Pembelian!$F:$F),0)</f>
        <v>0</v>
      </c>
      <c r="I395" s="146">
        <f t="shared" si="46"/>
        <v>0</v>
      </c>
      <c r="J395" s="146"/>
      <c r="K395" s="147">
        <f t="shared" si="49"/>
        <v>0</v>
      </c>
      <c r="L395" s="148"/>
    </row>
    <row r="396" spans="1:12">
      <c r="A396" s="141"/>
      <c r="B396" s="152"/>
      <c r="C396" s="142"/>
      <c r="D396" s="142"/>
      <c r="E396" s="143"/>
      <c r="F396" s="141"/>
      <c r="G396" s="144"/>
      <c r="H396" s="145">
        <f>IFERROR(AVERAGEIF(Pembelian!$C:$C,$B400,Pembelian!$F:$F),0)</f>
        <v>0</v>
      </c>
      <c r="I396" s="146">
        <f t="shared" si="46"/>
        <v>0</v>
      </c>
      <c r="J396" s="146"/>
      <c r="K396" s="147">
        <f t="shared" si="49"/>
        <v>0</v>
      </c>
      <c r="L396" s="148"/>
    </row>
    <row r="397" spans="1:12">
      <c r="A397" s="141"/>
      <c r="B397" s="152"/>
      <c r="C397" s="142"/>
      <c r="D397" s="142"/>
      <c r="E397" s="143"/>
      <c r="F397" s="141"/>
      <c r="G397" s="144"/>
      <c r="H397" s="145">
        <f>IFERROR(AVERAGEIF(Pembelian!$C:$C,$B401,Pembelian!$F:$F),0)</f>
        <v>0</v>
      </c>
      <c r="I397" s="146">
        <f t="shared" si="46"/>
        <v>0</v>
      </c>
      <c r="J397" s="146"/>
      <c r="K397" s="147">
        <f t="shared" si="49"/>
        <v>0</v>
      </c>
      <c r="L397" s="148"/>
    </row>
    <row r="398" spans="1:12">
      <c r="A398" s="141"/>
      <c r="B398" s="152"/>
      <c r="C398" s="142"/>
      <c r="D398" s="142"/>
      <c r="E398" s="143"/>
      <c r="F398" s="141"/>
      <c r="G398" s="144"/>
      <c r="H398" s="145">
        <f>IFERROR(AVERAGEIF(Pembelian!$C:$C,$B402,Pembelian!$F:$F),0)</f>
        <v>0</v>
      </c>
      <c r="I398" s="146">
        <f t="shared" si="46"/>
        <v>0</v>
      </c>
      <c r="J398" s="146"/>
      <c r="K398" s="147">
        <f t="shared" si="49"/>
        <v>0</v>
      </c>
      <c r="L398" s="148"/>
    </row>
    <row r="399" spans="1:12">
      <c r="A399" s="141"/>
      <c r="B399" s="152"/>
      <c r="C399" s="142"/>
      <c r="D399" s="142"/>
      <c r="E399" s="143"/>
      <c r="F399" s="141"/>
      <c r="G399" s="144"/>
      <c r="H399" s="145">
        <f>IFERROR(AVERAGEIF(Pembelian!$C:$C,$B403,Pembelian!$F:$F),0)</f>
        <v>0</v>
      </c>
      <c r="I399" s="146">
        <f t="shared" si="46"/>
        <v>0</v>
      </c>
      <c r="J399" s="146"/>
      <c r="K399" s="147">
        <f t="shared" si="49"/>
        <v>0</v>
      </c>
      <c r="L399" s="148"/>
    </row>
    <row r="400" spans="1:12">
      <c r="A400" s="141"/>
      <c r="B400" s="152"/>
      <c r="C400" s="142"/>
      <c r="D400" s="142"/>
      <c r="E400" s="143"/>
      <c r="F400" s="141"/>
      <c r="G400" s="144"/>
      <c r="H400" s="145">
        <f>IFERROR(AVERAGEIF(Pembelian!$C:$C,$B404,Pembelian!$F:$F),0)</f>
        <v>0</v>
      </c>
      <c r="I400" s="146">
        <f t="shared" si="46"/>
        <v>0</v>
      </c>
      <c r="J400" s="146"/>
      <c r="K400" s="147">
        <f t="shared" si="49"/>
        <v>0</v>
      </c>
      <c r="L400" s="148"/>
    </row>
    <row r="401" spans="1:12">
      <c r="A401" s="141"/>
      <c r="B401" s="152"/>
      <c r="C401" s="142"/>
      <c r="D401" s="142"/>
      <c r="E401" s="143"/>
      <c r="F401" s="141"/>
      <c r="G401" s="144"/>
      <c r="H401" s="145">
        <f>IFERROR(AVERAGEIF(Pembelian!$C:$C,$B405,Pembelian!$F:$F),0)</f>
        <v>0</v>
      </c>
      <c r="I401" s="146">
        <f t="shared" ref="I401:I464" si="50">IF(H401=0,G401,H401)</f>
        <v>0</v>
      </c>
      <c r="J401" s="146"/>
      <c r="K401" s="147">
        <f t="shared" si="49"/>
        <v>0</v>
      </c>
      <c r="L401" s="148"/>
    </row>
    <row r="402" spans="1:12">
      <c r="A402" s="141"/>
      <c r="B402" s="152"/>
      <c r="C402" s="142"/>
      <c r="D402" s="142"/>
      <c r="E402" s="143"/>
      <c r="F402" s="141"/>
      <c r="G402" s="144"/>
      <c r="H402" s="145">
        <f>IFERROR(AVERAGEIF(Pembelian!$C:$C,$B406,Pembelian!$F:$F),0)</f>
        <v>0</v>
      </c>
      <c r="I402" s="146">
        <f t="shared" si="50"/>
        <v>0</v>
      </c>
      <c r="J402" s="146"/>
      <c r="K402" s="147">
        <f t="shared" si="49"/>
        <v>0</v>
      </c>
      <c r="L402" s="148"/>
    </row>
    <row r="403" spans="1:12">
      <c r="A403" s="141"/>
      <c r="B403" s="152"/>
      <c r="C403" s="142"/>
      <c r="D403" s="142"/>
      <c r="E403" s="143"/>
      <c r="F403" s="141"/>
      <c r="G403" s="144"/>
      <c r="H403" s="145">
        <f>IFERROR(AVERAGEIF(Pembelian!$C:$C,$B407,Pembelian!$F:$F),0)</f>
        <v>0</v>
      </c>
      <c r="I403" s="146">
        <f t="shared" si="50"/>
        <v>0</v>
      </c>
      <c r="J403" s="146"/>
      <c r="K403" s="147">
        <f t="shared" si="49"/>
        <v>0</v>
      </c>
      <c r="L403" s="148"/>
    </row>
    <row r="404" spans="1:12">
      <c r="A404" s="141"/>
      <c r="B404" s="152"/>
      <c r="C404" s="142"/>
      <c r="D404" s="142"/>
      <c r="E404" s="143"/>
      <c r="F404" s="141"/>
      <c r="G404" s="144"/>
      <c r="H404" s="145">
        <f>IFERROR(AVERAGEIF(Pembelian!$C:$C,$B408,Pembelian!$F:$F),0)</f>
        <v>0</v>
      </c>
      <c r="I404" s="146">
        <f t="shared" si="50"/>
        <v>0</v>
      </c>
      <c r="J404" s="146"/>
      <c r="K404" s="147">
        <f t="shared" si="49"/>
        <v>0</v>
      </c>
      <c r="L404" s="148"/>
    </row>
    <row r="405" spans="1:12">
      <c r="A405" s="141"/>
      <c r="B405" s="152"/>
      <c r="C405" s="142"/>
      <c r="D405" s="142"/>
      <c r="E405" s="143"/>
      <c r="F405" s="141"/>
      <c r="G405" s="144"/>
      <c r="H405" s="145">
        <f>IFERROR(AVERAGEIF(Pembelian!$C:$C,$B409,Pembelian!$F:$F),0)</f>
        <v>0</v>
      </c>
      <c r="I405" s="146">
        <f t="shared" si="50"/>
        <v>0</v>
      </c>
      <c r="J405" s="146"/>
      <c r="K405" s="147">
        <f t="shared" si="49"/>
        <v>0</v>
      </c>
      <c r="L405" s="148"/>
    </row>
    <row r="406" spans="1:12">
      <c r="A406" s="141"/>
      <c r="B406" s="152"/>
      <c r="C406" s="142"/>
      <c r="D406" s="142"/>
      <c r="E406" s="143"/>
      <c r="F406" s="141"/>
      <c r="G406" s="144"/>
      <c r="H406" s="145">
        <f>IFERROR(AVERAGEIF(Pembelian!$C:$C,$B410,Pembelian!$F:$F),0)</f>
        <v>0</v>
      </c>
      <c r="I406" s="146">
        <f t="shared" si="50"/>
        <v>0</v>
      </c>
      <c r="J406" s="146"/>
      <c r="K406" s="147">
        <f t="shared" si="49"/>
        <v>0</v>
      </c>
      <c r="L406" s="148"/>
    </row>
    <row r="407" spans="1:12">
      <c r="A407" s="141"/>
      <c r="B407" s="152"/>
      <c r="C407" s="142"/>
      <c r="D407" s="142"/>
      <c r="E407" s="143"/>
      <c r="F407" s="141"/>
      <c r="G407" s="144"/>
      <c r="H407" s="145">
        <f>IFERROR(AVERAGEIF(Pembelian!$C:$C,$B411,Pembelian!$F:$F),0)</f>
        <v>0</v>
      </c>
      <c r="I407" s="146">
        <f t="shared" si="50"/>
        <v>0</v>
      </c>
      <c r="J407" s="146"/>
      <c r="K407" s="147">
        <f t="shared" si="49"/>
        <v>0</v>
      </c>
      <c r="L407" s="148"/>
    </row>
    <row r="408" spans="1:12">
      <c r="A408" s="141"/>
      <c r="B408" s="152"/>
      <c r="C408" s="142"/>
      <c r="D408" s="142"/>
      <c r="E408" s="143"/>
      <c r="F408" s="141"/>
      <c r="G408" s="144"/>
      <c r="H408" s="145">
        <f>IFERROR(AVERAGEIF(Pembelian!$C:$C,$B412,Pembelian!$F:$F),0)</f>
        <v>0</v>
      </c>
      <c r="I408" s="146">
        <f t="shared" si="50"/>
        <v>0</v>
      </c>
      <c r="J408" s="146"/>
      <c r="K408" s="147">
        <f t="shared" si="49"/>
        <v>0</v>
      </c>
      <c r="L408" s="148"/>
    </row>
    <row r="409" spans="1:12">
      <c r="A409" s="141"/>
      <c r="B409" s="152"/>
      <c r="C409" s="142"/>
      <c r="D409" s="142"/>
      <c r="E409" s="143"/>
      <c r="F409" s="141"/>
      <c r="G409" s="144"/>
      <c r="H409" s="145">
        <f>IFERROR(AVERAGEIF(Pembelian!$C:$C,$B413,Pembelian!$F:$F),0)</f>
        <v>0</v>
      </c>
      <c r="I409" s="146">
        <f t="shared" si="50"/>
        <v>0</v>
      </c>
      <c r="J409" s="146"/>
      <c r="K409" s="147">
        <f t="shared" si="49"/>
        <v>0</v>
      </c>
      <c r="L409" s="148"/>
    </row>
    <row r="410" spans="1:12">
      <c r="A410" s="141"/>
      <c r="B410" s="152"/>
      <c r="C410" s="142"/>
      <c r="D410" s="142"/>
      <c r="E410" s="143"/>
      <c r="F410" s="141"/>
      <c r="G410" s="144"/>
      <c r="H410" s="145">
        <f>IFERROR(AVERAGEIF(Pembelian!$C:$C,$B414,Pembelian!$F:$F),0)</f>
        <v>0</v>
      </c>
      <c r="I410" s="146">
        <f t="shared" si="50"/>
        <v>0</v>
      </c>
      <c r="J410" s="146"/>
      <c r="K410" s="147">
        <f t="shared" si="49"/>
        <v>0</v>
      </c>
      <c r="L410" s="148"/>
    </row>
    <row r="411" spans="1:12">
      <c r="A411" s="141"/>
      <c r="B411" s="152"/>
      <c r="C411" s="142"/>
      <c r="D411" s="142"/>
      <c r="E411" s="143"/>
      <c r="F411" s="141"/>
      <c r="G411" s="144"/>
      <c r="H411" s="145">
        <f>IFERROR(AVERAGEIF(Pembelian!$C:$C,$B415,Pembelian!$F:$F),0)</f>
        <v>0</v>
      </c>
      <c r="I411" s="146">
        <f t="shared" si="50"/>
        <v>0</v>
      </c>
      <c r="J411" s="146"/>
      <c r="K411" s="147">
        <f t="shared" si="49"/>
        <v>0</v>
      </c>
      <c r="L411" s="148"/>
    </row>
    <row r="412" spans="1:12">
      <c r="A412" s="141"/>
      <c r="B412" s="152"/>
      <c r="C412" s="142"/>
      <c r="D412" s="142"/>
      <c r="E412" s="143"/>
      <c r="F412" s="141"/>
      <c r="G412" s="144"/>
      <c r="H412" s="145">
        <f>IFERROR(AVERAGEIF(Pembelian!$C:$C,$B416,Pembelian!$F:$F),0)</f>
        <v>0</v>
      </c>
      <c r="I412" s="146">
        <f t="shared" si="50"/>
        <v>0</v>
      </c>
      <c r="J412" s="146"/>
      <c r="K412" s="147">
        <f t="shared" si="49"/>
        <v>0</v>
      </c>
      <c r="L412" s="148"/>
    </row>
    <row r="413" spans="1:12">
      <c r="A413" s="141"/>
      <c r="B413" s="152"/>
      <c r="C413" s="142"/>
      <c r="D413" s="142"/>
      <c r="E413" s="143"/>
      <c r="F413" s="141"/>
      <c r="G413" s="144"/>
      <c r="H413" s="145">
        <f>IFERROR(AVERAGEIF(Pembelian!$C:$C,$B417,Pembelian!$F:$F),0)</f>
        <v>0</v>
      </c>
      <c r="I413" s="146">
        <f t="shared" si="50"/>
        <v>0</v>
      </c>
      <c r="J413" s="146"/>
      <c r="K413" s="147">
        <f t="shared" si="49"/>
        <v>0</v>
      </c>
      <c r="L413" s="148"/>
    </row>
    <row r="414" spans="1:12">
      <c r="A414" s="141"/>
      <c r="B414" s="152"/>
      <c r="C414" s="142"/>
      <c r="D414" s="142"/>
      <c r="E414" s="143"/>
      <c r="F414" s="141"/>
      <c r="G414" s="144"/>
      <c r="H414" s="145">
        <f>IFERROR(AVERAGEIF(Pembelian!$C:$C,$B418,Pembelian!$F:$F),0)</f>
        <v>0</v>
      </c>
      <c r="I414" s="146">
        <f t="shared" si="50"/>
        <v>0</v>
      </c>
      <c r="J414" s="146"/>
      <c r="K414" s="147">
        <f t="shared" si="49"/>
        <v>0</v>
      </c>
      <c r="L414" s="148"/>
    </row>
    <row r="415" spans="1:12">
      <c r="A415" s="141"/>
      <c r="B415" s="152"/>
      <c r="C415" s="142"/>
      <c r="D415" s="142"/>
      <c r="E415" s="143"/>
      <c r="F415" s="141"/>
      <c r="G415" s="144"/>
      <c r="H415" s="145">
        <f>IFERROR(AVERAGEIF(Pembelian!$C:$C,$B419,Pembelian!$F:$F),0)</f>
        <v>0</v>
      </c>
      <c r="I415" s="146">
        <f t="shared" si="50"/>
        <v>0</v>
      </c>
      <c r="J415" s="146"/>
      <c r="K415" s="147">
        <f t="shared" si="49"/>
        <v>0</v>
      </c>
      <c r="L415" s="148"/>
    </row>
    <row r="416" spans="1:12">
      <c r="A416" s="141"/>
      <c r="B416" s="152"/>
      <c r="C416" s="142"/>
      <c r="D416" s="142"/>
      <c r="E416" s="143"/>
      <c r="F416" s="141"/>
      <c r="G416" s="144"/>
      <c r="H416" s="145">
        <f>IFERROR(AVERAGEIF(Pembelian!$C:$C,$B420,Pembelian!$F:$F),0)</f>
        <v>0</v>
      </c>
      <c r="I416" s="146">
        <f t="shared" si="50"/>
        <v>0</v>
      </c>
      <c r="J416" s="146"/>
      <c r="K416" s="147">
        <f t="shared" si="49"/>
        <v>0</v>
      </c>
      <c r="L416" s="148"/>
    </row>
    <row r="417" spans="1:12">
      <c r="A417" s="141"/>
      <c r="B417" s="152"/>
      <c r="C417" s="142"/>
      <c r="D417" s="142"/>
      <c r="E417" s="143"/>
      <c r="F417" s="141"/>
      <c r="G417" s="144"/>
      <c r="H417" s="145">
        <f>IFERROR(AVERAGEIF(Pembelian!$C:$C,$B421,Pembelian!$F:$F),0)</f>
        <v>0</v>
      </c>
      <c r="I417" s="146">
        <f t="shared" si="50"/>
        <v>0</v>
      </c>
      <c r="J417" s="146"/>
      <c r="K417" s="147">
        <f t="shared" si="49"/>
        <v>0</v>
      </c>
      <c r="L417" s="148"/>
    </row>
    <row r="418" spans="1:12">
      <c r="A418" s="141"/>
      <c r="B418" s="152"/>
      <c r="C418" s="142"/>
      <c r="D418" s="142"/>
      <c r="E418" s="143"/>
      <c r="F418" s="141"/>
      <c r="G418" s="144"/>
      <c r="H418" s="145">
        <f>IFERROR(AVERAGEIF(Pembelian!$C:$C,$B422,Pembelian!$F:$F),0)</f>
        <v>0</v>
      </c>
      <c r="I418" s="146">
        <f t="shared" si="50"/>
        <v>0</v>
      </c>
      <c r="J418" s="146"/>
      <c r="K418" s="147">
        <f t="shared" si="49"/>
        <v>0</v>
      </c>
      <c r="L418" s="148"/>
    </row>
    <row r="419" spans="1:12">
      <c r="A419" s="141"/>
      <c r="B419" s="152"/>
      <c r="C419" s="142"/>
      <c r="D419" s="142"/>
      <c r="E419" s="143"/>
      <c r="F419" s="141"/>
      <c r="G419" s="144"/>
      <c r="H419" s="145">
        <f>IFERROR(AVERAGEIF(Pembelian!$C:$C,$B423,Pembelian!$F:$F),0)</f>
        <v>0</v>
      </c>
      <c r="I419" s="146">
        <f t="shared" si="50"/>
        <v>0</v>
      </c>
      <c r="J419" s="146"/>
      <c r="K419" s="147">
        <f t="shared" si="49"/>
        <v>0</v>
      </c>
      <c r="L419" s="148"/>
    </row>
    <row r="420" spans="1:12">
      <c r="A420" s="141"/>
      <c r="B420" s="152"/>
      <c r="C420" s="142"/>
      <c r="D420" s="142"/>
      <c r="E420" s="143"/>
      <c r="F420" s="141"/>
      <c r="G420" s="144"/>
      <c r="H420" s="145">
        <f>IFERROR(AVERAGEIF(Pembelian!$C:$C,$B424,Pembelian!$F:$F),0)</f>
        <v>0</v>
      </c>
      <c r="I420" s="146">
        <f t="shared" si="50"/>
        <v>0</v>
      </c>
      <c r="J420" s="146"/>
      <c r="K420" s="147">
        <f t="shared" si="49"/>
        <v>0</v>
      </c>
      <c r="L420" s="148"/>
    </row>
    <row r="421" spans="1:12">
      <c r="A421" s="141"/>
      <c r="B421" s="152"/>
      <c r="C421" s="142"/>
      <c r="D421" s="142"/>
      <c r="E421" s="143"/>
      <c r="F421" s="141"/>
      <c r="G421" s="144"/>
      <c r="H421" s="145">
        <f>IFERROR(AVERAGEIF(Pembelian!$C:$C,$B425,Pembelian!$F:$F),0)</f>
        <v>0</v>
      </c>
      <c r="I421" s="146">
        <f t="shared" si="50"/>
        <v>0</v>
      </c>
      <c r="J421" s="146"/>
      <c r="K421" s="147">
        <f t="shared" si="49"/>
        <v>0</v>
      </c>
      <c r="L421" s="148"/>
    </row>
    <row r="422" spans="1:12">
      <c r="A422" s="141"/>
      <c r="B422" s="152"/>
      <c r="C422" s="142"/>
      <c r="D422" s="142"/>
      <c r="E422" s="143"/>
      <c r="F422" s="141"/>
      <c r="G422" s="144"/>
      <c r="H422" s="145">
        <f>IFERROR(AVERAGEIF(Pembelian!$C:$C,$B426,Pembelian!$F:$F),0)</f>
        <v>0</v>
      </c>
      <c r="I422" s="146">
        <f t="shared" si="50"/>
        <v>0</v>
      </c>
      <c r="J422" s="146"/>
      <c r="K422" s="147">
        <f t="shared" si="49"/>
        <v>0</v>
      </c>
      <c r="L422" s="148"/>
    </row>
    <row r="423" spans="1:12">
      <c r="A423" s="141"/>
      <c r="B423" s="152"/>
      <c r="C423" s="142"/>
      <c r="D423" s="142"/>
      <c r="E423" s="143"/>
      <c r="F423" s="141"/>
      <c r="G423" s="144"/>
      <c r="H423" s="145">
        <f>IFERROR(AVERAGEIF(Pembelian!$C:$C,$B427,Pembelian!$F:$F),0)</f>
        <v>0</v>
      </c>
      <c r="I423" s="146">
        <f t="shared" si="50"/>
        <v>0</v>
      </c>
      <c r="J423" s="146"/>
      <c r="K423" s="147">
        <f t="shared" si="49"/>
        <v>0</v>
      </c>
      <c r="L423" s="148"/>
    </row>
    <row r="424" spans="1:12">
      <c r="A424" s="141"/>
      <c r="B424" s="152"/>
      <c r="C424" s="142"/>
      <c r="D424" s="142"/>
      <c r="E424" s="143"/>
      <c r="F424" s="141"/>
      <c r="G424" s="144"/>
      <c r="H424" s="145">
        <f>IFERROR(AVERAGEIF(Pembelian!$C:$C,$B428,Pembelian!$F:$F),0)</f>
        <v>0</v>
      </c>
      <c r="I424" s="146">
        <f t="shared" si="50"/>
        <v>0</v>
      </c>
      <c r="J424" s="146"/>
      <c r="K424" s="147">
        <f t="shared" si="49"/>
        <v>0</v>
      </c>
      <c r="L424" s="148"/>
    </row>
    <row r="425" spans="1:12">
      <c r="A425" s="141"/>
      <c r="B425" s="152"/>
      <c r="C425" s="142"/>
      <c r="D425" s="142"/>
      <c r="E425" s="143"/>
      <c r="F425" s="141"/>
      <c r="G425" s="144"/>
      <c r="H425" s="145">
        <f>IFERROR(AVERAGEIF(Pembelian!$C:$C,$B429,Pembelian!$F:$F),0)</f>
        <v>0</v>
      </c>
      <c r="I425" s="146">
        <f t="shared" si="50"/>
        <v>0</v>
      </c>
      <c r="J425" s="146"/>
      <c r="K425" s="147">
        <f t="shared" si="49"/>
        <v>0</v>
      </c>
      <c r="L425" s="148"/>
    </row>
    <row r="426" spans="1:12">
      <c r="A426" s="141"/>
      <c r="B426" s="152"/>
      <c r="C426" s="142"/>
      <c r="D426" s="142"/>
      <c r="E426" s="143"/>
      <c r="F426" s="141"/>
      <c r="G426" s="144"/>
      <c r="H426" s="145">
        <f>IFERROR(AVERAGEIF(Pembelian!$C:$C,$B430,Pembelian!$F:$F),0)</f>
        <v>0</v>
      </c>
      <c r="I426" s="146">
        <f t="shared" si="50"/>
        <v>0</v>
      </c>
      <c r="J426" s="146"/>
      <c r="K426" s="147">
        <f t="shared" si="49"/>
        <v>0</v>
      </c>
      <c r="L426" s="148"/>
    </row>
    <row r="427" spans="1:12">
      <c r="A427" s="141"/>
      <c r="B427" s="152"/>
      <c r="C427" s="142"/>
      <c r="D427" s="142"/>
      <c r="E427" s="143"/>
      <c r="F427" s="141"/>
      <c r="G427" s="144"/>
      <c r="H427" s="145">
        <f>IFERROR(AVERAGEIF(Pembelian!$C:$C,$B431,Pembelian!$F:$F),0)</f>
        <v>0</v>
      </c>
      <c r="I427" s="146">
        <f t="shared" si="50"/>
        <v>0</v>
      </c>
      <c r="J427" s="146"/>
      <c r="K427" s="147">
        <f t="shared" si="49"/>
        <v>0</v>
      </c>
      <c r="L427" s="148"/>
    </row>
    <row r="428" spans="1:12">
      <c r="A428" s="141"/>
      <c r="B428" s="152"/>
      <c r="C428" s="142"/>
      <c r="D428" s="142"/>
      <c r="E428" s="143"/>
      <c r="F428" s="141"/>
      <c r="G428" s="144"/>
      <c r="H428" s="145">
        <f>IFERROR(AVERAGEIF(Pembelian!$C:$C,$B432,Pembelian!$F:$F),0)</f>
        <v>0</v>
      </c>
      <c r="I428" s="146">
        <f t="shared" si="50"/>
        <v>0</v>
      </c>
      <c r="J428" s="146"/>
      <c r="K428" s="147">
        <f t="shared" si="49"/>
        <v>0</v>
      </c>
      <c r="L428" s="148"/>
    </row>
    <row r="429" spans="1:12">
      <c r="A429" s="141"/>
      <c r="B429" s="152"/>
      <c r="C429" s="142"/>
      <c r="D429" s="142"/>
      <c r="E429" s="143"/>
      <c r="F429" s="141"/>
      <c r="G429" s="144"/>
      <c r="H429" s="145">
        <f>IFERROR(AVERAGEIF(Pembelian!$C:$C,$B433,Pembelian!$F:$F),0)</f>
        <v>0</v>
      </c>
      <c r="I429" s="146">
        <f t="shared" si="50"/>
        <v>0</v>
      </c>
      <c r="J429" s="146"/>
      <c r="K429" s="147">
        <f t="shared" si="49"/>
        <v>0</v>
      </c>
      <c r="L429" s="148"/>
    </row>
    <row r="430" spans="1:12">
      <c r="A430" s="141"/>
      <c r="B430" s="152"/>
      <c r="C430" s="142"/>
      <c r="D430" s="142"/>
      <c r="E430" s="143"/>
      <c r="F430" s="141"/>
      <c r="G430" s="144"/>
      <c r="H430" s="145">
        <f>IFERROR(AVERAGEIF(Pembelian!$C:$C,$B434,Pembelian!$F:$F),0)</f>
        <v>0</v>
      </c>
      <c r="I430" s="146">
        <f t="shared" si="50"/>
        <v>0</v>
      </c>
      <c r="J430" s="146"/>
      <c r="K430" s="147">
        <f t="shared" si="49"/>
        <v>0</v>
      </c>
      <c r="L430" s="148"/>
    </row>
    <row r="431" spans="1:12">
      <c r="A431" s="141"/>
      <c r="B431" s="152"/>
      <c r="C431" s="142"/>
      <c r="D431" s="142"/>
      <c r="E431" s="143"/>
      <c r="F431" s="141"/>
      <c r="G431" s="144"/>
      <c r="H431" s="145">
        <f>IFERROR(AVERAGEIF(Pembelian!$C:$C,$B435,Pembelian!$F:$F),0)</f>
        <v>0</v>
      </c>
      <c r="I431" s="146">
        <f t="shared" si="50"/>
        <v>0</v>
      </c>
      <c r="J431" s="146"/>
      <c r="K431" s="147">
        <f t="shared" si="49"/>
        <v>0</v>
      </c>
      <c r="L431" s="148"/>
    </row>
    <row r="432" spans="1:12">
      <c r="A432" s="141"/>
      <c r="B432" s="152"/>
      <c r="C432" s="142"/>
      <c r="D432" s="142"/>
      <c r="E432" s="143"/>
      <c r="F432" s="141"/>
      <c r="G432" s="144"/>
      <c r="H432" s="145">
        <f>IFERROR(AVERAGEIF(Pembelian!$C:$C,$B436,Pembelian!$F:$F),0)</f>
        <v>0</v>
      </c>
      <c r="I432" s="146">
        <f t="shared" si="50"/>
        <v>0</v>
      </c>
      <c r="J432" s="146"/>
      <c r="K432" s="147">
        <f t="shared" si="49"/>
        <v>0</v>
      </c>
      <c r="L432" s="148"/>
    </row>
    <row r="433" spans="1:12">
      <c r="A433" s="141"/>
      <c r="B433" s="152"/>
      <c r="C433" s="142"/>
      <c r="D433" s="142"/>
      <c r="E433" s="143"/>
      <c r="F433" s="141"/>
      <c r="G433" s="144"/>
      <c r="H433" s="145">
        <f>IFERROR(AVERAGEIF(Pembelian!$C:$C,$B437,Pembelian!$F:$F),0)</f>
        <v>0</v>
      </c>
      <c r="I433" s="146">
        <f t="shared" si="50"/>
        <v>0</v>
      </c>
      <c r="J433" s="146"/>
      <c r="K433" s="147">
        <f t="shared" si="49"/>
        <v>0</v>
      </c>
      <c r="L433" s="148"/>
    </row>
    <row r="434" spans="1:12">
      <c r="A434" s="141"/>
      <c r="B434" s="152"/>
      <c r="C434" s="142"/>
      <c r="D434" s="142"/>
      <c r="E434" s="143"/>
      <c r="F434" s="141"/>
      <c r="G434" s="144"/>
      <c r="H434" s="145">
        <f>IFERROR(AVERAGEIF(Pembelian!$C:$C,$B438,Pembelian!$F:$F),0)</f>
        <v>0</v>
      </c>
      <c r="I434" s="146">
        <f t="shared" si="50"/>
        <v>0</v>
      </c>
      <c r="J434" s="146"/>
      <c r="K434" s="147">
        <f t="shared" si="49"/>
        <v>0</v>
      </c>
      <c r="L434" s="148"/>
    </row>
    <row r="435" spans="1:12">
      <c r="A435" s="141"/>
      <c r="B435" s="152"/>
      <c r="C435" s="142"/>
      <c r="D435" s="142"/>
      <c r="E435" s="143"/>
      <c r="F435" s="141"/>
      <c r="G435" s="144"/>
      <c r="H435" s="145">
        <f>IFERROR(AVERAGEIF(Pembelian!$C:$C,$B439,Pembelian!$F:$F),0)</f>
        <v>0</v>
      </c>
      <c r="I435" s="146">
        <f t="shared" si="50"/>
        <v>0</v>
      </c>
      <c r="J435" s="146"/>
      <c r="K435" s="147">
        <f t="shared" si="49"/>
        <v>0</v>
      </c>
      <c r="L435" s="148"/>
    </row>
    <row r="436" spans="1:12">
      <c r="A436" s="141"/>
      <c r="B436" s="152"/>
      <c r="C436" s="142"/>
      <c r="D436" s="142"/>
      <c r="E436" s="143"/>
      <c r="F436" s="141"/>
      <c r="G436" s="144"/>
      <c r="H436" s="145">
        <f>IFERROR(AVERAGEIF(Pembelian!$C:$C,$B440,Pembelian!$F:$F),0)</f>
        <v>0</v>
      </c>
      <c r="I436" s="146">
        <f t="shared" si="50"/>
        <v>0</v>
      </c>
      <c r="J436" s="146"/>
      <c r="K436" s="147">
        <f t="shared" si="49"/>
        <v>0</v>
      </c>
      <c r="L436" s="148"/>
    </row>
    <row r="437" spans="1:12">
      <c r="A437" s="141"/>
      <c r="B437" s="152"/>
      <c r="C437" s="142"/>
      <c r="D437" s="142"/>
      <c r="E437" s="143"/>
      <c r="F437" s="141"/>
      <c r="G437" s="144"/>
      <c r="H437" s="145">
        <f>IFERROR(AVERAGEIF(Pembelian!$C:$C,$B441,Pembelian!$F:$F),0)</f>
        <v>0</v>
      </c>
      <c r="I437" s="146">
        <f t="shared" si="50"/>
        <v>0</v>
      </c>
      <c r="J437" s="146"/>
      <c r="K437" s="147">
        <f t="shared" si="49"/>
        <v>0</v>
      </c>
      <c r="L437" s="148"/>
    </row>
    <row r="438" spans="1:12">
      <c r="A438" s="141"/>
      <c r="B438" s="152"/>
      <c r="C438" s="142"/>
      <c r="D438" s="142"/>
      <c r="E438" s="143"/>
      <c r="F438" s="141"/>
      <c r="G438" s="144"/>
      <c r="H438" s="145">
        <f>IFERROR(AVERAGEIF(Pembelian!$C:$C,$B442,Pembelian!$F:$F),0)</f>
        <v>0</v>
      </c>
      <c r="I438" s="146">
        <f t="shared" si="50"/>
        <v>0</v>
      </c>
      <c r="J438" s="146"/>
      <c r="K438" s="147">
        <f t="shared" si="49"/>
        <v>0</v>
      </c>
      <c r="L438" s="148"/>
    </row>
    <row r="439" spans="1:12">
      <c r="A439" s="141"/>
      <c r="B439" s="152"/>
      <c r="C439" s="142"/>
      <c r="D439" s="142"/>
      <c r="E439" s="143"/>
      <c r="F439" s="141"/>
      <c r="G439" s="144"/>
      <c r="H439" s="145">
        <f>IFERROR(AVERAGEIF(Pembelian!$C:$C,$B443,Pembelian!$F:$F),0)</f>
        <v>0</v>
      </c>
      <c r="I439" s="146">
        <f t="shared" si="50"/>
        <v>0</v>
      </c>
      <c r="J439" s="146"/>
      <c r="K439" s="147">
        <f t="shared" si="49"/>
        <v>0</v>
      </c>
      <c r="L439" s="148"/>
    </row>
    <row r="440" spans="1:12">
      <c r="A440" s="141"/>
      <c r="B440" s="152"/>
      <c r="C440" s="142"/>
      <c r="D440" s="142"/>
      <c r="E440" s="143"/>
      <c r="F440" s="141"/>
      <c r="G440" s="144"/>
      <c r="H440" s="145">
        <f>IFERROR(AVERAGEIF(Pembelian!$C:$C,$B444,Pembelian!$F:$F),0)</f>
        <v>0</v>
      </c>
      <c r="I440" s="146">
        <f t="shared" si="50"/>
        <v>0</v>
      </c>
      <c r="J440" s="146"/>
      <c r="K440" s="147">
        <f t="shared" si="49"/>
        <v>0</v>
      </c>
      <c r="L440" s="148"/>
    </row>
    <row r="441" spans="1:12">
      <c r="A441" s="141"/>
      <c r="B441" s="152"/>
      <c r="C441" s="142"/>
      <c r="D441" s="142"/>
      <c r="E441" s="143"/>
      <c r="F441" s="141"/>
      <c r="G441" s="144"/>
      <c r="H441" s="145">
        <f>IFERROR(AVERAGEIF(Pembelian!$C:$C,$B445,Pembelian!$F:$F),0)</f>
        <v>0</v>
      </c>
      <c r="I441" s="146">
        <f t="shared" si="50"/>
        <v>0</v>
      </c>
      <c r="J441" s="146"/>
      <c r="K441" s="147">
        <f t="shared" si="49"/>
        <v>0</v>
      </c>
      <c r="L441" s="148"/>
    </row>
    <row r="442" spans="1:12">
      <c r="A442" s="141"/>
      <c r="B442" s="152"/>
      <c r="C442" s="142"/>
      <c r="D442" s="142"/>
      <c r="E442" s="143"/>
      <c r="F442" s="141"/>
      <c r="G442" s="144"/>
      <c r="H442" s="145">
        <f>IFERROR(AVERAGEIF(Pembelian!$C:$C,$B446,Pembelian!$F:$F),0)</f>
        <v>0</v>
      </c>
      <c r="I442" s="146">
        <f t="shared" si="50"/>
        <v>0</v>
      </c>
      <c r="J442" s="146"/>
      <c r="K442" s="147">
        <f t="shared" si="49"/>
        <v>0</v>
      </c>
      <c r="L442" s="148"/>
    </row>
    <row r="443" spans="1:12">
      <c r="A443" s="141"/>
      <c r="B443" s="152"/>
      <c r="C443" s="142"/>
      <c r="D443" s="142"/>
      <c r="E443" s="143"/>
      <c r="F443" s="141"/>
      <c r="G443" s="144"/>
      <c r="H443" s="145">
        <f>IFERROR(AVERAGEIF(Pembelian!$C:$C,$B447,Pembelian!$F:$F),0)</f>
        <v>0</v>
      </c>
      <c r="I443" s="146">
        <f t="shared" si="50"/>
        <v>0</v>
      </c>
      <c r="J443" s="146"/>
      <c r="K443" s="147">
        <f t="shared" si="49"/>
        <v>0</v>
      </c>
      <c r="L443" s="148"/>
    </row>
    <row r="444" spans="1:12">
      <c r="A444" s="141"/>
      <c r="B444" s="152"/>
      <c r="C444" s="142"/>
      <c r="D444" s="142"/>
      <c r="E444" s="143"/>
      <c r="F444" s="141"/>
      <c r="G444" s="144"/>
      <c r="H444" s="145">
        <f>IFERROR(AVERAGEIF(Pembelian!$C:$C,$B448,Pembelian!$F:$F),0)</f>
        <v>0</v>
      </c>
      <c r="I444" s="146">
        <f t="shared" si="50"/>
        <v>0</v>
      </c>
      <c r="J444" s="146"/>
      <c r="K444" s="147">
        <f t="shared" si="49"/>
        <v>0</v>
      </c>
      <c r="L444" s="148"/>
    </row>
    <row r="445" spans="1:12">
      <c r="A445" s="141"/>
      <c r="B445" s="152"/>
      <c r="C445" s="142"/>
      <c r="D445" s="142"/>
      <c r="E445" s="143"/>
      <c r="F445" s="141"/>
      <c r="G445" s="144"/>
      <c r="H445" s="145">
        <f>IFERROR(AVERAGEIF(Pembelian!$C:$C,$B449,Pembelian!$F:$F),0)</f>
        <v>0</v>
      </c>
      <c r="I445" s="146">
        <f t="shared" si="50"/>
        <v>0</v>
      </c>
      <c r="J445" s="146"/>
      <c r="K445" s="147">
        <f t="shared" si="49"/>
        <v>0</v>
      </c>
      <c r="L445" s="148"/>
    </row>
    <row r="446" spans="1:12">
      <c r="A446" s="141"/>
      <c r="B446" s="152"/>
      <c r="C446" s="142"/>
      <c r="D446" s="142"/>
      <c r="E446" s="143"/>
      <c r="F446" s="141"/>
      <c r="G446" s="144"/>
      <c r="H446" s="145">
        <f>IFERROR(AVERAGEIF(Pembelian!$C:$C,$B450,Pembelian!$F:$F),0)</f>
        <v>0</v>
      </c>
      <c r="I446" s="146">
        <f t="shared" si="50"/>
        <v>0</v>
      </c>
      <c r="J446" s="146"/>
      <c r="K446" s="147">
        <f t="shared" si="49"/>
        <v>0</v>
      </c>
      <c r="L446" s="148"/>
    </row>
    <row r="447" spans="1:12">
      <c r="A447" s="141"/>
      <c r="B447" s="152"/>
      <c r="C447" s="142"/>
      <c r="D447" s="142"/>
      <c r="E447" s="143"/>
      <c r="F447" s="141"/>
      <c r="G447" s="144"/>
      <c r="H447" s="145">
        <f>IFERROR(AVERAGEIF(Pembelian!$C:$C,$B451,Pembelian!$F:$F),0)</f>
        <v>0</v>
      </c>
      <c r="I447" s="146">
        <f t="shared" si="50"/>
        <v>0</v>
      </c>
      <c r="J447" s="146"/>
      <c r="K447" s="147">
        <f t="shared" si="49"/>
        <v>0</v>
      </c>
      <c r="L447" s="148"/>
    </row>
    <row r="448" spans="1:12">
      <c r="A448" s="141"/>
      <c r="B448" s="152"/>
      <c r="C448" s="142"/>
      <c r="D448" s="142"/>
      <c r="E448" s="143"/>
      <c r="F448" s="141"/>
      <c r="G448" s="144"/>
      <c r="H448" s="145">
        <f>IFERROR(AVERAGEIF(Pembelian!$C:$C,$B452,Pembelian!$F:$F),0)</f>
        <v>0</v>
      </c>
      <c r="I448" s="146">
        <f t="shared" si="50"/>
        <v>0</v>
      </c>
      <c r="J448" s="146"/>
      <c r="K448" s="147">
        <f t="shared" si="49"/>
        <v>0</v>
      </c>
      <c r="L448" s="148"/>
    </row>
    <row r="449" spans="1:12">
      <c r="A449" s="141"/>
      <c r="B449" s="152"/>
      <c r="C449" s="142"/>
      <c r="D449" s="142"/>
      <c r="E449" s="143"/>
      <c r="F449" s="141"/>
      <c r="G449" s="144"/>
      <c r="H449" s="145">
        <f>IFERROR(AVERAGEIF(Pembelian!$C:$C,$B453,Pembelian!$F:$F),0)</f>
        <v>0</v>
      </c>
      <c r="I449" s="146">
        <f t="shared" si="50"/>
        <v>0</v>
      </c>
      <c r="J449" s="146"/>
      <c r="K449" s="147">
        <f t="shared" si="49"/>
        <v>0</v>
      </c>
      <c r="L449" s="148"/>
    </row>
    <row r="450" spans="1:12">
      <c r="A450" s="141"/>
      <c r="B450" s="152"/>
      <c r="C450" s="142"/>
      <c r="D450" s="142"/>
      <c r="E450" s="143"/>
      <c r="F450" s="141"/>
      <c r="G450" s="144"/>
      <c r="H450" s="145">
        <f>IFERROR(AVERAGEIF(Pembelian!$C:$C,$B454,Pembelian!$F:$F),0)</f>
        <v>0</v>
      </c>
      <c r="I450" s="146">
        <f t="shared" si="50"/>
        <v>0</v>
      </c>
      <c r="J450" s="146"/>
      <c r="K450" s="147">
        <f t="shared" si="49"/>
        <v>0</v>
      </c>
      <c r="L450" s="148"/>
    </row>
    <row r="451" spans="1:12">
      <c r="A451" s="141"/>
      <c r="B451" s="152"/>
      <c r="C451" s="142"/>
      <c r="D451" s="142"/>
      <c r="E451" s="143"/>
      <c r="F451" s="141"/>
      <c r="G451" s="144"/>
      <c r="H451" s="145">
        <f>IFERROR(AVERAGEIF(Pembelian!$C:$C,$B455,Pembelian!$F:$F),0)</f>
        <v>0</v>
      </c>
      <c r="I451" s="146">
        <f t="shared" si="50"/>
        <v>0</v>
      </c>
      <c r="J451" s="146"/>
      <c r="K451" s="147">
        <f t="shared" ref="K451:K514" si="51">I451/1000</f>
        <v>0</v>
      </c>
      <c r="L451" s="148"/>
    </row>
    <row r="452" spans="1:12">
      <c r="A452" s="141"/>
      <c r="B452" s="152"/>
      <c r="C452" s="142"/>
      <c r="D452" s="142"/>
      <c r="E452" s="143"/>
      <c r="F452" s="141"/>
      <c r="G452" s="144"/>
      <c r="H452" s="145">
        <f>IFERROR(AVERAGEIF(Pembelian!$C:$C,$B456,Pembelian!$F:$F),0)</f>
        <v>0</v>
      </c>
      <c r="I452" s="146">
        <f t="shared" si="50"/>
        <v>0</v>
      </c>
      <c r="J452" s="146"/>
      <c r="K452" s="147">
        <f t="shared" si="51"/>
        <v>0</v>
      </c>
      <c r="L452" s="148"/>
    </row>
    <row r="453" spans="1:12">
      <c r="A453" s="141"/>
      <c r="B453" s="152"/>
      <c r="C453" s="142"/>
      <c r="D453" s="142"/>
      <c r="E453" s="143"/>
      <c r="F453" s="141"/>
      <c r="G453" s="144"/>
      <c r="H453" s="145">
        <f>IFERROR(AVERAGEIF(Pembelian!$C:$C,$B457,Pembelian!$F:$F),0)</f>
        <v>0</v>
      </c>
      <c r="I453" s="146">
        <f t="shared" si="50"/>
        <v>0</v>
      </c>
      <c r="J453" s="146"/>
      <c r="K453" s="147">
        <f t="shared" si="51"/>
        <v>0</v>
      </c>
      <c r="L453" s="148"/>
    </row>
    <row r="454" spans="1:12">
      <c r="A454" s="141"/>
      <c r="B454" s="152"/>
      <c r="C454" s="142"/>
      <c r="D454" s="142"/>
      <c r="E454" s="143"/>
      <c r="F454" s="141"/>
      <c r="G454" s="144"/>
      <c r="H454" s="145">
        <f>IFERROR(AVERAGEIF(Pembelian!$C:$C,$B458,Pembelian!$F:$F),0)</f>
        <v>0</v>
      </c>
      <c r="I454" s="146">
        <f t="shared" ref="I454" si="52">IF(H454=0,G454,H454)</f>
        <v>0</v>
      </c>
      <c r="J454" s="146"/>
      <c r="K454" s="147">
        <f t="shared" si="51"/>
        <v>0</v>
      </c>
      <c r="L454" s="148"/>
    </row>
    <row r="455" spans="1:12">
      <c r="A455" s="141"/>
      <c r="B455" s="152"/>
      <c r="C455" s="142"/>
      <c r="D455" s="142"/>
      <c r="E455" s="143"/>
      <c r="F455" s="141"/>
      <c r="G455" s="144"/>
      <c r="H455" s="145">
        <f>IFERROR(AVERAGEIF(Pembelian!$C:$C,$B459,Pembelian!$F:$F),0)</f>
        <v>0</v>
      </c>
      <c r="I455" s="146">
        <f t="shared" ref="I455" si="53">IF(H455=0,G455,H455)</f>
        <v>0</v>
      </c>
      <c r="J455" s="146"/>
      <c r="K455" s="147">
        <f t="shared" si="51"/>
        <v>0</v>
      </c>
      <c r="L455" s="148"/>
    </row>
    <row r="456" spans="1:12">
      <c r="A456" s="141"/>
      <c r="B456" s="152"/>
      <c r="C456" s="142"/>
      <c r="D456" s="142"/>
      <c r="E456" s="143"/>
      <c r="F456" s="141"/>
      <c r="G456" s="144"/>
      <c r="H456" s="145">
        <f>IFERROR(AVERAGEIF(Pembelian!$C:$C,$B460,Pembelian!$F:$F),0)</f>
        <v>0</v>
      </c>
      <c r="I456" s="146">
        <f t="shared" si="50"/>
        <v>0</v>
      </c>
      <c r="J456" s="146"/>
      <c r="K456" s="147">
        <f t="shared" si="51"/>
        <v>0</v>
      </c>
      <c r="L456" s="148"/>
    </row>
    <row r="457" spans="1:12">
      <c r="A457" s="141"/>
      <c r="B457" s="152"/>
      <c r="C457" s="142"/>
      <c r="D457" s="142"/>
      <c r="E457" s="143"/>
      <c r="F457" s="141"/>
      <c r="G457" s="144"/>
      <c r="H457" s="145">
        <f>IFERROR(AVERAGEIF(Pembelian!$C:$C,$B461,Pembelian!$F:$F),0)</f>
        <v>0</v>
      </c>
      <c r="I457" s="146">
        <f t="shared" si="50"/>
        <v>0</v>
      </c>
      <c r="J457" s="146"/>
      <c r="K457" s="147">
        <f t="shared" si="51"/>
        <v>0</v>
      </c>
      <c r="L457" s="148"/>
    </row>
    <row r="458" spans="1:12">
      <c r="A458" s="141"/>
      <c r="B458" s="152"/>
      <c r="C458" s="142"/>
      <c r="D458" s="142"/>
      <c r="E458" s="143"/>
      <c r="F458" s="141"/>
      <c r="G458" s="144"/>
      <c r="H458" s="145">
        <f>IFERROR(AVERAGEIF(Pembelian!$C:$C,$B462,Pembelian!$F:$F),0)</f>
        <v>0</v>
      </c>
      <c r="I458" s="146">
        <f t="shared" si="50"/>
        <v>0</v>
      </c>
      <c r="J458" s="146"/>
      <c r="K458" s="147">
        <f t="shared" si="51"/>
        <v>0</v>
      </c>
      <c r="L458" s="148"/>
    </row>
    <row r="459" spans="1:12">
      <c r="A459" s="141"/>
      <c r="B459" s="152"/>
      <c r="C459" s="142"/>
      <c r="D459" s="142"/>
      <c r="E459" s="143"/>
      <c r="F459" s="141"/>
      <c r="G459" s="144"/>
      <c r="H459" s="145">
        <f>IFERROR(AVERAGEIF(Pembelian!$C:$C,$B463,Pembelian!$F:$F),0)</f>
        <v>0</v>
      </c>
      <c r="I459" s="146">
        <f t="shared" si="50"/>
        <v>0</v>
      </c>
      <c r="J459" s="146"/>
      <c r="K459" s="147">
        <f t="shared" si="51"/>
        <v>0</v>
      </c>
      <c r="L459" s="148"/>
    </row>
    <row r="460" spans="1:12">
      <c r="A460" s="141"/>
      <c r="B460" s="152"/>
      <c r="C460" s="142"/>
      <c r="D460" s="142"/>
      <c r="E460" s="143"/>
      <c r="F460" s="141"/>
      <c r="G460" s="144"/>
      <c r="H460" s="145">
        <f>IFERROR(AVERAGEIF(Pembelian!$C:$C,$B464,Pembelian!$F:$F),0)</f>
        <v>0</v>
      </c>
      <c r="I460" s="146">
        <f t="shared" si="50"/>
        <v>0</v>
      </c>
      <c r="J460" s="146"/>
      <c r="K460" s="147">
        <f t="shared" si="51"/>
        <v>0</v>
      </c>
      <c r="L460" s="148"/>
    </row>
    <row r="461" spans="1:12">
      <c r="A461" s="141"/>
      <c r="B461" s="152"/>
      <c r="C461" s="142"/>
      <c r="D461" s="142"/>
      <c r="E461" s="143"/>
      <c r="F461" s="141"/>
      <c r="G461" s="144"/>
      <c r="H461" s="145">
        <f>IFERROR(AVERAGEIF(Pembelian!$C:$C,$B465,Pembelian!$F:$F),0)</f>
        <v>0</v>
      </c>
      <c r="I461" s="146">
        <f t="shared" si="50"/>
        <v>0</v>
      </c>
      <c r="J461" s="146"/>
      <c r="K461" s="147">
        <f t="shared" si="51"/>
        <v>0</v>
      </c>
      <c r="L461" s="148"/>
    </row>
    <row r="462" spans="1:12">
      <c r="A462" s="141"/>
      <c r="B462" s="152"/>
      <c r="C462" s="142"/>
      <c r="D462" s="142"/>
      <c r="E462" s="143"/>
      <c r="F462" s="141"/>
      <c r="G462" s="144"/>
      <c r="H462" s="145">
        <f>IFERROR(AVERAGEIF(Pembelian!$C:$C,$B466,Pembelian!$F:$F),0)</f>
        <v>0</v>
      </c>
      <c r="I462" s="146">
        <f t="shared" si="50"/>
        <v>0</v>
      </c>
      <c r="J462" s="146"/>
      <c r="K462" s="147">
        <f t="shared" si="51"/>
        <v>0</v>
      </c>
      <c r="L462" s="148"/>
    </row>
    <row r="463" spans="1:12">
      <c r="A463" s="141"/>
      <c r="B463" s="152"/>
      <c r="C463" s="142"/>
      <c r="D463" s="142"/>
      <c r="E463" s="143"/>
      <c r="F463" s="141"/>
      <c r="G463" s="144"/>
      <c r="H463" s="145">
        <f>IFERROR(AVERAGEIF(Pembelian!$C:$C,$B467,Pembelian!$F:$F),0)</f>
        <v>0</v>
      </c>
      <c r="I463" s="146">
        <f t="shared" si="50"/>
        <v>0</v>
      </c>
      <c r="J463" s="146"/>
      <c r="K463" s="147">
        <f t="shared" si="51"/>
        <v>0</v>
      </c>
      <c r="L463" s="148"/>
    </row>
    <row r="464" spans="1:12">
      <c r="A464" s="141"/>
      <c r="B464" s="152"/>
      <c r="C464" s="142"/>
      <c r="D464" s="142"/>
      <c r="E464" s="143"/>
      <c r="F464" s="141"/>
      <c r="G464" s="144"/>
      <c r="H464" s="145">
        <f>IFERROR(AVERAGEIF(Pembelian!$C:$C,$B468,Pembelian!$F:$F),0)</f>
        <v>0</v>
      </c>
      <c r="I464" s="146">
        <f t="shared" si="50"/>
        <v>0</v>
      </c>
      <c r="J464" s="146"/>
      <c r="K464" s="147">
        <f t="shared" si="51"/>
        <v>0</v>
      </c>
      <c r="L464" s="148"/>
    </row>
    <row r="465" spans="1:12">
      <c r="A465" s="141"/>
      <c r="B465" s="152"/>
      <c r="C465" s="142"/>
      <c r="D465" s="142"/>
      <c r="E465" s="143"/>
      <c r="F465" s="141"/>
      <c r="G465" s="144"/>
      <c r="H465" s="145">
        <f>IFERROR(AVERAGEIF(Pembelian!$C:$C,$B469,Pembelian!$F:$F),0)</f>
        <v>0</v>
      </c>
      <c r="I465" s="146">
        <f t="shared" ref="I465:I501" si="54">IF(H465=0,G465,H465)</f>
        <v>0</v>
      </c>
      <c r="J465" s="146"/>
      <c r="K465" s="147">
        <f t="shared" si="51"/>
        <v>0</v>
      </c>
      <c r="L465" s="148"/>
    </row>
    <row r="466" spans="1:12">
      <c r="A466" s="141"/>
      <c r="B466" s="152"/>
      <c r="C466" s="142"/>
      <c r="D466" s="142"/>
      <c r="E466" s="143"/>
      <c r="F466" s="141"/>
      <c r="G466" s="144"/>
      <c r="H466" s="145">
        <f>IFERROR(AVERAGEIF(Pembelian!$C:$C,$B470,Pembelian!$F:$F),0)</f>
        <v>0</v>
      </c>
      <c r="I466" s="146">
        <f t="shared" si="54"/>
        <v>0</v>
      </c>
      <c r="J466" s="146"/>
      <c r="K466" s="147">
        <f t="shared" si="51"/>
        <v>0</v>
      </c>
      <c r="L466" s="148"/>
    </row>
    <row r="467" spans="1:12">
      <c r="A467" s="141"/>
      <c r="B467" s="152"/>
      <c r="C467" s="142"/>
      <c r="D467" s="142"/>
      <c r="E467" s="143"/>
      <c r="F467" s="141"/>
      <c r="G467" s="144"/>
      <c r="H467" s="145">
        <f>IFERROR(AVERAGEIF(Pembelian!$C:$C,$B471,Pembelian!$F:$F),0)</f>
        <v>0</v>
      </c>
      <c r="I467" s="146">
        <f t="shared" si="54"/>
        <v>0</v>
      </c>
      <c r="J467" s="146"/>
      <c r="K467" s="147">
        <f t="shared" si="51"/>
        <v>0</v>
      </c>
      <c r="L467" s="148"/>
    </row>
    <row r="468" spans="1:12" ht="21">
      <c r="A468" s="141"/>
      <c r="B468" s="152"/>
      <c r="C468" s="205"/>
      <c r="D468" s="160"/>
      <c r="E468" s="160"/>
      <c r="F468" s="160"/>
      <c r="G468" s="160"/>
      <c r="H468" s="145">
        <f>IFERROR(AVERAGEIF(Pembelian!$C:$C,$B472,Pembelian!$F:$F),0)</f>
        <v>0</v>
      </c>
      <c r="I468" s="146">
        <f t="shared" si="54"/>
        <v>0</v>
      </c>
      <c r="J468" s="146"/>
      <c r="K468" s="147">
        <f t="shared" si="51"/>
        <v>0</v>
      </c>
      <c r="L468" s="160"/>
    </row>
    <row r="469" spans="1:12" ht="21">
      <c r="A469" s="203"/>
      <c r="B469" s="152"/>
      <c r="C469" s="161"/>
      <c r="D469" s="160"/>
      <c r="E469" s="160"/>
      <c r="F469" s="160"/>
      <c r="G469" s="160"/>
      <c r="H469" s="145">
        <f>IFERROR(AVERAGEIF(Pembelian!$C:$C,$B473,Pembelian!$F:$F),0)</f>
        <v>0</v>
      </c>
      <c r="I469" s="146">
        <f t="shared" si="54"/>
        <v>0</v>
      </c>
      <c r="J469" s="146"/>
      <c r="K469" s="147">
        <f t="shared" si="51"/>
        <v>0</v>
      </c>
      <c r="L469" s="160"/>
    </row>
    <row r="470" spans="1:12" ht="18.75">
      <c r="A470" s="161"/>
      <c r="B470" s="152"/>
      <c r="C470" s="164"/>
      <c r="D470" s="164"/>
      <c r="E470" s="165"/>
      <c r="F470" s="52"/>
      <c r="G470" s="166"/>
      <c r="H470" s="145">
        <f>IFERROR(AVERAGEIF(Pembelian!$C:$C,$B474,Pembelian!$F:$F),0)</f>
        <v>0</v>
      </c>
      <c r="I470" s="146">
        <f t="shared" si="54"/>
        <v>0</v>
      </c>
      <c r="J470" s="146"/>
      <c r="K470" s="147">
        <f t="shared" si="51"/>
        <v>0</v>
      </c>
      <c r="L470" s="167"/>
    </row>
    <row r="471" spans="1:12">
      <c r="A471" s="52"/>
      <c r="B471" s="152"/>
      <c r="C471" s="164"/>
      <c r="D471" s="164"/>
      <c r="E471" s="165"/>
      <c r="F471" s="52"/>
      <c r="G471" s="166"/>
      <c r="H471" s="145">
        <f>IFERROR(AVERAGEIF(Pembelian!$C:$C,$B475,Pembelian!$F:$F),0)</f>
        <v>0</v>
      </c>
      <c r="I471" s="146">
        <f t="shared" si="54"/>
        <v>0</v>
      </c>
      <c r="J471" s="146"/>
      <c r="K471" s="147">
        <f t="shared" si="51"/>
        <v>0</v>
      </c>
      <c r="L471" s="167"/>
    </row>
    <row r="472" spans="1:12" ht="21">
      <c r="A472" s="52"/>
      <c r="B472" s="204"/>
      <c r="C472" s="164"/>
      <c r="D472" s="164"/>
      <c r="E472" s="165"/>
      <c r="F472" s="52"/>
      <c r="G472" s="166"/>
      <c r="H472" s="145">
        <f>IFERROR(AVERAGEIF(Pembelian!$C:$C,$B476,Pembelian!$F:$F),0)</f>
        <v>0</v>
      </c>
      <c r="I472" s="146">
        <f t="shared" si="54"/>
        <v>0</v>
      </c>
      <c r="J472" s="146"/>
      <c r="K472" s="147">
        <f t="shared" si="51"/>
        <v>0</v>
      </c>
      <c r="L472" s="167"/>
    </row>
    <row r="473" spans="1:12" ht="18.75">
      <c r="A473" s="52"/>
      <c r="B473" s="162"/>
      <c r="C473" s="164"/>
      <c r="D473" s="164"/>
      <c r="E473" s="165"/>
      <c r="F473" s="52"/>
      <c r="G473" s="166"/>
      <c r="H473" s="145">
        <f>IFERROR(AVERAGEIF(Pembelian!$C:$C,$B477,Pembelian!$F:$F),0)</f>
        <v>0</v>
      </c>
      <c r="I473" s="146">
        <f t="shared" si="54"/>
        <v>0</v>
      </c>
      <c r="J473" s="146"/>
      <c r="K473" s="147">
        <f t="shared" si="51"/>
        <v>0</v>
      </c>
      <c r="L473" s="167"/>
    </row>
    <row r="474" spans="1:12">
      <c r="A474" s="52"/>
      <c r="B474" s="163"/>
      <c r="C474" s="164"/>
      <c r="D474" s="164"/>
      <c r="E474" s="165"/>
      <c r="F474" s="52"/>
      <c r="G474" s="166"/>
      <c r="H474" s="145">
        <f>IFERROR(AVERAGEIF(Pembelian!$C:$C,$B478,Pembelian!$F:$F),0)</f>
        <v>0</v>
      </c>
      <c r="I474" s="146">
        <f t="shared" si="54"/>
        <v>0</v>
      </c>
      <c r="J474" s="146"/>
      <c r="K474" s="147">
        <f t="shared" si="51"/>
        <v>0</v>
      </c>
      <c r="L474" s="167"/>
    </row>
    <row r="475" spans="1:12">
      <c r="A475" s="52"/>
      <c r="B475" s="163"/>
      <c r="C475" s="164"/>
      <c r="D475" s="164"/>
      <c r="E475" s="165"/>
      <c r="F475" s="52"/>
      <c r="G475" s="166"/>
      <c r="H475" s="145">
        <f>IFERROR(AVERAGEIF(Pembelian!$C:$C,$B479,Pembelian!$F:$F),0)</f>
        <v>0</v>
      </c>
      <c r="I475" s="146">
        <f t="shared" si="54"/>
        <v>0</v>
      </c>
      <c r="J475" s="146"/>
      <c r="K475" s="147">
        <f t="shared" si="51"/>
        <v>0</v>
      </c>
      <c r="L475" s="167"/>
    </row>
    <row r="476" spans="1:12">
      <c r="A476" s="52"/>
      <c r="B476" s="163"/>
      <c r="C476" s="164"/>
      <c r="D476" s="164"/>
      <c r="E476" s="165"/>
      <c r="F476" s="52"/>
      <c r="G476" s="166"/>
      <c r="H476" s="145">
        <f>IFERROR(AVERAGEIF(Pembelian!$C:$C,$B480,Pembelian!$F:$F),0)</f>
        <v>0</v>
      </c>
      <c r="I476" s="146">
        <f t="shared" si="54"/>
        <v>0</v>
      </c>
      <c r="J476" s="146"/>
      <c r="K476" s="147">
        <f t="shared" si="51"/>
        <v>0</v>
      </c>
      <c r="L476" s="167"/>
    </row>
    <row r="477" spans="1:12">
      <c r="A477" s="52"/>
      <c r="B477" s="163"/>
      <c r="C477" s="164"/>
      <c r="D477" s="164"/>
      <c r="E477" s="165"/>
      <c r="F477" s="52"/>
      <c r="G477" s="166"/>
      <c r="H477" s="145">
        <f>IFERROR(AVERAGEIF(Pembelian!$C:$C,$B481,Pembelian!$F:$F),0)</f>
        <v>0</v>
      </c>
      <c r="I477" s="146">
        <f t="shared" si="54"/>
        <v>0</v>
      </c>
      <c r="J477" s="146"/>
      <c r="K477" s="147">
        <f t="shared" si="51"/>
        <v>0</v>
      </c>
      <c r="L477" s="167"/>
    </row>
    <row r="478" spans="1:12">
      <c r="A478" s="52"/>
      <c r="B478" s="163"/>
      <c r="C478" s="164"/>
      <c r="D478" s="164"/>
      <c r="E478" s="165"/>
      <c r="F478" s="52"/>
      <c r="G478" s="166"/>
      <c r="H478" s="145">
        <f>IFERROR(AVERAGEIF(Pembelian!$C:$C,$B482,Pembelian!$F:$F),0)</f>
        <v>0</v>
      </c>
      <c r="I478" s="146">
        <f t="shared" si="54"/>
        <v>0</v>
      </c>
      <c r="J478" s="146"/>
      <c r="K478" s="147">
        <f t="shared" si="51"/>
        <v>0</v>
      </c>
      <c r="L478" s="167"/>
    </row>
    <row r="479" spans="1:12">
      <c r="A479" s="52"/>
      <c r="B479" s="163"/>
      <c r="C479" s="164"/>
      <c r="D479" s="164"/>
      <c r="E479" s="165"/>
      <c r="F479" s="52"/>
      <c r="G479" s="166"/>
      <c r="H479" s="145">
        <f>IFERROR(AVERAGEIF(Pembelian!$C:$C,$B483,Pembelian!$F:$F),0)</f>
        <v>0</v>
      </c>
      <c r="I479" s="146">
        <f t="shared" si="54"/>
        <v>0</v>
      </c>
      <c r="J479" s="146"/>
      <c r="K479" s="147">
        <f t="shared" si="51"/>
        <v>0</v>
      </c>
      <c r="L479" s="167"/>
    </row>
    <row r="480" spans="1:12">
      <c r="A480" s="52"/>
      <c r="B480" s="163"/>
      <c r="C480" s="164"/>
      <c r="D480" s="164"/>
      <c r="E480" s="165"/>
      <c r="F480" s="52"/>
      <c r="G480" s="166"/>
      <c r="H480" s="145">
        <f>IFERROR(AVERAGEIF(Pembelian!$C:$C,$B484,Pembelian!$F:$F),0)</f>
        <v>0</v>
      </c>
      <c r="I480" s="146">
        <f t="shared" si="54"/>
        <v>0</v>
      </c>
      <c r="J480" s="146"/>
      <c r="K480" s="147">
        <f t="shared" si="51"/>
        <v>0</v>
      </c>
      <c r="L480" s="167"/>
    </row>
    <row r="481" spans="1:12">
      <c r="A481" s="52"/>
      <c r="B481" s="163"/>
      <c r="C481" s="164"/>
      <c r="D481" s="164"/>
      <c r="E481" s="165"/>
      <c r="F481" s="52"/>
      <c r="G481" s="166"/>
      <c r="H481" s="145">
        <f>IFERROR(AVERAGEIF(Pembelian!$C:$C,$B485,Pembelian!$F:$F),0)</f>
        <v>0</v>
      </c>
      <c r="I481" s="146">
        <f t="shared" si="54"/>
        <v>0</v>
      </c>
      <c r="J481" s="146"/>
      <c r="K481" s="147">
        <f t="shared" si="51"/>
        <v>0</v>
      </c>
      <c r="L481" s="167"/>
    </row>
    <row r="482" spans="1:12">
      <c r="A482" s="52"/>
      <c r="B482" s="163"/>
      <c r="C482" s="164"/>
      <c r="D482" s="164"/>
      <c r="E482" s="165"/>
      <c r="F482" s="52"/>
      <c r="G482" s="166"/>
      <c r="H482" s="145">
        <f>IFERROR(AVERAGEIF(Pembelian!$C:$C,$B486,Pembelian!$F:$F),0)</f>
        <v>0</v>
      </c>
      <c r="I482" s="146">
        <f t="shared" si="54"/>
        <v>0</v>
      </c>
      <c r="J482" s="146"/>
      <c r="K482" s="147">
        <f t="shared" si="51"/>
        <v>0</v>
      </c>
      <c r="L482" s="167"/>
    </row>
    <row r="483" spans="1:12">
      <c r="A483" s="141"/>
      <c r="B483" s="163"/>
      <c r="C483" s="164"/>
      <c r="D483" s="164"/>
      <c r="E483" s="165"/>
      <c r="F483" s="52"/>
      <c r="G483" s="166"/>
      <c r="H483" s="145">
        <f>IFERROR(AVERAGEIF(Pembelian!$C:$C,$B487,Pembelian!$F:$F),0)</f>
        <v>0</v>
      </c>
      <c r="I483" s="146">
        <f t="shared" si="54"/>
        <v>0</v>
      </c>
      <c r="J483" s="146"/>
      <c r="K483" s="147">
        <f t="shared" si="51"/>
        <v>0</v>
      </c>
      <c r="L483" s="167"/>
    </row>
    <row r="484" spans="1:12">
      <c r="A484" s="52"/>
      <c r="B484" s="163"/>
      <c r="C484" s="164"/>
      <c r="D484" s="164"/>
      <c r="E484" s="165"/>
      <c r="F484" s="165"/>
      <c r="G484" s="166"/>
      <c r="H484" s="145">
        <f>IFERROR(AVERAGEIF(Pembelian!$C:$C,$B488,Pembelian!$F:$F),0)</f>
        <v>0</v>
      </c>
      <c r="I484" s="146">
        <f t="shared" si="54"/>
        <v>0</v>
      </c>
      <c r="J484" s="146"/>
      <c r="K484" s="147">
        <f t="shared" si="51"/>
        <v>0</v>
      </c>
      <c r="L484" s="167"/>
    </row>
    <row r="485" spans="1:12">
      <c r="A485" s="52"/>
      <c r="B485" s="163"/>
      <c r="C485" s="164"/>
      <c r="D485" s="164"/>
      <c r="E485" s="165"/>
      <c r="F485" s="52"/>
      <c r="G485" s="166"/>
      <c r="H485" s="145">
        <f>IFERROR(AVERAGEIF(Pembelian!$C:$C,$B489,Pembelian!$F:$F),0)</f>
        <v>0</v>
      </c>
      <c r="I485" s="146">
        <f t="shared" si="54"/>
        <v>0</v>
      </c>
      <c r="J485" s="146"/>
      <c r="K485" s="147">
        <f t="shared" si="51"/>
        <v>0</v>
      </c>
      <c r="L485" s="167"/>
    </row>
    <row r="486" spans="1:12">
      <c r="A486" s="52"/>
      <c r="B486" s="152"/>
      <c r="C486" s="164"/>
      <c r="D486" s="164"/>
      <c r="E486" s="165"/>
      <c r="F486" s="52"/>
      <c r="G486" s="166"/>
      <c r="H486" s="145">
        <f>IFERROR(AVERAGEIF(Pembelian!$C:$C,$B490,Pembelian!$F:$F),0)</f>
        <v>0</v>
      </c>
      <c r="I486" s="146">
        <f t="shared" si="54"/>
        <v>0</v>
      </c>
      <c r="J486" s="146"/>
      <c r="K486" s="147">
        <f t="shared" si="51"/>
        <v>0</v>
      </c>
      <c r="L486" s="167"/>
    </row>
    <row r="487" spans="1:12">
      <c r="A487" s="52"/>
      <c r="B487" s="163"/>
      <c r="C487" s="164"/>
      <c r="D487" s="164"/>
      <c r="E487" s="165"/>
      <c r="F487" s="52"/>
      <c r="G487" s="166"/>
      <c r="H487" s="145">
        <f>IFERROR(AVERAGEIF(Pembelian!$C:$C,$B491,Pembelian!$F:$F),0)</f>
        <v>0</v>
      </c>
      <c r="I487" s="146">
        <f t="shared" si="54"/>
        <v>0</v>
      </c>
      <c r="J487" s="146"/>
      <c r="K487" s="147">
        <f t="shared" si="51"/>
        <v>0</v>
      </c>
      <c r="L487" s="167"/>
    </row>
    <row r="488" spans="1:12">
      <c r="A488" s="52"/>
      <c r="B488" s="163"/>
      <c r="C488" s="164"/>
      <c r="D488" s="164"/>
      <c r="E488" s="165"/>
      <c r="F488" s="52"/>
      <c r="G488" s="166"/>
      <c r="H488" s="145">
        <f>IFERROR(AVERAGEIF(Pembelian!$C:$C,$B492,Pembelian!$F:$F),0)</f>
        <v>0</v>
      </c>
      <c r="I488" s="146">
        <f t="shared" si="54"/>
        <v>0</v>
      </c>
      <c r="J488" s="146"/>
      <c r="K488" s="147">
        <f t="shared" si="51"/>
        <v>0</v>
      </c>
      <c r="L488" s="241"/>
    </row>
    <row r="489" spans="1:12">
      <c r="A489" s="52"/>
      <c r="B489" s="163"/>
      <c r="C489" s="164"/>
      <c r="D489" s="164"/>
      <c r="E489" s="165"/>
      <c r="F489" s="52"/>
      <c r="G489" s="166"/>
      <c r="H489" s="145">
        <f>IFERROR(AVERAGEIF(Pembelian!$C:$C,$B493,Pembelian!$F:$F),0)</f>
        <v>0</v>
      </c>
      <c r="I489" s="146">
        <f t="shared" si="54"/>
        <v>0</v>
      </c>
      <c r="J489" s="146"/>
      <c r="K489" s="147">
        <f t="shared" si="51"/>
        <v>0</v>
      </c>
      <c r="L489" s="241"/>
    </row>
    <row r="490" spans="1:12">
      <c r="A490" s="141"/>
      <c r="B490" s="163"/>
      <c r="C490" s="164"/>
      <c r="D490" s="164"/>
      <c r="E490" s="165"/>
      <c r="F490" s="52"/>
      <c r="G490" s="166"/>
      <c r="H490" s="145">
        <f>IFERROR(AVERAGEIF(Pembelian!$C:$C,$B494,Pembelian!$F:$F),0)</f>
        <v>0</v>
      </c>
      <c r="I490" s="146">
        <f t="shared" si="54"/>
        <v>0</v>
      </c>
      <c r="J490" s="146"/>
      <c r="K490" s="147">
        <f t="shared" si="51"/>
        <v>0</v>
      </c>
      <c r="L490" s="241"/>
    </row>
    <row r="491" spans="1:12">
      <c r="A491" s="141"/>
      <c r="B491" s="163"/>
      <c r="C491" s="164"/>
      <c r="D491" s="164"/>
      <c r="E491" s="165"/>
      <c r="F491" s="52"/>
      <c r="G491" s="166"/>
      <c r="H491" s="145">
        <f>IFERROR(AVERAGEIF(Pembelian!$C:$C,$B495,Pembelian!$F:$F),0)</f>
        <v>0</v>
      </c>
      <c r="I491" s="146">
        <f t="shared" si="54"/>
        <v>0</v>
      </c>
      <c r="J491" s="146"/>
      <c r="K491" s="147">
        <f t="shared" si="51"/>
        <v>0</v>
      </c>
      <c r="L491" s="241"/>
    </row>
    <row r="492" spans="1:12">
      <c r="A492" s="141"/>
      <c r="B492" s="163"/>
      <c r="C492" s="164"/>
      <c r="D492" s="164"/>
      <c r="E492" s="165"/>
      <c r="F492" s="165"/>
      <c r="G492" s="166"/>
      <c r="H492" s="145">
        <f>IFERROR(AVERAGEIF(Pembelian!$C:$C,$B496,Pembelian!$F:$F),0)</f>
        <v>0</v>
      </c>
      <c r="I492" s="146">
        <f t="shared" si="54"/>
        <v>0</v>
      </c>
      <c r="J492" s="146"/>
      <c r="K492" s="147">
        <f t="shared" si="51"/>
        <v>0</v>
      </c>
      <c r="L492" s="241"/>
    </row>
    <row r="493" spans="1:12">
      <c r="A493" s="141"/>
      <c r="B493" s="152"/>
      <c r="C493" s="164"/>
      <c r="D493" s="164"/>
      <c r="E493" s="165"/>
      <c r="F493" s="52"/>
      <c r="G493" s="166"/>
      <c r="H493" s="145">
        <f>IFERROR(AVERAGEIF(Pembelian!$C:$C,$B497,Pembelian!$F:$F),0)</f>
        <v>0</v>
      </c>
      <c r="I493" s="146">
        <f t="shared" si="54"/>
        <v>0</v>
      </c>
      <c r="J493" s="146"/>
      <c r="K493" s="147">
        <f t="shared" si="51"/>
        <v>0</v>
      </c>
      <c r="L493" s="241"/>
    </row>
    <row r="494" spans="1:12">
      <c r="A494" s="141"/>
      <c r="B494" s="152"/>
      <c r="C494" s="164"/>
      <c r="D494" s="164"/>
      <c r="E494" s="165"/>
      <c r="F494" s="52"/>
      <c r="G494" s="166"/>
      <c r="H494" s="145">
        <f>IFERROR(AVERAGEIF(Pembelian!$C:$C,$B498,Pembelian!$F:$F),0)</f>
        <v>0</v>
      </c>
      <c r="I494" s="146">
        <f t="shared" si="54"/>
        <v>0</v>
      </c>
      <c r="J494" s="146"/>
      <c r="K494" s="147">
        <f t="shared" si="51"/>
        <v>0</v>
      </c>
      <c r="L494" s="241"/>
    </row>
    <row r="495" spans="1:12">
      <c r="A495" s="141"/>
      <c r="B495" s="152"/>
      <c r="C495" s="164"/>
      <c r="D495" s="164"/>
      <c r="E495" s="165"/>
      <c r="F495" s="52"/>
      <c r="G495" s="166"/>
      <c r="H495" s="145">
        <f>IFERROR(AVERAGEIF(Pembelian!$C:$C,$B499,Pembelian!$F:$F),0)</f>
        <v>0</v>
      </c>
      <c r="I495" s="146">
        <f t="shared" si="54"/>
        <v>0</v>
      </c>
      <c r="J495" s="146"/>
      <c r="K495" s="147">
        <f t="shared" si="51"/>
        <v>0</v>
      </c>
      <c r="L495" s="241"/>
    </row>
    <row r="496" spans="1:12">
      <c r="A496" s="141"/>
      <c r="B496" s="152"/>
      <c r="C496" s="164"/>
      <c r="D496" s="164"/>
      <c r="E496" s="165"/>
      <c r="F496" s="52"/>
      <c r="G496" s="166"/>
      <c r="H496" s="145">
        <f>IFERROR(AVERAGEIF(Pembelian!$C:$C,$B500,Pembelian!$F:$F),0)</f>
        <v>0</v>
      </c>
      <c r="I496" s="146">
        <f t="shared" si="54"/>
        <v>0</v>
      </c>
      <c r="J496" s="146"/>
      <c r="K496" s="147">
        <f t="shared" si="51"/>
        <v>0</v>
      </c>
      <c r="L496" s="241"/>
    </row>
    <row r="497" spans="1:12">
      <c r="A497" s="141"/>
      <c r="B497" s="152"/>
      <c r="C497" s="164"/>
      <c r="D497" s="142"/>
      <c r="E497" s="165"/>
      <c r="F497" s="52"/>
      <c r="G497" s="166"/>
      <c r="H497" s="145">
        <f>IFERROR(AVERAGEIF(Pembelian!$C:$C,$B501,Pembelian!$F:$F),0)</f>
        <v>0</v>
      </c>
      <c r="I497" s="146">
        <f t="shared" si="54"/>
        <v>0</v>
      </c>
      <c r="J497" s="146"/>
      <c r="K497" s="147">
        <f t="shared" si="51"/>
        <v>0</v>
      </c>
      <c r="L497" s="241"/>
    </row>
    <row r="498" spans="1:12">
      <c r="A498" s="141"/>
      <c r="B498" s="152"/>
      <c r="C498" s="164"/>
      <c r="D498" s="142"/>
      <c r="E498" s="165"/>
      <c r="F498" s="52"/>
      <c r="G498" s="144"/>
      <c r="H498" s="145">
        <f>IFERROR(AVERAGEIF(Pembelian!$C:$C,$B502,Pembelian!$F:$F),0)</f>
        <v>0</v>
      </c>
      <c r="I498" s="146">
        <f t="shared" si="54"/>
        <v>0</v>
      </c>
      <c r="J498" s="146"/>
      <c r="K498" s="147">
        <f t="shared" si="51"/>
        <v>0</v>
      </c>
      <c r="L498" s="241"/>
    </row>
    <row r="499" spans="1:12">
      <c r="A499" s="141"/>
      <c r="B499" s="152"/>
      <c r="C499" s="164"/>
      <c r="D499" s="142"/>
      <c r="E499" s="165"/>
      <c r="F499" s="52"/>
      <c r="G499" s="144"/>
      <c r="H499" s="145">
        <f>IFERROR(AVERAGEIF(Pembelian!$C:$C,$B503,Pembelian!$F:$F),0)</f>
        <v>0</v>
      </c>
      <c r="I499" s="146">
        <f t="shared" si="54"/>
        <v>0</v>
      </c>
      <c r="J499" s="146"/>
      <c r="K499" s="147">
        <f t="shared" si="51"/>
        <v>0</v>
      </c>
      <c r="L499" s="242"/>
    </row>
    <row r="500" spans="1:12">
      <c r="A500" s="141"/>
      <c r="B500" s="152"/>
      <c r="C500" s="164"/>
      <c r="D500" s="142"/>
      <c r="E500" s="165"/>
      <c r="F500" s="52"/>
      <c r="G500" s="144"/>
      <c r="H500" s="145">
        <f>IFERROR(AVERAGEIF(Pembelian!$C:$C,$B504,Pembelian!$F:$F),0)</f>
        <v>0</v>
      </c>
      <c r="I500" s="146">
        <f t="shared" si="54"/>
        <v>0</v>
      </c>
      <c r="J500" s="146"/>
      <c r="K500" s="147">
        <f t="shared" si="51"/>
        <v>0</v>
      </c>
      <c r="L500" s="242"/>
    </row>
    <row r="501" spans="1:12">
      <c r="A501" s="141"/>
      <c r="B501" s="152"/>
      <c r="C501" s="164"/>
      <c r="D501" s="142"/>
      <c r="E501" s="143"/>
      <c r="F501" s="143"/>
      <c r="G501" s="144"/>
      <c r="H501" s="145">
        <f>IFERROR(AVERAGEIF(Pembelian!$C:$C,$B505,Pembelian!$F:$F),0)</f>
        <v>0</v>
      </c>
      <c r="I501" s="146">
        <f t="shared" si="54"/>
        <v>0</v>
      </c>
      <c r="J501" s="146"/>
      <c r="K501" s="147">
        <f t="shared" si="51"/>
        <v>0</v>
      </c>
      <c r="L501" s="242"/>
    </row>
    <row r="502" spans="1:12">
      <c r="A502" s="141"/>
      <c r="B502" s="152"/>
      <c r="C502" s="142"/>
      <c r="D502" s="142"/>
      <c r="E502" s="143"/>
      <c r="F502" s="141"/>
      <c r="G502" s="144"/>
      <c r="H502" s="145">
        <f>IFERROR(AVERAGEIF(Pembelian!$C:$C,$B506,Pembelian!$F:$F),0)</f>
        <v>0</v>
      </c>
      <c r="I502" s="146">
        <f t="shared" ref="I502:I565" si="55">IF(H502=0,G502,H502)</f>
        <v>0</v>
      </c>
      <c r="J502" s="145"/>
      <c r="K502" s="147">
        <f t="shared" si="51"/>
        <v>0</v>
      </c>
      <c r="L502" s="242"/>
    </row>
    <row r="503" spans="1:12">
      <c r="A503" s="141"/>
      <c r="B503" s="152"/>
      <c r="C503" s="142"/>
      <c r="D503" s="142"/>
      <c r="E503" s="143"/>
      <c r="F503" s="141"/>
      <c r="G503" s="144"/>
      <c r="H503" s="145">
        <f>IFERROR(AVERAGEIF(Pembelian!$C:$C,$B507,Pembelian!$F:$F),0)</f>
        <v>0</v>
      </c>
      <c r="I503" s="146">
        <f t="shared" si="55"/>
        <v>0</v>
      </c>
      <c r="J503" s="145"/>
      <c r="K503" s="147">
        <f t="shared" si="51"/>
        <v>0</v>
      </c>
      <c r="L503" s="242"/>
    </row>
    <row r="504" spans="1:12">
      <c r="A504" s="141"/>
      <c r="B504" s="152"/>
      <c r="C504" s="142"/>
      <c r="D504" s="142"/>
      <c r="E504" s="143"/>
      <c r="F504" s="141"/>
      <c r="G504" s="144"/>
      <c r="H504" s="145">
        <f>IFERROR(AVERAGEIF(Pembelian!$C:$C,$B508,Pembelian!$F:$F),0)</f>
        <v>0</v>
      </c>
      <c r="I504" s="146">
        <f t="shared" si="55"/>
        <v>0</v>
      </c>
      <c r="J504" s="145"/>
      <c r="K504" s="147">
        <f t="shared" si="51"/>
        <v>0</v>
      </c>
      <c r="L504" s="242"/>
    </row>
    <row r="505" spans="1:12">
      <c r="A505" s="141"/>
      <c r="B505" s="152"/>
      <c r="C505" s="142"/>
      <c r="D505" s="142"/>
      <c r="E505" s="143"/>
      <c r="F505" s="141"/>
      <c r="G505" s="144"/>
      <c r="H505" s="145">
        <f>IFERROR(AVERAGEIF(Pembelian!$C:$C,$B509,Pembelian!$F:$F),0)</f>
        <v>0</v>
      </c>
      <c r="I505" s="146">
        <f t="shared" si="55"/>
        <v>0</v>
      </c>
      <c r="J505" s="145"/>
      <c r="K505" s="147">
        <f t="shared" si="51"/>
        <v>0</v>
      </c>
      <c r="L505" s="242"/>
    </row>
    <row r="506" spans="1:12">
      <c r="A506" s="141"/>
      <c r="B506" s="152"/>
      <c r="C506" s="142"/>
      <c r="D506" s="142"/>
      <c r="E506" s="143"/>
      <c r="F506" s="141"/>
      <c r="G506" s="144"/>
      <c r="H506" s="145">
        <f>IFERROR(AVERAGEIF(Pembelian!$C:$C,$B510,Pembelian!$F:$F),0)</f>
        <v>0</v>
      </c>
      <c r="I506" s="146">
        <f t="shared" si="55"/>
        <v>0</v>
      </c>
      <c r="J506" s="145"/>
      <c r="K506" s="147">
        <f t="shared" si="51"/>
        <v>0</v>
      </c>
      <c r="L506" s="242"/>
    </row>
    <row r="507" spans="1:12">
      <c r="A507" s="141"/>
      <c r="B507" s="152"/>
      <c r="C507" s="142"/>
      <c r="D507" s="142"/>
      <c r="E507" s="143"/>
      <c r="F507" s="141"/>
      <c r="G507" s="144"/>
      <c r="H507" s="145">
        <f>IFERROR(AVERAGEIF(Pembelian!$C:$C,$B511,Pembelian!$F:$F),0)</f>
        <v>0</v>
      </c>
      <c r="I507" s="146">
        <f t="shared" si="55"/>
        <v>0</v>
      </c>
      <c r="J507" s="145"/>
      <c r="K507" s="147">
        <f t="shared" si="51"/>
        <v>0</v>
      </c>
      <c r="L507" s="242"/>
    </row>
    <row r="508" spans="1:12">
      <c r="A508" s="141"/>
      <c r="B508" s="152"/>
      <c r="C508" s="142"/>
      <c r="D508" s="142"/>
      <c r="E508" s="143"/>
      <c r="F508" s="141"/>
      <c r="G508" s="144"/>
      <c r="H508" s="145">
        <f>IFERROR(AVERAGEIF(Pembelian!$C:$C,$B512,Pembelian!$F:$F),0)</f>
        <v>0</v>
      </c>
      <c r="I508" s="146">
        <f t="shared" si="55"/>
        <v>0</v>
      </c>
      <c r="J508" s="145"/>
      <c r="K508" s="147">
        <f t="shared" si="51"/>
        <v>0</v>
      </c>
      <c r="L508" s="242"/>
    </row>
    <row r="509" spans="1:12">
      <c r="A509" s="141"/>
      <c r="B509" s="152"/>
      <c r="C509" s="142"/>
      <c r="D509" s="142"/>
      <c r="E509" s="143"/>
      <c r="F509" s="141"/>
      <c r="G509" s="144"/>
      <c r="H509" s="145">
        <f>IFERROR(AVERAGEIF(Pembelian!$C:$C,$B513,Pembelian!$F:$F),0)</f>
        <v>0</v>
      </c>
      <c r="I509" s="146">
        <f t="shared" si="55"/>
        <v>0</v>
      </c>
      <c r="J509" s="145"/>
      <c r="K509" s="147">
        <f t="shared" si="51"/>
        <v>0</v>
      </c>
      <c r="L509" s="242"/>
    </row>
    <row r="510" spans="1:12">
      <c r="A510" s="141"/>
      <c r="B510" s="152"/>
      <c r="C510" s="142"/>
      <c r="D510" s="142"/>
      <c r="E510" s="143"/>
      <c r="F510" s="141"/>
      <c r="G510" s="144"/>
      <c r="H510" s="145">
        <f>IFERROR(AVERAGEIF(Pembelian!$C:$C,$B514,Pembelian!$F:$F),0)</f>
        <v>0</v>
      </c>
      <c r="I510" s="146">
        <f t="shared" si="55"/>
        <v>0</v>
      </c>
      <c r="J510" s="145"/>
      <c r="K510" s="147">
        <f t="shared" si="51"/>
        <v>0</v>
      </c>
      <c r="L510" s="242"/>
    </row>
    <row r="511" spans="1:12">
      <c r="A511" s="141"/>
      <c r="B511" s="152"/>
      <c r="C511" s="142"/>
      <c r="D511" s="142"/>
      <c r="E511" s="143"/>
      <c r="F511" s="141"/>
      <c r="G511" s="144"/>
      <c r="H511" s="145">
        <f>IFERROR(AVERAGEIF(Pembelian!$C:$C,$B515,Pembelian!$F:$F),0)</f>
        <v>0</v>
      </c>
      <c r="I511" s="146">
        <f t="shared" si="55"/>
        <v>0</v>
      </c>
      <c r="J511" s="145"/>
      <c r="K511" s="147">
        <f t="shared" si="51"/>
        <v>0</v>
      </c>
    </row>
    <row r="512" spans="1:12">
      <c r="A512" s="141"/>
      <c r="B512" s="152"/>
      <c r="C512" s="142"/>
      <c r="D512" s="142"/>
      <c r="E512" s="143"/>
      <c r="F512" s="141"/>
      <c r="G512" s="144"/>
      <c r="H512" s="145">
        <f>IFERROR(AVERAGEIF(Pembelian!$C:$C,$B516,Pembelian!$F:$F),0)</f>
        <v>0</v>
      </c>
      <c r="I512" s="146">
        <f t="shared" si="55"/>
        <v>0</v>
      </c>
      <c r="J512" s="145"/>
      <c r="K512" s="147">
        <f t="shared" si="51"/>
        <v>0</v>
      </c>
    </row>
    <row r="513" spans="1:11">
      <c r="A513" s="141"/>
      <c r="B513" s="152"/>
      <c r="C513" s="142"/>
      <c r="D513" s="142"/>
      <c r="E513" s="143"/>
      <c r="F513" s="141"/>
      <c r="G513" s="144"/>
      <c r="H513" s="145">
        <f>IFERROR(AVERAGEIF(Pembelian!$C:$C,$B517,Pembelian!$F:$F),0)</f>
        <v>0</v>
      </c>
      <c r="I513" s="146">
        <f t="shared" si="55"/>
        <v>0</v>
      </c>
      <c r="J513" s="145"/>
      <c r="K513" s="147">
        <f t="shared" si="51"/>
        <v>0</v>
      </c>
    </row>
    <row r="514" spans="1:11">
      <c r="A514" s="141"/>
      <c r="B514" s="152"/>
      <c r="C514" s="142"/>
      <c r="D514" s="142"/>
      <c r="E514" s="143"/>
      <c r="F514" s="141"/>
      <c r="G514" s="144"/>
      <c r="H514" s="145">
        <f>IFERROR(AVERAGEIF(Pembelian!$C:$C,$B518,Pembelian!$F:$F),0)</f>
        <v>0</v>
      </c>
      <c r="I514" s="146">
        <f t="shared" si="55"/>
        <v>0</v>
      </c>
      <c r="J514" s="145"/>
      <c r="K514" s="147">
        <f t="shared" si="51"/>
        <v>0</v>
      </c>
    </row>
    <row r="515" spans="1:11">
      <c r="A515" s="141"/>
      <c r="B515" s="152"/>
      <c r="C515" s="142"/>
      <c r="D515" s="142"/>
      <c r="E515" s="143"/>
      <c r="F515" s="141"/>
      <c r="G515" s="144"/>
      <c r="H515" s="145">
        <f>IFERROR(AVERAGEIF(Pembelian!$C:$C,$B519,Pembelian!$F:$F),0)</f>
        <v>0</v>
      </c>
      <c r="I515" s="146">
        <f t="shared" si="55"/>
        <v>0</v>
      </c>
      <c r="J515" s="145"/>
      <c r="K515" s="147">
        <f t="shared" ref="K515:K578" si="56">I515/1000</f>
        <v>0</v>
      </c>
    </row>
    <row r="516" spans="1:11">
      <c r="A516" s="141"/>
      <c r="B516" s="152"/>
      <c r="C516" s="142"/>
      <c r="D516" s="142"/>
      <c r="E516" s="143"/>
      <c r="F516" s="141"/>
      <c r="G516" s="144"/>
      <c r="H516" s="145">
        <f>IFERROR(AVERAGEIF(Pembelian!$C:$C,$B520,Pembelian!$F:$F),0)</f>
        <v>0</v>
      </c>
      <c r="I516" s="146">
        <f t="shared" si="55"/>
        <v>0</v>
      </c>
      <c r="J516" s="145"/>
      <c r="K516" s="147">
        <f t="shared" si="56"/>
        <v>0</v>
      </c>
    </row>
    <row r="517" spans="1:11">
      <c r="A517" s="141"/>
      <c r="B517" s="152"/>
      <c r="C517" s="142"/>
      <c r="D517" s="142"/>
      <c r="E517" s="143"/>
      <c r="F517" s="141"/>
      <c r="G517" s="144"/>
      <c r="H517" s="145">
        <f>IFERROR(AVERAGEIF(Pembelian!$C:$C,$B521,Pembelian!$F:$F),0)</f>
        <v>0</v>
      </c>
      <c r="I517" s="146">
        <f t="shared" si="55"/>
        <v>0</v>
      </c>
      <c r="J517" s="145"/>
      <c r="K517" s="147">
        <f t="shared" si="56"/>
        <v>0</v>
      </c>
    </row>
    <row r="518" spans="1:11">
      <c r="A518" s="141"/>
      <c r="B518" s="152"/>
      <c r="C518" s="142"/>
      <c r="D518" s="142"/>
      <c r="E518" s="143"/>
      <c r="F518" s="141"/>
      <c r="G518" s="144"/>
      <c r="H518" s="145">
        <f>IFERROR(AVERAGEIF(Pembelian!$C:$C,$B522,Pembelian!$F:$F),0)</f>
        <v>0</v>
      </c>
      <c r="I518" s="146">
        <f t="shared" si="55"/>
        <v>0</v>
      </c>
      <c r="J518" s="145"/>
      <c r="K518" s="147">
        <f t="shared" si="56"/>
        <v>0</v>
      </c>
    </row>
    <row r="519" spans="1:11">
      <c r="A519" s="141"/>
      <c r="B519" s="152"/>
      <c r="C519" s="142"/>
      <c r="D519" s="142"/>
      <c r="E519" s="143"/>
      <c r="F519" s="141"/>
      <c r="G519" s="144"/>
      <c r="H519" s="145">
        <f>IFERROR(AVERAGEIF(Pembelian!$C:$C,$B523,Pembelian!$F:$F),0)</f>
        <v>0</v>
      </c>
      <c r="I519" s="146">
        <f t="shared" si="55"/>
        <v>0</v>
      </c>
      <c r="J519" s="145"/>
      <c r="K519" s="147">
        <f t="shared" si="56"/>
        <v>0</v>
      </c>
    </row>
    <row r="520" spans="1:11">
      <c r="A520" s="141"/>
      <c r="B520" s="152"/>
      <c r="C520" s="142"/>
      <c r="D520" s="142"/>
      <c r="E520" s="143"/>
      <c r="F520" s="141"/>
      <c r="G520" s="144"/>
      <c r="H520" s="145">
        <f>IFERROR(AVERAGEIF(Pembelian!$C:$C,$B524,Pembelian!$F:$F),0)</f>
        <v>0</v>
      </c>
      <c r="I520" s="146">
        <f t="shared" si="55"/>
        <v>0</v>
      </c>
      <c r="J520" s="145"/>
      <c r="K520" s="147">
        <f t="shared" si="56"/>
        <v>0</v>
      </c>
    </row>
    <row r="521" spans="1:11">
      <c r="A521" s="141"/>
      <c r="B521" s="152"/>
      <c r="C521" s="142"/>
      <c r="D521" s="142"/>
      <c r="E521" s="143"/>
      <c r="F521" s="141"/>
      <c r="G521" s="144"/>
      <c r="H521" s="145">
        <f>IFERROR(AVERAGEIF(Pembelian!$C:$C,$B525,Pembelian!$F:$F),0)</f>
        <v>0</v>
      </c>
      <c r="I521" s="146">
        <f t="shared" si="55"/>
        <v>0</v>
      </c>
      <c r="J521" s="145"/>
      <c r="K521" s="147">
        <f t="shared" si="56"/>
        <v>0</v>
      </c>
    </row>
    <row r="522" spans="1:11">
      <c r="A522" s="141"/>
      <c r="B522" s="152"/>
      <c r="C522" s="142"/>
      <c r="D522" s="142"/>
      <c r="E522" s="143"/>
      <c r="F522" s="141"/>
      <c r="G522" s="144"/>
      <c r="H522" s="145">
        <f>IFERROR(AVERAGEIF(Pembelian!$C:$C,$B526,Pembelian!$F:$F),0)</f>
        <v>0</v>
      </c>
      <c r="I522" s="146">
        <f t="shared" si="55"/>
        <v>0</v>
      </c>
      <c r="J522" s="145"/>
      <c r="K522" s="147">
        <f t="shared" si="56"/>
        <v>0</v>
      </c>
    </row>
    <row r="523" spans="1:11">
      <c r="A523" s="141"/>
      <c r="B523" s="152"/>
      <c r="C523" s="142"/>
      <c r="D523" s="142"/>
      <c r="E523" s="143"/>
      <c r="F523" s="141"/>
      <c r="G523" s="144"/>
      <c r="H523" s="145">
        <f>IFERROR(AVERAGEIF(Pembelian!$C:$C,$B527,Pembelian!$F:$F),0)</f>
        <v>0</v>
      </c>
      <c r="I523" s="146">
        <f t="shared" si="55"/>
        <v>0</v>
      </c>
      <c r="J523" s="145"/>
      <c r="K523" s="147">
        <f t="shared" si="56"/>
        <v>0</v>
      </c>
    </row>
    <row r="524" spans="1:11">
      <c r="A524" s="141"/>
      <c r="B524" s="152"/>
      <c r="C524" s="142"/>
      <c r="D524" s="142"/>
      <c r="E524" s="143"/>
      <c r="F524" s="141"/>
      <c r="G524" s="144"/>
      <c r="H524" s="145">
        <f>IFERROR(AVERAGEIF(Pembelian!$C:$C,$B528,Pembelian!$F:$F),0)</f>
        <v>0</v>
      </c>
      <c r="I524" s="146">
        <f t="shared" si="55"/>
        <v>0</v>
      </c>
      <c r="J524" s="145"/>
      <c r="K524" s="147">
        <f t="shared" si="56"/>
        <v>0</v>
      </c>
    </row>
    <row r="525" spans="1:11">
      <c r="A525" s="141"/>
      <c r="B525" s="152"/>
      <c r="C525" s="142"/>
      <c r="D525" s="142"/>
      <c r="E525" s="143"/>
      <c r="F525" s="141"/>
      <c r="G525" s="144"/>
      <c r="H525" s="145">
        <f>IFERROR(AVERAGEIF(Pembelian!$C:$C,$B529,Pembelian!$F:$F),0)</f>
        <v>0</v>
      </c>
      <c r="I525" s="146">
        <f t="shared" si="55"/>
        <v>0</v>
      </c>
      <c r="J525" s="145"/>
      <c r="K525" s="147">
        <f t="shared" si="56"/>
        <v>0</v>
      </c>
    </row>
    <row r="526" spans="1:11">
      <c r="A526" s="141"/>
      <c r="B526" s="152"/>
      <c r="C526" s="142"/>
      <c r="D526" s="142"/>
      <c r="E526" s="143"/>
      <c r="F526" s="141"/>
      <c r="G526" s="144"/>
      <c r="H526" s="145">
        <f>IFERROR(AVERAGEIF(Pembelian!$C:$C,$B530,Pembelian!$F:$F),0)</f>
        <v>0</v>
      </c>
      <c r="I526" s="146">
        <f t="shared" si="55"/>
        <v>0</v>
      </c>
      <c r="J526" s="145"/>
      <c r="K526" s="147">
        <f t="shared" si="56"/>
        <v>0</v>
      </c>
    </row>
    <row r="527" spans="1:11">
      <c r="A527" s="141"/>
      <c r="B527" s="152"/>
      <c r="C527" s="142"/>
      <c r="D527" s="142"/>
      <c r="E527" s="143"/>
      <c r="F527" s="141"/>
      <c r="G527" s="144"/>
      <c r="H527" s="145">
        <f>IFERROR(AVERAGEIF(Pembelian!$C:$C,$B531,Pembelian!$F:$F),0)</f>
        <v>0</v>
      </c>
      <c r="I527" s="146">
        <f t="shared" si="55"/>
        <v>0</v>
      </c>
      <c r="J527" s="145"/>
      <c r="K527" s="147">
        <f t="shared" si="56"/>
        <v>0</v>
      </c>
    </row>
    <row r="528" spans="1:11">
      <c r="A528" s="141"/>
      <c r="B528" s="152"/>
      <c r="C528" s="142"/>
      <c r="D528" s="142"/>
      <c r="E528" s="143"/>
      <c r="F528" s="141"/>
      <c r="G528" s="144"/>
      <c r="H528" s="145">
        <f>IFERROR(AVERAGEIF(Pembelian!$C:$C,$B532,Pembelian!$F:$F),0)</f>
        <v>0</v>
      </c>
      <c r="I528" s="146">
        <f t="shared" si="55"/>
        <v>0</v>
      </c>
      <c r="J528" s="145"/>
      <c r="K528" s="147">
        <f t="shared" si="56"/>
        <v>0</v>
      </c>
    </row>
    <row r="529" spans="1:11">
      <c r="A529" s="141"/>
      <c r="B529" s="152"/>
      <c r="C529" s="142"/>
      <c r="D529" s="142"/>
      <c r="E529" s="143"/>
      <c r="F529" s="141"/>
      <c r="G529" s="144"/>
      <c r="H529" s="145">
        <f>IFERROR(AVERAGEIF(Pembelian!$C:$C,$B533,Pembelian!$F:$F),0)</f>
        <v>0</v>
      </c>
      <c r="I529" s="146">
        <f t="shared" si="55"/>
        <v>0</v>
      </c>
      <c r="J529" s="145"/>
      <c r="K529" s="147">
        <f t="shared" si="56"/>
        <v>0</v>
      </c>
    </row>
    <row r="530" spans="1:11">
      <c r="A530" s="141"/>
      <c r="B530" s="152"/>
      <c r="C530" s="142"/>
      <c r="D530" s="142"/>
      <c r="E530" s="143"/>
      <c r="F530" s="141"/>
      <c r="G530" s="144"/>
      <c r="H530" s="145">
        <f>IFERROR(AVERAGEIF(Pembelian!$C:$C,$B534,Pembelian!$F:$F),0)</f>
        <v>0</v>
      </c>
      <c r="I530" s="146">
        <f t="shared" si="55"/>
        <v>0</v>
      </c>
      <c r="J530" s="145"/>
      <c r="K530" s="147">
        <f t="shared" si="56"/>
        <v>0</v>
      </c>
    </row>
    <row r="531" spans="1:11">
      <c r="A531" s="141"/>
      <c r="B531" s="152"/>
      <c r="C531" s="142"/>
      <c r="D531" s="142"/>
      <c r="E531" s="143"/>
      <c r="F531" s="141"/>
      <c r="G531" s="144"/>
      <c r="H531" s="145">
        <f>IFERROR(AVERAGEIF(Pembelian!$C:$C,$B535,Pembelian!$F:$F),0)</f>
        <v>0</v>
      </c>
      <c r="I531" s="146">
        <f t="shared" si="55"/>
        <v>0</v>
      </c>
      <c r="J531" s="145"/>
      <c r="K531" s="147">
        <f t="shared" si="56"/>
        <v>0</v>
      </c>
    </row>
    <row r="532" spans="1:11">
      <c r="A532" s="141"/>
      <c r="B532" s="152"/>
      <c r="C532" s="142"/>
      <c r="D532" s="142"/>
      <c r="E532" s="143"/>
      <c r="F532" s="141"/>
      <c r="G532" s="144"/>
      <c r="H532" s="145">
        <f>IFERROR(AVERAGEIF(Pembelian!$C:$C,$B536,Pembelian!$F:$F),0)</f>
        <v>0</v>
      </c>
      <c r="I532" s="146">
        <f t="shared" si="55"/>
        <v>0</v>
      </c>
      <c r="J532" s="145"/>
      <c r="K532" s="147">
        <f t="shared" si="56"/>
        <v>0</v>
      </c>
    </row>
    <row r="533" spans="1:11">
      <c r="A533" s="141"/>
      <c r="B533" s="152"/>
      <c r="C533" s="142"/>
      <c r="D533" s="142"/>
      <c r="E533" s="143"/>
      <c r="F533" s="141"/>
      <c r="G533" s="144"/>
      <c r="H533" s="145">
        <f>IFERROR(AVERAGEIF(Pembelian!$C:$C,$B537,Pembelian!$F:$F),0)</f>
        <v>0</v>
      </c>
      <c r="I533" s="146">
        <f t="shared" si="55"/>
        <v>0</v>
      </c>
      <c r="J533" s="145"/>
      <c r="K533" s="147">
        <f t="shared" si="56"/>
        <v>0</v>
      </c>
    </row>
    <row r="534" spans="1:11">
      <c r="A534" s="141"/>
      <c r="B534" s="152"/>
      <c r="C534" s="142"/>
      <c r="D534" s="142"/>
      <c r="E534" s="143"/>
      <c r="F534" s="141"/>
      <c r="G534" s="144"/>
      <c r="H534" s="145">
        <f>IFERROR(AVERAGEIF(Pembelian!$C:$C,$B538,Pembelian!$F:$F),0)</f>
        <v>0</v>
      </c>
      <c r="I534" s="146">
        <f t="shared" si="55"/>
        <v>0</v>
      </c>
      <c r="J534" s="145"/>
      <c r="K534" s="147">
        <f t="shared" si="56"/>
        <v>0</v>
      </c>
    </row>
    <row r="535" spans="1:11">
      <c r="A535" s="141"/>
      <c r="B535" s="152"/>
      <c r="C535" s="142"/>
      <c r="D535" s="142"/>
      <c r="E535" s="143"/>
      <c r="F535" s="141"/>
      <c r="G535" s="144"/>
      <c r="H535" s="145">
        <f>IFERROR(AVERAGEIF(Pembelian!$C:$C,$B539,Pembelian!$F:$F),0)</f>
        <v>0</v>
      </c>
      <c r="I535" s="146">
        <f t="shared" si="55"/>
        <v>0</v>
      </c>
      <c r="J535" s="145"/>
      <c r="K535" s="147">
        <f t="shared" si="56"/>
        <v>0</v>
      </c>
    </row>
    <row r="536" spans="1:11">
      <c r="A536" s="141"/>
      <c r="B536" s="152"/>
      <c r="C536" s="142"/>
      <c r="D536" s="142"/>
      <c r="E536" s="143"/>
      <c r="F536" s="141"/>
      <c r="G536" s="144"/>
      <c r="H536" s="145">
        <f>IFERROR(AVERAGEIF(Pembelian!$C:$C,$B540,Pembelian!$F:$F),0)</f>
        <v>0</v>
      </c>
      <c r="I536" s="146">
        <f t="shared" si="55"/>
        <v>0</v>
      </c>
      <c r="J536" s="145"/>
      <c r="K536" s="147">
        <f t="shared" si="56"/>
        <v>0</v>
      </c>
    </row>
    <row r="537" spans="1:11">
      <c r="A537" s="141"/>
      <c r="B537" s="152"/>
      <c r="C537" s="142"/>
      <c r="D537" s="142"/>
      <c r="E537" s="143"/>
      <c r="F537" s="141"/>
      <c r="G537" s="144"/>
      <c r="H537" s="145">
        <f>IFERROR(AVERAGEIF(Pembelian!$C:$C,$B541,Pembelian!$F:$F),0)</f>
        <v>0</v>
      </c>
      <c r="I537" s="146">
        <f t="shared" si="55"/>
        <v>0</v>
      </c>
      <c r="J537" s="145"/>
      <c r="K537" s="147">
        <f t="shared" si="56"/>
        <v>0</v>
      </c>
    </row>
    <row r="538" spans="1:11">
      <c r="A538" s="141"/>
      <c r="B538" s="152"/>
      <c r="C538" s="142"/>
      <c r="D538" s="142"/>
      <c r="E538" s="143"/>
      <c r="F538" s="141"/>
      <c r="G538" s="144"/>
      <c r="H538" s="145">
        <f>IFERROR(AVERAGEIF(Pembelian!$C:$C,$B542,Pembelian!$F:$F),0)</f>
        <v>0</v>
      </c>
      <c r="I538" s="146">
        <f t="shared" si="55"/>
        <v>0</v>
      </c>
      <c r="J538" s="145"/>
      <c r="K538" s="147">
        <f t="shared" si="56"/>
        <v>0</v>
      </c>
    </row>
    <row r="539" spans="1:11">
      <c r="A539" s="141"/>
      <c r="B539" s="152"/>
      <c r="C539" s="142"/>
      <c r="D539" s="142"/>
      <c r="E539" s="143"/>
      <c r="F539" s="141"/>
      <c r="G539" s="144"/>
      <c r="H539" s="145">
        <f>IFERROR(AVERAGEIF(Pembelian!$C:$C,$B543,Pembelian!$F:$F),0)</f>
        <v>0</v>
      </c>
      <c r="I539" s="146">
        <f t="shared" si="55"/>
        <v>0</v>
      </c>
      <c r="J539" s="145"/>
      <c r="K539" s="147">
        <f t="shared" si="56"/>
        <v>0</v>
      </c>
    </row>
    <row r="540" spans="1:11">
      <c r="A540" s="141"/>
      <c r="B540" s="152"/>
      <c r="C540" s="142"/>
      <c r="D540" s="142"/>
      <c r="E540" s="143"/>
      <c r="F540" s="141"/>
      <c r="G540" s="144"/>
      <c r="H540" s="145">
        <f>IFERROR(AVERAGEIF(Pembelian!$C:$C,$B544,Pembelian!$F:$F),0)</f>
        <v>0</v>
      </c>
      <c r="I540" s="146">
        <f t="shared" si="55"/>
        <v>0</v>
      </c>
      <c r="J540" s="145"/>
      <c r="K540" s="147">
        <f t="shared" si="56"/>
        <v>0</v>
      </c>
    </row>
    <row r="541" spans="1:11">
      <c r="A541" s="141"/>
      <c r="B541" s="152"/>
      <c r="C541" s="142"/>
      <c r="D541" s="142"/>
      <c r="E541" s="143"/>
      <c r="F541" s="141"/>
      <c r="G541" s="144"/>
      <c r="H541" s="145">
        <f>IFERROR(AVERAGEIF(Pembelian!$C:$C,$B545,Pembelian!$F:$F),0)</f>
        <v>0</v>
      </c>
      <c r="I541" s="146">
        <f t="shared" si="55"/>
        <v>0</v>
      </c>
      <c r="J541" s="145"/>
      <c r="K541" s="147">
        <f t="shared" si="56"/>
        <v>0</v>
      </c>
    </row>
    <row r="542" spans="1:11">
      <c r="A542" s="141"/>
      <c r="B542" s="152"/>
      <c r="C542" s="142"/>
      <c r="D542" s="142"/>
      <c r="E542" s="143"/>
      <c r="F542" s="141"/>
      <c r="G542" s="144"/>
      <c r="H542" s="145">
        <f>IFERROR(AVERAGEIF(Pembelian!$C:$C,$B546,Pembelian!$F:$F),0)</f>
        <v>0</v>
      </c>
      <c r="I542" s="146">
        <f t="shared" si="55"/>
        <v>0</v>
      </c>
      <c r="J542" s="145"/>
      <c r="K542" s="147">
        <f t="shared" si="56"/>
        <v>0</v>
      </c>
    </row>
    <row r="543" spans="1:11">
      <c r="A543" s="141"/>
      <c r="B543" s="152"/>
      <c r="C543" s="142"/>
      <c r="D543" s="142"/>
      <c r="E543" s="143"/>
      <c r="F543" s="141"/>
      <c r="G543" s="144"/>
      <c r="H543" s="145">
        <f>IFERROR(AVERAGEIF(Pembelian!$C:$C,$B547,Pembelian!$F:$F),0)</f>
        <v>0</v>
      </c>
      <c r="I543" s="146">
        <f t="shared" si="55"/>
        <v>0</v>
      </c>
      <c r="J543" s="145"/>
      <c r="K543" s="147">
        <f t="shared" si="56"/>
        <v>0</v>
      </c>
    </row>
    <row r="544" spans="1:11">
      <c r="A544" s="141"/>
      <c r="B544" s="152"/>
      <c r="C544" s="142"/>
      <c r="D544" s="142"/>
      <c r="E544" s="143"/>
      <c r="F544" s="141"/>
      <c r="G544" s="144"/>
      <c r="H544" s="145">
        <f>IFERROR(AVERAGEIF(Pembelian!$C:$C,$B548,Pembelian!$F:$F),0)</f>
        <v>0</v>
      </c>
      <c r="I544" s="146">
        <f t="shared" si="55"/>
        <v>0</v>
      </c>
      <c r="J544" s="145"/>
      <c r="K544" s="147">
        <f t="shared" si="56"/>
        <v>0</v>
      </c>
    </row>
    <row r="545" spans="1:11">
      <c r="A545" s="141"/>
      <c r="B545" s="152"/>
      <c r="C545" s="142"/>
      <c r="D545" s="142"/>
      <c r="E545" s="143"/>
      <c r="F545" s="141"/>
      <c r="G545" s="144"/>
      <c r="H545" s="145">
        <f>IFERROR(AVERAGEIF(Pembelian!$C:$C,$B549,Pembelian!$F:$F),0)</f>
        <v>0</v>
      </c>
      <c r="I545" s="146">
        <f t="shared" si="55"/>
        <v>0</v>
      </c>
      <c r="J545" s="145"/>
      <c r="K545" s="147">
        <f t="shared" si="56"/>
        <v>0</v>
      </c>
    </row>
    <row r="546" spans="1:11">
      <c r="A546" s="141"/>
      <c r="B546" s="152"/>
      <c r="C546" s="142"/>
      <c r="D546" s="142"/>
      <c r="E546" s="143"/>
      <c r="F546" s="141"/>
      <c r="G546" s="144"/>
      <c r="H546" s="145">
        <f>IFERROR(AVERAGEIF(Pembelian!$C:$C,$B550,Pembelian!$F:$F),0)</f>
        <v>0</v>
      </c>
      <c r="I546" s="146">
        <f t="shared" si="55"/>
        <v>0</v>
      </c>
      <c r="J546" s="145"/>
      <c r="K546" s="147">
        <f t="shared" si="56"/>
        <v>0</v>
      </c>
    </row>
    <row r="547" spans="1:11">
      <c r="A547" s="141"/>
      <c r="B547" s="152"/>
      <c r="C547" s="142"/>
      <c r="D547" s="142"/>
      <c r="E547" s="143"/>
      <c r="F547" s="141"/>
      <c r="G547" s="144"/>
      <c r="H547" s="145">
        <f>IFERROR(AVERAGEIF(Pembelian!$C:$C,$B551,Pembelian!$F:$F),0)</f>
        <v>0</v>
      </c>
      <c r="I547" s="146">
        <f t="shared" si="55"/>
        <v>0</v>
      </c>
      <c r="J547" s="145"/>
      <c r="K547" s="147">
        <f t="shared" si="56"/>
        <v>0</v>
      </c>
    </row>
    <row r="548" spans="1:11">
      <c r="A548" s="141"/>
      <c r="B548" s="152"/>
      <c r="C548" s="142"/>
      <c r="D548" s="142"/>
      <c r="E548" s="143"/>
      <c r="F548" s="141"/>
      <c r="G548" s="144"/>
      <c r="H548" s="145">
        <f>IFERROR(AVERAGEIF(Pembelian!$C:$C,$B552,Pembelian!$F:$F),0)</f>
        <v>0</v>
      </c>
      <c r="I548" s="146">
        <f t="shared" si="55"/>
        <v>0</v>
      </c>
      <c r="J548" s="145"/>
      <c r="K548" s="147">
        <f t="shared" si="56"/>
        <v>0</v>
      </c>
    </row>
    <row r="549" spans="1:11">
      <c r="A549" s="141"/>
      <c r="B549" s="152"/>
      <c r="C549" s="142"/>
      <c r="D549" s="142"/>
      <c r="E549" s="143"/>
      <c r="F549" s="141"/>
      <c r="G549" s="144"/>
      <c r="H549" s="145">
        <f>IFERROR(AVERAGEIF(Pembelian!$C:$C,$B553,Pembelian!$F:$F),0)</f>
        <v>0</v>
      </c>
      <c r="I549" s="146">
        <f t="shared" si="55"/>
        <v>0</v>
      </c>
      <c r="J549" s="145"/>
      <c r="K549" s="147">
        <f t="shared" si="56"/>
        <v>0</v>
      </c>
    </row>
    <row r="550" spans="1:11">
      <c r="A550" s="141"/>
      <c r="B550" s="152"/>
      <c r="C550" s="142"/>
      <c r="D550" s="142"/>
      <c r="E550" s="143"/>
      <c r="F550" s="141"/>
      <c r="G550" s="144"/>
      <c r="H550" s="145">
        <f>IFERROR(AVERAGEIF(Pembelian!$C:$C,$B554,Pembelian!$F:$F),0)</f>
        <v>0</v>
      </c>
      <c r="I550" s="146">
        <f t="shared" si="55"/>
        <v>0</v>
      </c>
      <c r="J550" s="145"/>
      <c r="K550" s="147">
        <f t="shared" si="56"/>
        <v>0</v>
      </c>
    </row>
    <row r="551" spans="1:11">
      <c r="A551" s="141"/>
      <c r="B551" s="152"/>
      <c r="C551" s="142"/>
      <c r="D551" s="142"/>
      <c r="E551" s="143"/>
      <c r="F551" s="141"/>
      <c r="G551" s="144"/>
      <c r="H551" s="145">
        <f>IFERROR(AVERAGEIF(Pembelian!$C:$C,$B555,Pembelian!$F:$F),0)</f>
        <v>0</v>
      </c>
      <c r="I551" s="146">
        <f t="shared" si="55"/>
        <v>0</v>
      </c>
      <c r="J551" s="145"/>
      <c r="K551" s="147">
        <f t="shared" si="56"/>
        <v>0</v>
      </c>
    </row>
    <row r="552" spans="1:11">
      <c r="A552" s="141"/>
      <c r="B552" s="152"/>
      <c r="C552" s="142"/>
      <c r="D552" s="142"/>
      <c r="E552" s="143"/>
      <c r="F552" s="141"/>
      <c r="G552" s="144"/>
      <c r="H552" s="145">
        <f>IFERROR(AVERAGEIF(Pembelian!$C:$C,$B556,Pembelian!$F:$F),0)</f>
        <v>0</v>
      </c>
      <c r="I552" s="146">
        <f t="shared" si="55"/>
        <v>0</v>
      </c>
      <c r="J552" s="145"/>
      <c r="K552" s="147">
        <f t="shared" si="56"/>
        <v>0</v>
      </c>
    </row>
    <row r="553" spans="1:11">
      <c r="A553" s="141"/>
      <c r="B553" s="152"/>
      <c r="C553" s="142"/>
      <c r="D553" s="142"/>
      <c r="E553" s="143"/>
      <c r="F553" s="141"/>
      <c r="G553" s="144"/>
      <c r="H553" s="145">
        <f>IFERROR(AVERAGEIF(Pembelian!$C:$C,$B557,Pembelian!$F:$F),0)</f>
        <v>0</v>
      </c>
      <c r="I553" s="146">
        <f t="shared" si="55"/>
        <v>0</v>
      </c>
      <c r="J553" s="145"/>
      <c r="K553" s="147">
        <f t="shared" si="56"/>
        <v>0</v>
      </c>
    </row>
    <row r="554" spans="1:11">
      <c r="A554" s="141"/>
      <c r="B554" s="152"/>
      <c r="C554" s="142"/>
      <c r="D554" s="142"/>
      <c r="E554" s="143"/>
      <c r="F554" s="141"/>
      <c r="G554" s="144"/>
      <c r="H554" s="145">
        <f>IFERROR(AVERAGEIF(Pembelian!$C:$C,$B558,Pembelian!$F:$F),0)</f>
        <v>0</v>
      </c>
      <c r="I554" s="146">
        <f t="shared" si="55"/>
        <v>0</v>
      </c>
      <c r="J554" s="145"/>
      <c r="K554" s="147">
        <f t="shared" si="56"/>
        <v>0</v>
      </c>
    </row>
    <row r="555" spans="1:11">
      <c r="A555" s="141"/>
      <c r="B555" s="152"/>
      <c r="C555" s="142"/>
      <c r="D555" s="142"/>
      <c r="E555" s="143"/>
      <c r="F555" s="141"/>
      <c r="G555" s="144"/>
      <c r="H555" s="145">
        <f>IFERROR(AVERAGEIF(Pembelian!$C:$C,$B559,Pembelian!$F:$F),0)</f>
        <v>0</v>
      </c>
      <c r="I555" s="146">
        <f t="shared" si="55"/>
        <v>0</v>
      </c>
      <c r="J555" s="145"/>
      <c r="K555" s="147">
        <f t="shared" si="56"/>
        <v>0</v>
      </c>
    </row>
    <row r="556" spans="1:11">
      <c r="A556" s="141"/>
      <c r="B556" s="152"/>
      <c r="C556" s="142"/>
      <c r="D556" s="142"/>
      <c r="E556" s="143"/>
      <c r="F556" s="141"/>
      <c r="G556" s="144"/>
      <c r="H556" s="145">
        <f>IFERROR(AVERAGEIF(Pembelian!$C:$C,$B560,Pembelian!$F:$F),0)</f>
        <v>0</v>
      </c>
      <c r="I556" s="146">
        <f t="shared" si="55"/>
        <v>0</v>
      </c>
      <c r="J556" s="145"/>
      <c r="K556" s="147">
        <f t="shared" si="56"/>
        <v>0</v>
      </c>
    </row>
    <row r="557" spans="1:11">
      <c r="A557" s="141"/>
      <c r="B557" s="152"/>
      <c r="C557" s="142"/>
      <c r="D557" s="142"/>
      <c r="E557" s="143"/>
      <c r="F557" s="141"/>
      <c r="G557" s="144"/>
      <c r="H557" s="145">
        <f>IFERROR(AVERAGEIF(Pembelian!$C:$C,$B561,Pembelian!$F:$F),0)</f>
        <v>0</v>
      </c>
      <c r="I557" s="146">
        <f t="shared" si="55"/>
        <v>0</v>
      </c>
      <c r="J557" s="145"/>
      <c r="K557" s="147">
        <f t="shared" si="56"/>
        <v>0</v>
      </c>
    </row>
    <row r="558" spans="1:11">
      <c r="A558" s="141"/>
      <c r="B558" s="152"/>
      <c r="C558" s="142"/>
      <c r="D558" s="142"/>
      <c r="E558" s="143"/>
      <c r="F558" s="141"/>
      <c r="G558" s="144"/>
      <c r="H558" s="145">
        <f>IFERROR(AVERAGEIF(Pembelian!$C:$C,$B562,Pembelian!$F:$F),0)</f>
        <v>0</v>
      </c>
      <c r="I558" s="146">
        <f t="shared" si="55"/>
        <v>0</v>
      </c>
      <c r="J558" s="145"/>
      <c r="K558" s="147">
        <f t="shared" si="56"/>
        <v>0</v>
      </c>
    </row>
    <row r="559" spans="1:11">
      <c r="A559" s="141"/>
      <c r="B559" s="152"/>
      <c r="C559" s="142"/>
      <c r="D559" s="142"/>
      <c r="E559" s="143"/>
      <c r="F559" s="141"/>
      <c r="G559" s="144"/>
      <c r="H559" s="145">
        <f>IFERROR(AVERAGEIF(Pembelian!$C:$C,$B563,Pembelian!$F:$F),0)</f>
        <v>0</v>
      </c>
      <c r="I559" s="146">
        <f t="shared" si="55"/>
        <v>0</v>
      </c>
      <c r="J559" s="145"/>
      <c r="K559" s="147">
        <f t="shared" si="56"/>
        <v>0</v>
      </c>
    </row>
    <row r="560" spans="1:11">
      <c r="A560" s="141"/>
      <c r="B560" s="152"/>
      <c r="C560" s="142"/>
      <c r="D560" s="142"/>
      <c r="E560" s="143"/>
      <c r="F560" s="141"/>
      <c r="G560" s="144"/>
      <c r="H560" s="145">
        <f>IFERROR(AVERAGEIF(Pembelian!$C:$C,$B564,Pembelian!$F:$F),0)</f>
        <v>0</v>
      </c>
      <c r="I560" s="146">
        <f t="shared" si="55"/>
        <v>0</v>
      </c>
      <c r="J560" s="145"/>
      <c r="K560" s="147">
        <f t="shared" si="56"/>
        <v>0</v>
      </c>
    </row>
    <row r="561" spans="1:11">
      <c r="A561" s="141"/>
      <c r="B561" s="152"/>
      <c r="C561" s="142"/>
      <c r="D561" s="142"/>
      <c r="E561" s="143"/>
      <c r="F561" s="141"/>
      <c r="G561" s="144"/>
      <c r="H561" s="145">
        <f>IFERROR(AVERAGEIF(Pembelian!$C:$C,$B565,Pembelian!$F:$F),0)</f>
        <v>0</v>
      </c>
      <c r="I561" s="146">
        <f t="shared" si="55"/>
        <v>0</v>
      </c>
      <c r="J561" s="145"/>
      <c r="K561" s="147">
        <f t="shared" si="56"/>
        <v>0</v>
      </c>
    </row>
    <row r="562" spans="1:11">
      <c r="A562" s="141"/>
      <c r="B562" s="152"/>
      <c r="C562" s="142"/>
      <c r="D562" s="142"/>
      <c r="E562" s="143"/>
      <c r="F562" s="141"/>
      <c r="G562" s="144"/>
      <c r="H562" s="145">
        <f>IFERROR(AVERAGEIF(Pembelian!$C:$C,$B566,Pembelian!$F:$F),0)</f>
        <v>0</v>
      </c>
      <c r="I562" s="146">
        <f t="shared" si="55"/>
        <v>0</v>
      </c>
      <c r="J562" s="145"/>
      <c r="K562" s="147">
        <f t="shared" si="56"/>
        <v>0</v>
      </c>
    </row>
    <row r="563" spans="1:11">
      <c r="A563" s="141"/>
      <c r="B563" s="152"/>
      <c r="C563" s="142"/>
      <c r="D563" s="142"/>
      <c r="E563" s="143"/>
      <c r="F563" s="141"/>
      <c r="G563" s="144"/>
      <c r="H563" s="145">
        <f>IFERROR(AVERAGEIF(Pembelian!$C:$C,$B567,Pembelian!$F:$F),0)</f>
        <v>0</v>
      </c>
      <c r="I563" s="146">
        <f t="shared" si="55"/>
        <v>0</v>
      </c>
      <c r="J563" s="145"/>
      <c r="K563" s="147">
        <f t="shared" si="56"/>
        <v>0</v>
      </c>
    </row>
    <row r="564" spans="1:11">
      <c r="A564" s="141"/>
      <c r="B564" s="152"/>
      <c r="C564" s="142"/>
      <c r="D564" s="142"/>
      <c r="E564" s="143"/>
      <c r="F564" s="141"/>
      <c r="G564" s="144"/>
      <c r="H564" s="145">
        <f>IFERROR(AVERAGEIF(Pembelian!$C:$C,$B568,Pembelian!$F:$F),0)</f>
        <v>0</v>
      </c>
      <c r="I564" s="146">
        <f t="shared" si="55"/>
        <v>0</v>
      </c>
      <c r="J564" s="145"/>
      <c r="K564" s="147">
        <f t="shared" si="56"/>
        <v>0</v>
      </c>
    </row>
    <row r="565" spans="1:11">
      <c r="A565" s="141"/>
      <c r="B565" s="152"/>
      <c r="C565" s="142"/>
      <c r="D565" s="142"/>
      <c r="E565" s="143"/>
      <c r="F565" s="141"/>
      <c r="G565" s="144"/>
      <c r="H565" s="145">
        <f>IFERROR(AVERAGEIF(Pembelian!$C:$C,$B569,Pembelian!$F:$F),0)</f>
        <v>0</v>
      </c>
      <c r="I565" s="146">
        <f t="shared" si="55"/>
        <v>0</v>
      </c>
      <c r="J565" s="145"/>
      <c r="K565" s="147">
        <f t="shared" si="56"/>
        <v>0</v>
      </c>
    </row>
    <row r="566" spans="1:11">
      <c r="A566" s="141"/>
      <c r="B566" s="152"/>
      <c r="C566" s="142"/>
      <c r="D566" s="142"/>
      <c r="E566" s="143"/>
      <c r="F566" s="141"/>
      <c r="G566" s="144"/>
      <c r="H566" s="145">
        <f>IFERROR(AVERAGEIF(Pembelian!$C:$C,$B570,Pembelian!$F:$F),0)</f>
        <v>0</v>
      </c>
      <c r="I566" s="146">
        <f t="shared" ref="I566:I629" si="57">IF(H566=0,G566,H566)</f>
        <v>0</v>
      </c>
      <c r="J566" s="145"/>
      <c r="K566" s="147">
        <f t="shared" si="56"/>
        <v>0</v>
      </c>
    </row>
    <row r="567" spans="1:11">
      <c r="A567" s="141"/>
      <c r="B567" s="152"/>
      <c r="C567" s="142"/>
      <c r="D567" s="142"/>
      <c r="E567" s="143"/>
      <c r="F567" s="141"/>
      <c r="G567" s="144"/>
      <c r="H567" s="145">
        <f>IFERROR(AVERAGEIF(Pembelian!$C:$C,$B571,Pembelian!$F:$F),0)</f>
        <v>0</v>
      </c>
      <c r="I567" s="146">
        <f t="shared" si="57"/>
        <v>0</v>
      </c>
      <c r="J567" s="145"/>
      <c r="K567" s="147">
        <f t="shared" si="56"/>
        <v>0</v>
      </c>
    </row>
    <row r="568" spans="1:11">
      <c r="A568" s="141"/>
      <c r="B568" s="152"/>
      <c r="C568" s="142"/>
      <c r="D568" s="142"/>
      <c r="E568" s="143"/>
      <c r="F568" s="141"/>
      <c r="G568" s="144"/>
      <c r="H568" s="145">
        <f>IFERROR(AVERAGEIF(Pembelian!$C:$C,$B572,Pembelian!$F:$F),0)</f>
        <v>0</v>
      </c>
      <c r="I568" s="146">
        <f t="shared" si="57"/>
        <v>0</v>
      </c>
      <c r="J568" s="145"/>
      <c r="K568" s="147">
        <f t="shared" si="56"/>
        <v>0</v>
      </c>
    </row>
    <row r="569" spans="1:11">
      <c r="A569" s="141"/>
      <c r="B569" s="152"/>
      <c r="C569" s="142"/>
      <c r="D569" s="142"/>
      <c r="E569" s="143"/>
      <c r="F569" s="141"/>
      <c r="G569" s="144"/>
      <c r="H569" s="145">
        <f>IFERROR(AVERAGEIF(Pembelian!$C:$C,$B573,Pembelian!$F:$F),0)</f>
        <v>0</v>
      </c>
      <c r="I569" s="146">
        <f t="shared" si="57"/>
        <v>0</v>
      </c>
      <c r="J569" s="145"/>
      <c r="K569" s="147">
        <f t="shared" si="56"/>
        <v>0</v>
      </c>
    </row>
    <row r="570" spans="1:11">
      <c r="A570" s="141"/>
      <c r="B570" s="152"/>
      <c r="C570" s="142"/>
      <c r="D570" s="142"/>
      <c r="E570" s="143"/>
      <c r="F570" s="141"/>
      <c r="G570" s="144"/>
      <c r="H570" s="145">
        <f>IFERROR(AVERAGEIF(Pembelian!$C:$C,$B574,Pembelian!$F:$F),0)</f>
        <v>0</v>
      </c>
      <c r="I570" s="146">
        <f t="shared" si="57"/>
        <v>0</v>
      </c>
      <c r="J570" s="145"/>
      <c r="K570" s="147">
        <f t="shared" si="56"/>
        <v>0</v>
      </c>
    </row>
    <row r="571" spans="1:11">
      <c r="A571" s="141"/>
      <c r="B571" s="152"/>
      <c r="C571" s="142"/>
      <c r="D571" s="142"/>
      <c r="E571" s="143"/>
      <c r="F571" s="141"/>
      <c r="G571" s="144"/>
      <c r="H571" s="145">
        <f>IFERROR(AVERAGEIF(Pembelian!$C:$C,$B575,Pembelian!$F:$F),0)</f>
        <v>0</v>
      </c>
      <c r="I571" s="146">
        <f t="shared" si="57"/>
        <v>0</v>
      </c>
      <c r="J571" s="145"/>
      <c r="K571" s="147">
        <f t="shared" si="56"/>
        <v>0</v>
      </c>
    </row>
    <row r="572" spans="1:11">
      <c r="A572" s="141"/>
      <c r="B572" s="152"/>
      <c r="C572" s="142"/>
      <c r="D572" s="142"/>
      <c r="E572" s="143"/>
      <c r="F572" s="141"/>
      <c r="G572" s="144"/>
      <c r="H572" s="145">
        <f>IFERROR(AVERAGEIF(Pembelian!$C:$C,$B576,Pembelian!$F:$F),0)</f>
        <v>0</v>
      </c>
      <c r="I572" s="146">
        <f t="shared" si="57"/>
        <v>0</v>
      </c>
      <c r="J572" s="145"/>
      <c r="K572" s="147">
        <f t="shared" si="56"/>
        <v>0</v>
      </c>
    </row>
    <row r="573" spans="1:11">
      <c r="A573" s="141"/>
      <c r="B573" s="152"/>
      <c r="C573" s="142"/>
      <c r="D573" s="142"/>
      <c r="E573" s="143"/>
      <c r="F573" s="141"/>
      <c r="G573" s="144"/>
      <c r="H573" s="145">
        <f>IFERROR(AVERAGEIF(Pembelian!$C:$C,$B577,Pembelian!$F:$F),0)</f>
        <v>0</v>
      </c>
      <c r="I573" s="146">
        <f t="shared" si="57"/>
        <v>0</v>
      </c>
      <c r="J573" s="145"/>
      <c r="K573" s="147">
        <f t="shared" si="56"/>
        <v>0</v>
      </c>
    </row>
    <row r="574" spans="1:11">
      <c r="A574" s="141"/>
      <c r="B574" s="152"/>
      <c r="C574" s="142"/>
      <c r="D574" s="142"/>
      <c r="E574" s="143"/>
      <c r="F574" s="141"/>
      <c r="G574" s="144"/>
      <c r="H574" s="145">
        <f>IFERROR(AVERAGEIF(Pembelian!$C:$C,$B578,Pembelian!$F:$F),0)</f>
        <v>0</v>
      </c>
      <c r="I574" s="146">
        <f t="shared" si="57"/>
        <v>0</v>
      </c>
      <c r="J574" s="145"/>
      <c r="K574" s="147">
        <f t="shared" si="56"/>
        <v>0</v>
      </c>
    </row>
    <row r="575" spans="1:11">
      <c r="A575" s="141"/>
      <c r="B575" s="152"/>
      <c r="C575" s="142"/>
      <c r="D575" s="142"/>
      <c r="E575" s="143"/>
      <c r="F575" s="141"/>
      <c r="G575" s="144"/>
      <c r="H575" s="145">
        <f>IFERROR(AVERAGEIF(Pembelian!$C:$C,$B579,Pembelian!$F:$F),0)</f>
        <v>0</v>
      </c>
      <c r="I575" s="146">
        <f t="shared" si="57"/>
        <v>0</v>
      </c>
      <c r="J575" s="145"/>
      <c r="K575" s="147">
        <f t="shared" si="56"/>
        <v>0</v>
      </c>
    </row>
    <row r="576" spans="1:11">
      <c r="A576" s="141"/>
      <c r="B576" s="152"/>
      <c r="C576" s="142"/>
      <c r="D576" s="142"/>
      <c r="E576" s="143"/>
      <c r="F576" s="141"/>
      <c r="G576" s="144"/>
      <c r="H576" s="145">
        <f>IFERROR(AVERAGEIF(Pembelian!$C:$C,$B580,Pembelian!$F:$F),0)</f>
        <v>0</v>
      </c>
      <c r="I576" s="146">
        <f t="shared" si="57"/>
        <v>0</v>
      </c>
      <c r="J576" s="145"/>
      <c r="K576" s="147">
        <f t="shared" si="56"/>
        <v>0</v>
      </c>
    </row>
    <row r="577" spans="1:11">
      <c r="A577" s="141"/>
      <c r="B577" s="152"/>
      <c r="C577" s="142"/>
      <c r="D577" s="142"/>
      <c r="E577" s="143"/>
      <c r="F577" s="141"/>
      <c r="G577" s="144"/>
      <c r="H577" s="145">
        <f>IFERROR(AVERAGEIF(Pembelian!$C:$C,$B581,Pembelian!$F:$F),0)</f>
        <v>0</v>
      </c>
      <c r="I577" s="146">
        <f t="shared" si="57"/>
        <v>0</v>
      </c>
      <c r="J577" s="145"/>
      <c r="K577" s="147">
        <f t="shared" si="56"/>
        <v>0</v>
      </c>
    </row>
    <row r="578" spans="1:11">
      <c r="A578" s="141"/>
      <c r="B578" s="152"/>
      <c r="C578" s="142"/>
      <c r="D578" s="142"/>
      <c r="E578" s="143"/>
      <c r="F578" s="141"/>
      <c r="G578" s="144"/>
      <c r="H578" s="145">
        <f>IFERROR(AVERAGEIF(Pembelian!$C:$C,$B582,Pembelian!$F:$F),0)</f>
        <v>0</v>
      </c>
      <c r="I578" s="146">
        <f t="shared" si="57"/>
        <v>0</v>
      </c>
      <c r="J578" s="145"/>
      <c r="K578" s="147">
        <f t="shared" si="56"/>
        <v>0</v>
      </c>
    </row>
    <row r="579" spans="1:11">
      <c r="A579" s="141"/>
      <c r="B579" s="152"/>
      <c r="C579" s="142"/>
      <c r="D579" s="142"/>
      <c r="E579" s="143"/>
      <c r="F579" s="141"/>
      <c r="G579" s="144"/>
      <c r="H579" s="145">
        <f>IFERROR(AVERAGEIF(Pembelian!$C:$C,$B583,Pembelian!$F:$F),0)</f>
        <v>0</v>
      </c>
      <c r="I579" s="146">
        <f t="shared" si="57"/>
        <v>0</v>
      </c>
      <c r="J579" s="145"/>
      <c r="K579" s="147">
        <f t="shared" ref="K579:K642" si="58">I579/1000</f>
        <v>0</v>
      </c>
    </row>
    <row r="580" spans="1:11">
      <c r="A580" s="141"/>
      <c r="B580" s="152"/>
      <c r="C580" s="142"/>
      <c r="D580" s="142"/>
      <c r="E580" s="143"/>
      <c r="F580" s="141"/>
      <c r="G580" s="144"/>
      <c r="H580" s="145">
        <f>IFERROR(AVERAGEIF(Pembelian!$C:$C,$B584,Pembelian!$F:$F),0)</f>
        <v>0</v>
      </c>
      <c r="I580" s="146">
        <f t="shared" si="57"/>
        <v>0</v>
      </c>
      <c r="J580" s="145"/>
      <c r="K580" s="147">
        <f t="shared" si="58"/>
        <v>0</v>
      </c>
    </row>
    <row r="581" spans="1:11">
      <c r="A581" s="141"/>
      <c r="B581" s="152"/>
      <c r="C581" s="142"/>
      <c r="D581" s="142"/>
      <c r="E581" s="143"/>
      <c r="F581" s="141"/>
      <c r="G581" s="144"/>
      <c r="H581" s="145">
        <f>IFERROR(AVERAGEIF(Pembelian!$C:$C,$B585,Pembelian!$F:$F),0)</f>
        <v>0</v>
      </c>
      <c r="I581" s="146">
        <f t="shared" si="57"/>
        <v>0</v>
      </c>
      <c r="J581" s="145"/>
      <c r="K581" s="147">
        <f t="shared" si="58"/>
        <v>0</v>
      </c>
    </row>
    <row r="582" spans="1:11">
      <c r="A582" s="141"/>
      <c r="B582" s="152"/>
      <c r="C582" s="142"/>
      <c r="D582" s="142"/>
      <c r="E582" s="143"/>
      <c r="F582" s="141"/>
      <c r="G582" s="144"/>
      <c r="H582" s="145">
        <f>IFERROR(AVERAGEIF(Pembelian!$C:$C,$B586,Pembelian!$F:$F),0)</f>
        <v>0</v>
      </c>
      <c r="I582" s="146">
        <f t="shared" si="57"/>
        <v>0</v>
      </c>
      <c r="J582" s="145"/>
      <c r="K582" s="147">
        <f t="shared" si="58"/>
        <v>0</v>
      </c>
    </row>
    <row r="583" spans="1:11">
      <c r="A583" s="141"/>
      <c r="B583" s="152"/>
      <c r="C583" s="142"/>
      <c r="D583" s="142"/>
      <c r="E583" s="143"/>
      <c r="F583" s="141"/>
      <c r="G583" s="144"/>
      <c r="H583" s="145">
        <f>IFERROR(AVERAGEIF(Pembelian!$C:$C,$B587,Pembelian!$F:$F),0)</f>
        <v>0</v>
      </c>
      <c r="I583" s="146">
        <f t="shared" si="57"/>
        <v>0</v>
      </c>
      <c r="J583" s="145"/>
      <c r="K583" s="147">
        <f t="shared" si="58"/>
        <v>0</v>
      </c>
    </row>
    <row r="584" spans="1:11">
      <c r="A584" s="141"/>
      <c r="B584" s="152"/>
      <c r="C584" s="142"/>
      <c r="D584" s="142"/>
      <c r="E584" s="143"/>
      <c r="F584" s="141"/>
      <c r="G584" s="144"/>
      <c r="H584" s="145">
        <f>IFERROR(AVERAGEIF(Pembelian!$C:$C,$B588,Pembelian!$F:$F),0)</f>
        <v>0</v>
      </c>
      <c r="I584" s="146">
        <f t="shared" si="57"/>
        <v>0</v>
      </c>
      <c r="J584" s="145"/>
      <c r="K584" s="147">
        <f t="shared" si="58"/>
        <v>0</v>
      </c>
    </row>
    <row r="585" spans="1:11">
      <c r="A585" s="141"/>
      <c r="B585" s="152"/>
      <c r="C585" s="142"/>
      <c r="D585" s="142"/>
      <c r="E585" s="143"/>
      <c r="F585" s="141"/>
      <c r="G585" s="144"/>
      <c r="H585" s="145">
        <f>IFERROR(AVERAGEIF(Pembelian!$C:$C,$B589,Pembelian!$F:$F),0)</f>
        <v>0</v>
      </c>
      <c r="I585" s="146">
        <f t="shared" si="57"/>
        <v>0</v>
      </c>
      <c r="J585" s="145"/>
      <c r="K585" s="147">
        <f t="shared" si="58"/>
        <v>0</v>
      </c>
    </row>
    <row r="586" spans="1:11">
      <c r="A586" s="141"/>
      <c r="B586" s="152"/>
      <c r="C586" s="142"/>
      <c r="D586" s="142"/>
      <c r="E586" s="143"/>
      <c r="F586" s="141"/>
      <c r="G586" s="144"/>
      <c r="H586" s="145">
        <f>IFERROR(AVERAGEIF(Pembelian!$C:$C,$B590,Pembelian!$F:$F),0)</f>
        <v>0</v>
      </c>
      <c r="I586" s="146">
        <f t="shared" si="57"/>
        <v>0</v>
      </c>
      <c r="J586" s="145"/>
      <c r="K586" s="147">
        <f t="shared" si="58"/>
        <v>0</v>
      </c>
    </row>
    <row r="587" spans="1:11">
      <c r="A587" s="141"/>
      <c r="B587" s="152"/>
      <c r="C587" s="142"/>
      <c r="D587" s="142"/>
      <c r="E587" s="143"/>
      <c r="F587" s="141"/>
      <c r="G587" s="144"/>
      <c r="H587" s="145">
        <f>IFERROR(AVERAGEIF(Pembelian!$C:$C,$B591,Pembelian!$F:$F),0)</f>
        <v>0</v>
      </c>
      <c r="I587" s="146">
        <f t="shared" si="57"/>
        <v>0</v>
      </c>
      <c r="J587" s="145"/>
      <c r="K587" s="147">
        <f t="shared" si="58"/>
        <v>0</v>
      </c>
    </row>
    <row r="588" spans="1:11">
      <c r="A588" s="141"/>
      <c r="B588" s="152"/>
      <c r="C588" s="142"/>
      <c r="D588" s="142"/>
      <c r="E588" s="143"/>
      <c r="F588" s="141"/>
      <c r="G588" s="144"/>
      <c r="H588" s="145">
        <f>IFERROR(AVERAGEIF(Pembelian!$C:$C,$B592,Pembelian!$F:$F),0)</f>
        <v>0</v>
      </c>
      <c r="I588" s="146">
        <f t="shared" si="57"/>
        <v>0</v>
      </c>
      <c r="J588" s="145"/>
      <c r="K588" s="147">
        <f t="shared" si="58"/>
        <v>0</v>
      </c>
    </row>
    <row r="589" spans="1:11">
      <c r="A589" s="141"/>
      <c r="B589" s="152"/>
      <c r="C589" s="142"/>
      <c r="D589" s="142"/>
      <c r="E589" s="143"/>
      <c r="F589" s="141"/>
      <c r="G589" s="144"/>
      <c r="H589" s="145">
        <f>IFERROR(AVERAGEIF(Pembelian!$C:$C,$B593,Pembelian!$F:$F),0)</f>
        <v>0</v>
      </c>
      <c r="I589" s="146">
        <f t="shared" si="57"/>
        <v>0</v>
      </c>
      <c r="J589" s="145"/>
      <c r="K589" s="147">
        <f t="shared" si="58"/>
        <v>0</v>
      </c>
    </row>
    <row r="590" spans="1:11">
      <c r="A590" s="141"/>
      <c r="B590" s="152"/>
      <c r="C590" s="142"/>
      <c r="D590" s="142"/>
      <c r="E590" s="143"/>
      <c r="F590" s="141"/>
      <c r="G590" s="144"/>
      <c r="H590" s="145">
        <f>IFERROR(AVERAGEIF(Pembelian!$C:$C,$B594,Pembelian!$F:$F),0)</f>
        <v>0</v>
      </c>
      <c r="I590" s="146">
        <f t="shared" si="57"/>
        <v>0</v>
      </c>
      <c r="J590" s="145"/>
      <c r="K590" s="147">
        <f t="shared" si="58"/>
        <v>0</v>
      </c>
    </row>
    <row r="591" spans="1:11">
      <c r="A591" s="141"/>
      <c r="B591" s="152"/>
      <c r="C591" s="142"/>
      <c r="D591" s="142"/>
      <c r="E591" s="143"/>
      <c r="F591" s="141"/>
      <c r="G591" s="144"/>
      <c r="H591" s="145">
        <f>IFERROR(AVERAGEIF(Pembelian!$C:$C,$B595,Pembelian!$F:$F),0)</f>
        <v>0</v>
      </c>
      <c r="I591" s="146">
        <f t="shared" si="57"/>
        <v>0</v>
      </c>
      <c r="J591" s="145"/>
      <c r="K591" s="147">
        <f t="shared" si="58"/>
        <v>0</v>
      </c>
    </row>
    <row r="592" spans="1:11">
      <c r="A592" s="141"/>
      <c r="B592" s="152"/>
      <c r="C592" s="142"/>
      <c r="D592" s="142"/>
      <c r="E592" s="143"/>
      <c r="F592" s="141"/>
      <c r="G592" s="144"/>
      <c r="H592" s="145">
        <f>IFERROR(AVERAGEIF(Pembelian!$C:$C,$B596,Pembelian!$F:$F),0)</f>
        <v>0</v>
      </c>
      <c r="I592" s="146">
        <f t="shared" si="57"/>
        <v>0</v>
      </c>
      <c r="J592" s="145"/>
      <c r="K592" s="147">
        <f t="shared" si="58"/>
        <v>0</v>
      </c>
    </row>
    <row r="593" spans="1:11">
      <c r="A593" s="141"/>
      <c r="B593" s="152"/>
      <c r="C593" s="142"/>
      <c r="D593" s="142"/>
      <c r="E593" s="143"/>
      <c r="F593" s="141"/>
      <c r="G593" s="144"/>
      <c r="H593" s="145">
        <f>IFERROR(AVERAGEIF(Pembelian!$C:$C,$B597,Pembelian!$F:$F),0)</f>
        <v>0</v>
      </c>
      <c r="I593" s="146">
        <f t="shared" si="57"/>
        <v>0</v>
      </c>
      <c r="J593" s="145"/>
      <c r="K593" s="147">
        <f t="shared" si="58"/>
        <v>0</v>
      </c>
    </row>
    <row r="594" spans="1:11">
      <c r="A594" s="141"/>
      <c r="B594" s="152"/>
      <c r="C594" s="142"/>
      <c r="D594" s="142"/>
      <c r="E594" s="143"/>
      <c r="F594" s="141"/>
      <c r="G594" s="144"/>
      <c r="H594" s="145">
        <f>IFERROR(AVERAGEIF(Pembelian!$C:$C,$B598,Pembelian!$F:$F),0)</f>
        <v>0</v>
      </c>
      <c r="I594" s="146">
        <f t="shared" si="57"/>
        <v>0</v>
      </c>
      <c r="J594" s="145"/>
      <c r="K594" s="147">
        <f t="shared" si="58"/>
        <v>0</v>
      </c>
    </row>
    <row r="595" spans="1:11">
      <c r="A595" s="141"/>
      <c r="B595" s="152"/>
      <c r="C595" s="142"/>
      <c r="D595" s="142"/>
      <c r="E595" s="143"/>
      <c r="F595" s="141"/>
      <c r="G595" s="144"/>
      <c r="H595" s="145">
        <f>IFERROR(AVERAGEIF(Pembelian!$C:$C,$B599,Pembelian!$F:$F),0)</f>
        <v>0</v>
      </c>
      <c r="I595" s="146">
        <f t="shared" si="57"/>
        <v>0</v>
      </c>
      <c r="J595" s="145"/>
      <c r="K595" s="147">
        <f t="shared" si="58"/>
        <v>0</v>
      </c>
    </row>
    <row r="596" spans="1:11">
      <c r="A596" s="141"/>
      <c r="B596" s="152"/>
      <c r="C596" s="142"/>
      <c r="D596" s="142"/>
      <c r="E596" s="143"/>
      <c r="F596" s="141"/>
      <c r="G596" s="144"/>
      <c r="H596" s="145">
        <f>IFERROR(AVERAGEIF(Pembelian!$C:$C,$B600,Pembelian!$F:$F),0)</f>
        <v>0</v>
      </c>
      <c r="I596" s="146">
        <f t="shared" si="57"/>
        <v>0</v>
      </c>
      <c r="J596" s="145"/>
      <c r="K596" s="147">
        <f t="shared" si="58"/>
        <v>0</v>
      </c>
    </row>
    <row r="597" spans="1:11">
      <c r="A597" s="141"/>
      <c r="B597" s="152"/>
      <c r="C597" s="142"/>
      <c r="D597" s="142"/>
      <c r="E597" s="143"/>
      <c r="F597" s="141"/>
      <c r="G597" s="144"/>
      <c r="H597" s="145">
        <f>IFERROR(AVERAGEIF(Pembelian!$C:$C,$B601,Pembelian!$F:$F),0)</f>
        <v>0</v>
      </c>
      <c r="I597" s="146">
        <f t="shared" si="57"/>
        <v>0</v>
      </c>
      <c r="J597" s="145"/>
      <c r="K597" s="147">
        <f t="shared" si="58"/>
        <v>0</v>
      </c>
    </row>
    <row r="598" spans="1:11">
      <c r="A598" s="141"/>
      <c r="B598" s="152"/>
      <c r="C598" s="142"/>
      <c r="D598" s="142"/>
      <c r="E598" s="143"/>
      <c r="F598" s="141"/>
      <c r="G598" s="144"/>
      <c r="H598" s="145">
        <f>IFERROR(AVERAGEIF(Pembelian!$C:$C,$B602,Pembelian!$F:$F),0)</f>
        <v>0</v>
      </c>
      <c r="I598" s="146">
        <f t="shared" si="57"/>
        <v>0</v>
      </c>
      <c r="J598" s="145"/>
      <c r="K598" s="147">
        <f t="shared" si="58"/>
        <v>0</v>
      </c>
    </row>
    <row r="599" spans="1:11">
      <c r="A599" s="141"/>
      <c r="B599" s="152"/>
      <c r="C599" s="142"/>
      <c r="D599" s="142"/>
      <c r="E599" s="143"/>
      <c r="F599" s="141"/>
      <c r="G599" s="144"/>
      <c r="H599" s="145">
        <f>IFERROR(AVERAGEIF(Pembelian!$C:$C,$B603,Pembelian!$F:$F),0)</f>
        <v>0</v>
      </c>
      <c r="I599" s="146">
        <f t="shared" si="57"/>
        <v>0</v>
      </c>
      <c r="J599" s="145"/>
      <c r="K599" s="147">
        <f t="shared" si="58"/>
        <v>0</v>
      </c>
    </row>
    <row r="600" spans="1:11">
      <c r="A600" s="141"/>
      <c r="B600" s="152"/>
      <c r="C600" s="142"/>
      <c r="D600" s="142"/>
      <c r="E600" s="143"/>
      <c r="F600" s="141"/>
      <c r="G600" s="144"/>
      <c r="H600" s="145">
        <f>IFERROR(AVERAGEIF(Pembelian!$C:$C,$B604,Pembelian!$F:$F),0)</f>
        <v>0</v>
      </c>
      <c r="I600" s="146">
        <f t="shared" si="57"/>
        <v>0</v>
      </c>
      <c r="J600" s="145"/>
      <c r="K600" s="147">
        <f t="shared" si="58"/>
        <v>0</v>
      </c>
    </row>
    <row r="601" spans="1:11">
      <c r="A601" s="141"/>
      <c r="B601" s="152"/>
      <c r="C601" s="142"/>
      <c r="D601" s="142"/>
      <c r="E601" s="143"/>
      <c r="F601" s="141"/>
      <c r="G601" s="144"/>
      <c r="H601" s="145">
        <f>IFERROR(AVERAGEIF(Pembelian!$C:$C,$B605,Pembelian!$F:$F),0)</f>
        <v>0</v>
      </c>
      <c r="I601" s="146">
        <f t="shared" si="57"/>
        <v>0</v>
      </c>
      <c r="J601" s="145"/>
      <c r="K601" s="147">
        <f t="shared" si="58"/>
        <v>0</v>
      </c>
    </row>
    <row r="602" spans="1:11">
      <c r="A602" s="141"/>
      <c r="B602" s="152"/>
      <c r="C602" s="142"/>
      <c r="D602" s="142"/>
      <c r="E602" s="143"/>
      <c r="F602" s="141"/>
      <c r="G602" s="144"/>
      <c r="H602" s="145">
        <f>IFERROR(AVERAGEIF(Pembelian!$C:$C,$B606,Pembelian!$F:$F),0)</f>
        <v>0</v>
      </c>
      <c r="I602" s="146">
        <f t="shared" si="57"/>
        <v>0</v>
      </c>
      <c r="J602" s="145"/>
      <c r="K602" s="147">
        <f t="shared" si="58"/>
        <v>0</v>
      </c>
    </row>
    <row r="603" spans="1:11">
      <c r="A603" s="141"/>
      <c r="B603" s="152"/>
      <c r="C603" s="142"/>
      <c r="D603" s="142"/>
      <c r="E603" s="143"/>
      <c r="F603" s="141"/>
      <c r="G603" s="144"/>
      <c r="H603" s="145">
        <f>IFERROR(AVERAGEIF(Pembelian!$C:$C,$B607,Pembelian!$F:$F),0)</f>
        <v>0</v>
      </c>
      <c r="I603" s="146">
        <f t="shared" si="57"/>
        <v>0</v>
      </c>
      <c r="J603" s="145"/>
      <c r="K603" s="147">
        <f t="shared" si="58"/>
        <v>0</v>
      </c>
    </row>
    <row r="604" spans="1:11">
      <c r="A604" s="141"/>
      <c r="B604" s="152"/>
      <c r="C604" s="142"/>
      <c r="D604" s="142"/>
      <c r="E604" s="143"/>
      <c r="F604" s="141"/>
      <c r="G604" s="144"/>
      <c r="H604" s="145">
        <f>IFERROR(AVERAGEIF(Pembelian!$C:$C,$B608,Pembelian!$F:$F),0)</f>
        <v>0</v>
      </c>
      <c r="I604" s="146">
        <f t="shared" si="57"/>
        <v>0</v>
      </c>
      <c r="J604" s="145"/>
      <c r="K604" s="147">
        <f t="shared" si="58"/>
        <v>0</v>
      </c>
    </row>
    <row r="605" spans="1:11">
      <c r="A605" s="141"/>
      <c r="B605" s="152"/>
      <c r="C605" s="142"/>
      <c r="D605" s="142"/>
      <c r="E605" s="143"/>
      <c r="F605" s="141"/>
      <c r="G605" s="144"/>
      <c r="H605" s="145">
        <f>IFERROR(AVERAGEIF(Pembelian!$C:$C,$B609,Pembelian!$F:$F),0)</f>
        <v>0</v>
      </c>
      <c r="I605" s="146">
        <f t="shared" si="57"/>
        <v>0</v>
      </c>
      <c r="J605" s="145"/>
      <c r="K605" s="147">
        <f t="shared" si="58"/>
        <v>0</v>
      </c>
    </row>
    <row r="606" spans="1:11">
      <c r="A606" s="141"/>
      <c r="B606" s="152"/>
      <c r="C606" s="142"/>
      <c r="D606" s="142"/>
      <c r="E606" s="143"/>
      <c r="F606" s="141"/>
      <c r="G606" s="144"/>
      <c r="H606" s="145">
        <f>IFERROR(AVERAGEIF(Pembelian!$C:$C,$B610,Pembelian!$F:$F),0)</f>
        <v>0</v>
      </c>
      <c r="I606" s="146">
        <f t="shared" si="57"/>
        <v>0</v>
      </c>
      <c r="J606" s="145"/>
      <c r="K606" s="147">
        <f t="shared" si="58"/>
        <v>0</v>
      </c>
    </row>
    <row r="607" spans="1:11">
      <c r="A607" s="141"/>
      <c r="B607" s="152"/>
      <c r="C607" s="142"/>
      <c r="D607" s="142"/>
      <c r="E607" s="143"/>
      <c r="F607" s="141"/>
      <c r="G607" s="144"/>
      <c r="H607" s="145">
        <f>IFERROR(AVERAGEIF(Pembelian!$C:$C,$B611,Pembelian!$F:$F),0)</f>
        <v>0</v>
      </c>
      <c r="I607" s="146">
        <f t="shared" si="57"/>
        <v>0</v>
      </c>
      <c r="J607" s="145"/>
      <c r="K607" s="147">
        <f t="shared" si="58"/>
        <v>0</v>
      </c>
    </row>
    <row r="608" spans="1:11">
      <c r="A608" s="141"/>
      <c r="B608" s="152"/>
      <c r="C608" s="142"/>
      <c r="D608" s="142"/>
      <c r="E608" s="143"/>
      <c r="F608" s="141"/>
      <c r="G608" s="144"/>
      <c r="H608" s="145">
        <f>IFERROR(AVERAGEIF(Pembelian!$C:$C,$B612,Pembelian!$F:$F),0)</f>
        <v>0</v>
      </c>
      <c r="I608" s="146">
        <f t="shared" si="57"/>
        <v>0</v>
      </c>
      <c r="J608" s="145"/>
      <c r="K608" s="147">
        <f t="shared" si="58"/>
        <v>0</v>
      </c>
    </row>
    <row r="609" spans="1:11">
      <c r="A609" s="141"/>
      <c r="B609" s="152"/>
      <c r="C609" s="142"/>
      <c r="D609" s="142"/>
      <c r="E609" s="143"/>
      <c r="F609" s="141"/>
      <c r="G609" s="144"/>
      <c r="H609" s="145">
        <f>IFERROR(AVERAGEIF(Pembelian!$C:$C,$B613,Pembelian!$F:$F),0)</f>
        <v>0</v>
      </c>
      <c r="I609" s="146">
        <f t="shared" si="57"/>
        <v>0</v>
      </c>
      <c r="J609" s="145"/>
      <c r="K609" s="147">
        <f t="shared" si="58"/>
        <v>0</v>
      </c>
    </row>
    <row r="610" spans="1:11">
      <c r="A610" s="141"/>
      <c r="B610" s="152"/>
      <c r="C610" s="142"/>
      <c r="D610" s="142"/>
      <c r="E610" s="143"/>
      <c r="F610" s="141"/>
      <c r="G610" s="144"/>
      <c r="H610" s="145">
        <f>IFERROR(AVERAGEIF(Pembelian!$C:$C,$B614,Pembelian!$F:$F),0)</f>
        <v>0</v>
      </c>
      <c r="I610" s="146">
        <f t="shared" si="57"/>
        <v>0</v>
      </c>
      <c r="J610" s="145"/>
      <c r="K610" s="147">
        <f t="shared" si="58"/>
        <v>0</v>
      </c>
    </row>
    <row r="611" spans="1:11">
      <c r="A611" s="141"/>
      <c r="B611" s="152"/>
      <c r="C611" s="142"/>
      <c r="D611" s="142"/>
      <c r="E611" s="143"/>
      <c r="F611" s="141"/>
      <c r="G611" s="144"/>
      <c r="H611" s="145">
        <f>IFERROR(AVERAGEIF(Pembelian!$C:$C,$B615,Pembelian!$F:$F),0)</f>
        <v>0</v>
      </c>
      <c r="I611" s="146">
        <f t="shared" si="57"/>
        <v>0</v>
      </c>
      <c r="J611" s="145"/>
      <c r="K611" s="147">
        <f t="shared" si="58"/>
        <v>0</v>
      </c>
    </row>
    <row r="612" spans="1:11">
      <c r="A612" s="141"/>
      <c r="B612" s="152"/>
      <c r="C612" s="142"/>
      <c r="D612" s="142"/>
      <c r="E612" s="143"/>
      <c r="F612" s="141"/>
      <c r="G612" s="144"/>
      <c r="H612" s="145">
        <f>IFERROR(AVERAGEIF(Pembelian!$C:$C,$B616,Pembelian!$F:$F),0)</f>
        <v>0</v>
      </c>
      <c r="I612" s="146">
        <f t="shared" si="57"/>
        <v>0</v>
      </c>
      <c r="J612" s="145"/>
      <c r="K612" s="147">
        <f t="shared" si="58"/>
        <v>0</v>
      </c>
    </row>
    <row r="613" spans="1:11">
      <c r="A613" s="141"/>
      <c r="B613" s="152"/>
      <c r="C613" s="142"/>
      <c r="D613" s="142"/>
      <c r="E613" s="143"/>
      <c r="F613" s="141"/>
      <c r="G613" s="144"/>
      <c r="H613" s="145">
        <f>IFERROR(AVERAGEIF(Pembelian!$C:$C,$B617,Pembelian!$F:$F),0)</f>
        <v>0</v>
      </c>
      <c r="I613" s="146">
        <f t="shared" si="57"/>
        <v>0</v>
      </c>
      <c r="J613" s="145"/>
      <c r="K613" s="147">
        <f t="shared" si="58"/>
        <v>0</v>
      </c>
    </row>
    <row r="614" spans="1:11">
      <c r="A614" s="141"/>
      <c r="B614" s="152"/>
      <c r="C614" s="142"/>
      <c r="D614" s="142"/>
      <c r="E614" s="143"/>
      <c r="F614" s="141"/>
      <c r="G614" s="144"/>
      <c r="H614" s="145">
        <f>IFERROR(AVERAGEIF(Pembelian!$C:$C,$B618,Pembelian!$F:$F),0)</f>
        <v>0</v>
      </c>
      <c r="I614" s="146">
        <f t="shared" si="57"/>
        <v>0</v>
      </c>
      <c r="J614" s="145"/>
      <c r="K614" s="147">
        <f t="shared" si="58"/>
        <v>0</v>
      </c>
    </row>
    <row r="615" spans="1:11">
      <c r="A615" s="141"/>
      <c r="B615" s="152"/>
      <c r="C615" s="142"/>
      <c r="D615" s="142"/>
      <c r="E615" s="143"/>
      <c r="F615" s="141"/>
      <c r="G615" s="144"/>
      <c r="H615" s="145">
        <f>IFERROR(AVERAGEIF(Pembelian!$C:$C,$B619,Pembelian!$F:$F),0)</f>
        <v>0</v>
      </c>
      <c r="I615" s="146">
        <f t="shared" si="57"/>
        <v>0</v>
      </c>
      <c r="J615" s="145"/>
      <c r="K615" s="147">
        <f t="shared" si="58"/>
        <v>0</v>
      </c>
    </row>
    <row r="616" spans="1:11">
      <c r="A616" s="141"/>
      <c r="B616" s="152"/>
      <c r="C616" s="142"/>
      <c r="D616" s="142"/>
      <c r="E616" s="143"/>
      <c r="F616" s="141"/>
      <c r="G616" s="144"/>
      <c r="H616" s="145">
        <f>IFERROR(AVERAGEIF(Pembelian!$C:$C,$B620,Pembelian!$F:$F),0)</f>
        <v>0</v>
      </c>
      <c r="I616" s="146">
        <f t="shared" si="57"/>
        <v>0</v>
      </c>
      <c r="J616" s="145"/>
      <c r="K616" s="147">
        <f t="shared" si="58"/>
        <v>0</v>
      </c>
    </row>
    <row r="617" spans="1:11">
      <c r="A617" s="141"/>
      <c r="B617" s="152"/>
      <c r="C617" s="142"/>
      <c r="D617" s="142"/>
      <c r="E617" s="143"/>
      <c r="F617" s="141"/>
      <c r="G617" s="144"/>
      <c r="H617" s="145">
        <f>IFERROR(AVERAGEIF(Pembelian!$C:$C,$B621,Pembelian!$F:$F),0)</f>
        <v>0</v>
      </c>
      <c r="I617" s="146">
        <f t="shared" si="57"/>
        <v>0</v>
      </c>
      <c r="J617" s="145"/>
      <c r="K617" s="147">
        <f t="shared" si="58"/>
        <v>0</v>
      </c>
    </row>
    <row r="618" spans="1:11">
      <c r="A618" s="141"/>
      <c r="B618" s="152"/>
      <c r="C618" s="142"/>
      <c r="D618" s="142"/>
      <c r="E618" s="143"/>
      <c r="F618" s="141"/>
      <c r="G618" s="144"/>
      <c r="H618" s="145">
        <f>IFERROR(AVERAGEIF(Pembelian!$C:$C,$B622,Pembelian!$F:$F),0)</f>
        <v>0</v>
      </c>
      <c r="I618" s="146">
        <f t="shared" si="57"/>
        <v>0</v>
      </c>
      <c r="J618" s="145"/>
      <c r="K618" s="147">
        <f t="shared" si="58"/>
        <v>0</v>
      </c>
    </row>
    <row r="619" spans="1:11">
      <c r="A619" s="141"/>
      <c r="B619" s="152"/>
      <c r="C619" s="142"/>
      <c r="D619" s="142"/>
      <c r="E619" s="143"/>
      <c r="F619" s="141"/>
      <c r="G619" s="144"/>
      <c r="H619" s="145">
        <f>IFERROR(AVERAGEIF(Pembelian!$C:$C,$B623,Pembelian!$F:$F),0)</f>
        <v>0</v>
      </c>
      <c r="I619" s="146">
        <f t="shared" si="57"/>
        <v>0</v>
      </c>
      <c r="J619" s="145"/>
      <c r="K619" s="147">
        <f t="shared" si="58"/>
        <v>0</v>
      </c>
    </row>
    <row r="620" spans="1:11">
      <c r="A620" s="141"/>
      <c r="B620" s="152"/>
      <c r="C620" s="142"/>
      <c r="D620" s="142"/>
      <c r="E620" s="143"/>
      <c r="F620" s="141"/>
      <c r="G620" s="144"/>
      <c r="H620" s="145">
        <f>IFERROR(AVERAGEIF(Pembelian!$C:$C,$B624,Pembelian!$F:$F),0)</f>
        <v>0</v>
      </c>
      <c r="I620" s="146">
        <f t="shared" si="57"/>
        <v>0</v>
      </c>
      <c r="J620" s="145"/>
      <c r="K620" s="147">
        <f t="shared" si="58"/>
        <v>0</v>
      </c>
    </row>
    <row r="621" spans="1:11">
      <c r="A621" s="141"/>
      <c r="B621" s="152"/>
      <c r="C621" s="142"/>
      <c r="D621" s="142"/>
      <c r="E621" s="143"/>
      <c r="F621" s="141"/>
      <c r="G621" s="144"/>
      <c r="H621" s="145">
        <f>IFERROR(AVERAGEIF(Pembelian!$C:$C,$B625,Pembelian!$F:$F),0)</f>
        <v>0</v>
      </c>
      <c r="I621" s="146">
        <f t="shared" si="57"/>
        <v>0</v>
      </c>
      <c r="J621" s="145"/>
      <c r="K621" s="147">
        <f t="shared" si="58"/>
        <v>0</v>
      </c>
    </row>
    <row r="622" spans="1:11">
      <c r="A622" s="141"/>
      <c r="B622" s="152"/>
      <c r="C622" s="142"/>
      <c r="D622" s="142"/>
      <c r="E622" s="143"/>
      <c r="F622" s="141"/>
      <c r="G622" s="144"/>
      <c r="H622" s="145">
        <f>IFERROR(AVERAGEIF(Pembelian!$C:$C,$B626,Pembelian!$F:$F),0)</f>
        <v>0</v>
      </c>
      <c r="I622" s="146">
        <f t="shared" si="57"/>
        <v>0</v>
      </c>
      <c r="J622" s="145"/>
      <c r="K622" s="147">
        <f t="shared" si="58"/>
        <v>0</v>
      </c>
    </row>
    <row r="623" spans="1:11">
      <c r="A623" s="141"/>
      <c r="B623" s="152"/>
      <c r="C623" s="142"/>
      <c r="D623" s="142"/>
      <c r="E623" s="143"/>
      <c r="F623" s="141"/>
      <c r="G623" s="144"/>
      <c r="H623" s="145">
        <f>IFERROR(AVERAGEIF(Pembelian!$C:$C,$B627,Pembelian!$F:$F),0)</f>
        <v>0</v>
      </c>
      <c r="I623" s="146">
        <f t="shared" si="57"/>
        <v>0</v>
      </c>
      <c r="J623" s="145"/>
      <c r="K623" s="147">
        <f t="shared" si="58"/>
        <v>0</v>
      </c>
    </row>
    <row r="624" spans="1:11">
      <c r="A624" s="141"/>
      <c r="B624" s="152"/>
      <c r="C624" s="142"/>
      <c r="D624" s="142"/>
      <c r="E624" s="143"/>
      <c r="F624" s="141"/>
      <c r="G624" s="144"/>
      <c r="H624" s="145">
        <f>IFERROR(AVERAGEIF(Pembelian!$C:$C,$B628,Pembelian!$F:$F),0)</f>
        <v>0</v>
      </c>
      <c r="I624" s="146">
        <f t="shared" si="57"/>
        <v>0</v>
      </c>
      <c r="J624" s="145"/>
      <c r="K624" s="147">
        <f t="shared" si="58"/>
        <v>0</v>
      </c>
    </row>
    <row r="625" spans="1:11">
      <c r="A625" s="141"/>
      <c r="B625" s="152"/>
      <c r="C625" s="142"/>
      <c r="D625" s="142"/>
      <c r="E625" s="143"/>
      <c r="F625" s="141"/>
      <c r="G625" s="144"/>
      <c r="H625" s="145">
        <f>IFERROR(AVERAGEIF(Pembelian!$C:$C,$B629,Pembelian!$F:$F),0)</f>
        <v>0</v>
      </c>
      <c r="I625" s="146">
        <f t="shared" si="57"/>
        <v>0</v>
      </c>
      <c r="J625" s="145"/>
      <c r="K625" s="147">
        <f t="shared" si="58"/>
        <v>0</v>
      </c>
    </row>
    <row r="626" spans="1:11">
      <c r="A626" s="141"/>
      <c r="B626" s="152"/>
      <c r="C626" s="142"/>
      <c r="D626" s="142"/>
      <c r="E626" s="143"/>
      <c r="F626" s="141"/>
      <c r="G626" s="144"/>
      <c r="H626" s="145">
        <f>IFERROR(AVERAGEIF(Pembelian!$C:$C,$B630,Pembelian!$F:$F),0)</f>
        <v>0</v>
      </c>
      <c r="I626" s="146">
        <f t="shared" si="57"/>
        <v>0</v>
      </c>
      <c r="J626" s="145"/>
      <c r="K626" s="147">
        <f t="shared" si="58"/>
        <v>0</v>
      </c>
    </row>
    <row r="627" spans="1:11">
      <c r="A627" s="141"/>
      <c r="B627" s="152"/>
      <c r="C627" s="142"/>
      <c r="D627" s="142"/>
      <c r="E627" s="143"/>
      <c r="F627" s="141"/>
      <c r="G627" s="144"/>
      <c r="H627" s="145">
        <f>IFERROR(AVERAGEIF(Pembelian!$C:$C,$B631,Pembelian!$F:$F),0)</f>
        <v>0</v>
      </c>
      <c r="I627" s="146">
        <f t="shared" si="57"/>
        <v>0</v>
      </c>
      <c r="J627" s="145"/>
      <c r="K627" s="147">
        <f t="shared" si="58"/>
        <v>0</v>
      </c>
    </row>
    <row r="628" spans="1:11">
      <c r="A628" s="141"/>
      <c r="B628" s="152"/>
      <c r="C628" s="142"/>
      <c r="D628" s="142"/>
      <c r="E628" s="143"/>
      <c r="F628" s="141"/>
      <c r="G628" s="144"/>
      <c r="H628" s="145">
        <f>IFERROR(AVERAGEIF(Pembelian!$C:$C,$B632,Pembelian!$F:$F),0)</f>
        <v>0</v>
      </c>
      <c r="I628" s="146">
        <f t="shared" si="57"/>
        <v>0</v>
      </c>
      <c r="J628" s="145"/>
      <c r="K628" s="147">
        <f t="shared" si="58"/>
        <v>0</v>
      </c>
    </row>
    <row r="629" spans="1:11">
      <c r="A629" s="141"/>
      <c r="B629" s="152"/>
      <c r="C629" s="142"/>
      <c r="D629" s="142"/>
      <c r="E629" s="143"/>
      <c r="F629" s="141"/>
      <c r="G629" s="144"/>
      <c r="H629" s="145">
        <f>IFERROR(AVERAGEIF(Pembelian!$C:$C,$B633,Pembelian!$F:$F),0)</f>
        <v>0</v>
      </c>
      <c r="I629" s="146">
        <f t="shared" si="57"/>
        <v>0</v>
      </c>
      <c r="J629" s="145"/>
      <c r="K629" s="147">
        <f t="shared" si="58"/>
        <v>0</v>
      </c>
    </row>
    <row r="630" spans="1:11">
      <c r="A630" s="141"/>
      <c r="B630" s="152"/>
      <c r="C630" s="142"/>
      <c r="D630" s="142"/>
      <c r="E630" s="143"/>
      <c r="F630" s="141"/>
      <c r="G630" s="144"/>
      <c r="H630" s="145">
        <f>IFERROR(AVERAGEIF(Pembelian!$C:$C,$B634,Pembelian!$F:$F),0)</f>
        <v>0</v>
      </c>
      <c r="I630" s="146">
        <f t="shared" ref="I630:I693" si="59">IF(H630=0,G630,H630)</f>
        <v>0</v>
      </c>
      <c r="J630" s="145"/>
      <c r="K630" s="147">
        <f t="shared" si="58"/>
        <v>0</v>
      </c>
    </row>
    <row r="631" spans="1:11">
      <c r="A631" s="141"/>
      <c r="B631" s="152"/>
      <c r="C631" s="142"/>
      <c r="D631" s="142"/>
      <c r="E631" s="143"/>
      <c r="F631" s="141"/>
      <c r="G631" s="144"/>
      <c r="H631" s="145">
        <f>IFERROR(AVERAGEIF(Pembelian!$C:$C,$B635,Pembelian!$F:$F),0)</f>
        <v>0</v>
      </c>
      <c r="I631" s="146">
        <f t="shared" si="59"/>
        <v>0</v>
      </c>
      <c r="J631" s="145"/>
      <c r="K631" s="147">
        <f t="shared" si="58"/>
        <v>0</v>
      </c>
    </row>
    <row r="632" spans="1:11">
      <c r="A632" s="141"/>
      <c r="B632" s="152"/>
      <c r="C632" s="142"/>
      <c r="D632" s="142"/>
      <c r="E632" s="143"/>
      <c r="F632" s="141"/>
      <c r="G632" s="144"/>
      <c r="H632" s="145">
        <f>IFERROR(AVERAGEIF(Pembelian!$C:$C,$B636,Pembelian!$F:$F),0)</f>
        <v>0</v>
      </c>
      <c r="I632" s="146">
        <f t="shared" si="59"/>
        <v>0</v>
      </c>
      <c r="J632" s="145"/>
      <c r="K632" s="147">
        <f t="shared" si="58"/>
        <v>0</v>
      </c>
    </row>
    <row r="633" spans="1:11">
      <c r="A633" s="141"/>
      <c r="B633" s="152"/>
      <c r="C633" s="142"/>
      <c r="D633" s="142"/>
      <c r="E633" s="143"/>
      <c r="F633" s="141"/>
      <c r="G633" s="144"/>
      <c r="H633" s="145">
        <f>IFERROR(AVERAGEIF(Pembelian!$C:$C,$B637,Pembelian!$F:$F),0)</f>
        <v>0</v>
      </c>
      <c r="I633" s="146">
        <f t="shared" si="59"/>
        <v>0</v>
      </c>
      <c r="J633" s="145"/>
      <c r="K633" s="147">
        <f t="shared" si="58"/>
        <v>0</v>
      </c>
    </row>
    <row r="634" spans="1:11">
      <c r="A634" s="141"/>
      <c r="B634" s="152"/>
      <c r="C634" s="142"/>
      <c r="D634" s="142"/>
      <c r="E634" s="143"/>
      <c r="F634" s="141"/>
      <c r="G634" s="144"/>
      <c r="H634" s="145">
        <f>IFERROR(AVERAGEIF(Pembelian!$C:$C,$B638,Pembelian!$F:$F),0)</f>
        <v>0</v>
      </c>
      <c r="I634" s="146">
        <f t="shared" si="59"/>
        <v>0</v>
      </c>
      <c r="J634" s="145"/>
      <c r="K634" s="147">
        <f t="shared" si="58"/>
        <v>0</v>
      </c>
    </row>
    <row r="635" spans="1:11">
      <c r="A635" s="141"/>
      <c r="B635" s="152"/>
      <c r="C635" s="142"/>
      <c r="D635" s="142"/>
      <c r="E635" s="143"/>
      <c r="F635" s="141"/>
      <c r="G635" s="144"/>
      <c r="H635" s="145">
        <f>IFERROR(AVERAGEIF(Pembelian!$C:$C,$B639,Pembelian!$F:$F),0)</f>
        <v>0</v>
      </c>
      <c r="I635" s="146">
        <f t="shared" si="59"/>
        <v>0</v>
      </c>
      <c r="J635" s="145"/>
      <c r="K635" s="147">
        <f t="shared" si="58"/>
        <v>0</v>
      </c>
    </row>
    <row r="636" spans="1:11">
      <c r="A636" s="141"/>
      <c r="B636" s="152"/>
      <c r="C636" s="142"/>
      <c r="D636" s="142"/>
      <c r="E636" s="143"/>
      <c r="F636" s="141"/>
      <c r="G636" s="144"/>
      <c r="H636" s="145">
        <f>IFERROR(AVERAGEIF(Pembelian!$C:$C,$B640,Pembelian!$F:$F),0)</f>
        <v>0</v>
      </c>
      <c r="I636" s="146">
        <f t="shared" si="59"/>
        <v>0</v>
      </c>
      <c r="J636" s="145"/>
      <c r="K636" s="147">
        <f t="shared" si="58"/>
        <v>0</v>
      </c>
    </row>
    <row r="637" spans="1:11">
      <c r="A637" s="141"/>
      <c r="B637" s="152"/>
      <c r="C637" s="142"/>
      <c r="D637" s="142"/>
      <c r="E637" s="143"/>
      <c r="F637" s="141"/>
      <c r="G637" s="144"/>
      <c r="H637" s="145">
        <f>IFERROR(AVERAGEIF(Pembelian!$C:$C,$B641,Pembelian!$F:$F),0)</f>
        <v>0</v>
      </c>
      <c r="I637" s="146">
        <f t="shared" si="59"/>
        <v>0</v>
      </c>
      <c r="J637" s="145"/>
      <c r="K637" s="147">
        <f t="shared" si="58"/>
        <v>0</v>
      </c>
    </row>
    <row r="638" spans="1:11">
      <c r="A638" s="141"/>
      <c r="B638" s="152"/>
      <c r="C638" s="142"/>
      <c r="D638" s="142"/>
      <c r="E638" s="143"/>
      <c r="F638" s="141"/>
      <c r="G638" s="144"/>
      <c r="H638" s="145">
        <f>IFERROR(AVERAGEIF(Pembelian!$C:$C,$B642,Pembelian!$F:$F),0)</f>
        <v>0</v>
      </c>
      <c r="I638" s="146">
        <f t="shared" si="59"/>
        <v>0</v>
      </c>
      <c r="J638" s="145"/>
      <c r="K638" s="147">
        <f t="shared" si="58"/>
        <v>0</v>
      </c>
    </row>
    <row r="639" spans="1:11">
      <c r="A639" s="141"/>
      <c r="B639" s="152"/>
      <c r="C639" s="142"/>
      <c r="D639" s="142"/>
      <c r="E639" s="143"/>
      <c r="F639" s="141"/>
      <c r="G639" s="144"/>
      <c r="H639" s="145">
        <f>IFERROR(AVERAGEIF(Pembelian!$C:$C,$B643,Pembelian!$F:$F),0)</f>
        <v>0</v>
      </c>
      <c r="I639" s="146">
        <f t="shared" si="59"/>
        <v>0</v>
      </c>
      <c r="J639" s="145"/>
      <c r="K639" s="147">
        <f t="shared" si="58"/>
        <v>0</v>
      </c>
    </row>
    <row r="640" spans="1:11">
      <c r="A640" s="141"/>
      <c r="B640" s="152"/>
      <c r="C640" s="142"/>
      <c r="D640" s="142"/>
      <c r="E640" s="143"/>
      <c r="F640" s="141"/>
      <c r="G640" s="144"/>
      <c r="H640" s="145">
        <f>IFERROR(AVERAGEIF(Pembelian!$C:$C,$B644,Pembelian!$F:$F),0)</f>
        <v>0</v>
      </c>
      <c r="I640" s="146">
        <f t="shared" si="59"/>
        <v>0</v>
      </c>
      <c r="J640" s="145"/>
      <c r="K640" s="147">
        <f t="shared" si="58"/>
        <v>0</v>
      </c>
    </row>
    <row r="641" spans="1:11">
      <c r="A641" s="141"/>
      <c r="B641" s="152"/>
      <c r="C641" s="142"/>
      <c r="D641" s="142"/>
      <c r="E641" s="143"/>
      <c r="F641" s="141"/>
      <c r="G641" s="144"/>
      <c r="H641" s="145">
        <f>IFERROR(AVERAGEIF(Pembelian!$C:$C,$B645,Pembelian!$F:$F),0)</f>
        <v>0</v>
      </c>
      <c r="I641" s="146">
        <f t="shared" si="59"/>
        <v>0</v>
      </c>
      <c r="J641" s="145"/>
      <c r="K641" s="147">
        <f t="shared" si="58"/>
        <v>0</v>
      </c>
    </row>
    <row r="642" spans="1:11">
      <c r="A642" s="141"/>
      <c r="B642" s="152"/>
      <c r="C642" s="142"/>
      <c r="D642" s="142"/>
      <c r="E642" s="143"/>
      <c r="F642" s="141"/>
      <c r="G642" s="144"/>
      <c r="H642" s="145">
        <f>IFERROR(AVERAGEIF(Pembelian!$C:$C,$B646,Pembelian!$F:$F),0)</f>
        <v>0</v>
      </c>
      <c r="I642" s="146">
        <f t="shared" si="59"/>
        <v>0</v>
      </c>
      <c r="J642" s="145"/>
      <c r="K642" s="147">
        <f t="shared" si="58"/>
        <v>0</v>
      </c>
    </row>
    <row r="643" spans="1:11">
      <c r="A643" s="141"/>
      <c r="B643" s="152"/>
      <c r="C643" s="142"/>
      <c r="D643" s="142"/>
      <c r="E643" s="143"/>
      <c r="F643" s="141"/>
      <c r="G643" s="144"/>
      <c r="H643" s="145">
        <f>IFERROR(AVERAGEIF(Pembelian!$C:$C,$B647,Pembelian!$F:$F),0)</f>
        <v>0</v>
      </c>
      <c r="I643" s="146">
        <f t="shared" si="59"/>
        <v>0</v>
      </c>
      <c r="J643" s="145"/>
      <c r="K643" s="147">
        <f t="shared" ref="K643:K706" si="60">I643/1000</f>
        <v>0</v>
      </c>
    </row>
    <row r="644" spans="1:11">
      <c r="A644" s="141"/>
      <c r="B644" s="152"/>
      <c r="C644" s="142"/>
      <c r="D644" s="142"/>
      <c r="E644" s="143"/>
      <c r="F644" s="141"/>
      <c r="G644" s="144"/>
      <c r="H644" s="145">
        <f>IFERROR(AVERAGEIF(Pembelian!$C:$C,$B648,Pembelian!$F:$F),0)</f>
        <v>0</v>
      </c>
      <c r="I644" s="146">
        <f t="shared" si="59"/>
        <v>0</v>
      </c>
      <c r="J644" s="145"/>
      <c r="K644" s="147">
        <f t="shared" si="60"/>
        <v>0</v>
      </c>
    </row>
    <row r="645" spans="1:11">
      <c r="A645" s="141"/>
      <c r="B645" s="152"/>
      <c r="C645" s="142"/>
      <c r="D645" s="142"/>
      <c r="E645" s="143"/>
      <c r="F645" s="141"/>
      <c r="G645" s="144"/>
      <c r="H645" s="145">
        <f>IFERROR(AVERAGEIF(Pembelian!$C:$C,$B649,Pembelian!$F:$F),0)</f>
        <v>0</v>
      </c>
      <c r="I645" s="146">
        <f t="shared" si="59"/>
        <v>0</v>
      </c>
      <c r="J645" s="145"/>
      <c r="K645" s="147">
        <f t="shared" si="60"/>
        <v>0</v>
      </c>
    </row>
    <row r="646" spans="1:11">
      <c r="A646" s="141"/>
      <c r="B646" s="152"/>
      <c r="C646" s="142"/>
      <c r="D646" s="142"/>
      <c r="E646" s="143"/>
      <c r="F646" s="141"/>
      <c r="G646" s="144"/>
      <c r="H646" s="145">
        <f>IFERROR(AVERAGEIF(Pembelian!$C:$C,$B650,Pembelian!$F:$F),0)</f>
        <v>0</v>
      </c>
      <c r="I646" s="146">
        <f t="shared" si="59"/>
        <v>0</v>
      </c>
      <c r="J646" s="145"/>
      <c r="K646" s="147">
        <f t="shared" si="60"/>
        <v>0</v>
      </c>
    </row>
    <row r="647" spans="1:11">
      <c r="A647" s="141"/>
      <c r="B647" s="152"/>
      <c r="C647" s="142"/>
      <c r="D647" s="142"/>
      <c r="E647" s="143"/>
      <c r="F647" s="141"/>
      <c r="G647" s="144"/>
      <c r="H647" s="145">
        <f>IFERROR(AVERAGEIF(Pembelian!$C:$C,$B651,Pembelian!$F:$F),0)</f>
        <v>0</v>
      </c>
      <c r="I647" s="146">
        <f t="shared" si="59"/>
        <v>0</v>
      </c>
      <c r="J647" s="145"/>
      <c r="K647" s="147">
        <f t="shared" si="60"/>
        <v>0</v>
      </c>
    </row>
    <row r="648" spans="1:11">
      <c r="A648" s="141"/>
      <c r="B648" s="152"/>
      <c r="C648" s="142"/>
      <c r="D648" s="142"/>
      <c r="E648" s="143"/>
      <c r="F648" s="141"/>
      <c r="G648" s="144"/>
      <c r="H648" s="145">
        <f>IFERROR(AVERAGEIF(Pembelian!$C:$C,$B652,Pembelian!$F:$F),0)</f>
        <v>0</v>
      </c>
      <c r="I648" s="146">
        <f t="shared" si="59"/>
        <v>0</v>
      </c>
      <c r="J648" s="145"/>
      <c r="K648" s="147">
        <f t="shared" si="60"/>
        <v>0</v>
      </c>
    </row>
    <row r="649" spans="1:11">
      <c r="A649" s="141"/>
      <c r="B649" s="152"/>
      <c r="C649" s="142"/>
      <c r="D649" s="142"/>
      <c r="E649" s="143"/>
      <c r="F649" s="141"/>
      <c r="G649" s="144"/>
      <c r="H649" s="145">
        <f>IFERROR(AVERAGEIF(Pembelian!$C:$C,$B653,Pembelian!$F:$F),0)</f>
        <v>0</v>
      </c>
      <c r="I649" s="146">
        <f t="shared" si="59"/>
        <v>0</v>
      </c>
      <c r="J649" s="145"/>
      <c r="K649" s="147">
        <f t="shared" si="60"/>
        <v>0</v>
      </c>
    </row>
    <row r="650" spans="1:11">
      <c r="A650" s="141"/>
      <c r="B650" s="152"/>
      <c r="C650" s="142"/>
      <c r="D650" s="142"/>
      <c r="E650" s="143"/>
      <c r="F650" s="141"/>
      <c r="G650" s="144"/>
      <c r="H650" s="145">
        <f>IFERROR(AVERAGEIF(Pembelian!$C:$C,$B654,Pembelian!$F:$F),0)</f>
        <v>0</v>
      </c>
      <c r="I650" s="146">
        <f t="shared" si="59"/>
        <v>0</v>
      </c>
      <c r="J650" s="145"/>
      <c r="K650" s="147">
        <f t="shared" si="60"/>
        <v>0</v>
      </c>
    </row>
    <row r="651" spans="1:11">
      <c r="A651" s="141"/>
      <c r="B651" s="152"/>
      <c r="C651" s="142"/>
      <c r="D651" s="142"/>
      <c r="E651" s="143"/>
      <c r="F651" s="141"/>
      <c r="G651" s="144"/>
      <c r="H651" s="145">
        <f>IFERROR(AVERAGEIF(Pembelian!$C:$C,$B655,Pembelian!$F:$F),0)</f>
        <v>0</v>
      </c>
      <c r="I651" s="146">
        <f t="shared" si="59"/>
        <v>0</v>
      </c>
      <c r="J651" s="145"/>
      <c r="K651" s="147">
        <f t="shared" si="60"/>
        <v>0</v>
      </c>
    </row>
    <row r="652" spans="1:11">
      <c r="A652" s="141"/>
      <c r="B652" s="152"/>
      <c r="C652" s="142"/>
      <c r="D652" s="142"/>
      <c r="E652" s="143"/>
      <c r="F652" s="141"/>
      <c r="G652" s="144"/>
      <c r="H652" s="145">
        <f>IFERROR(AVERAGEIF(Pembelian!$C:$C,$B656,Pembelian!$F:$F),0)</f>
        <v>0</v>
      </c>
      <c r="I652" s="146">
        <f t="shared" si="59"/>
        <v>0</v>
      </c>
      <c r="J652" s="145"/>
      <c r="K652" s="147">
        <f t="shared" si="60"/>
        <v>0</v>
      </c>
    </row>
    <row r="653" spans="1:11">
      <c r="A653" s="141"/>
      <c r="B653" s="152"/>
      <c r="C653" s="142"/>
      <c r="D653" s="142"/>
      <c r="E653" s="143"/>
      <c r="F653" s="141"/>
      <c r="G653" s="144"/>
      <c r="H653" s="145">
        <f>IFERROR(AVERAGEIF(Pembelian!$C:$C,$B657,Pembelian!$F:$F),0)</f>
        <v>0</v>
      </c>
      <c r="I653" s="146">
        <f t="shared" si="59"/>
        <v>0</v>
      </c>
      <c r="J653" s="145"/>
      <c r="K653" s="147">
        <f t="shared" si="60"/>
        <v>0</v>
      </c>
    </row>
    <row r="654" spans="1:11">
      <c r="A654" s="141"/>
      <c r="B654" s="152"/>
      <c r="C654" s="142"/>
      <c r="D654" s="142"/>
      <c r="E654" s="143"/>
      <c r="F654" s="141"/>
      <c r="G654" s="144"/>
      <c r="H654" s="145">
        <f>IFERROR(AVERAGEIF(Pembelian!$C:$C,$B658,Pembelian!$F:$F),0)</f>
        <v>0</v>
      </c>
      <c r="I654" s="146">
        <f t="shared" si="59"/>
        <v>0</v>
      </c>
      <c r="J654" s="145"/>
      <c r="K654" s="147">
        <f t="shared" si="60"/>
        <v>0</v>
      </c>
    </row>
    <row r="655" spans="1:11">
      <c r="A655" s="141"/>
      <c r="B655" s="152"/>
      <c r="C655" s="142"/>
      <c r="D655" s="142"/>
      <c r="E655" s="143"/>
      <c r="F655" s="141"/>
      <c r="G655" s="144"/>
      <c r="H655" s="145">
        <f>IFERROR(AVERAGEIF(Pembelian!$C:$C,$B659,Pembelian!$F:$F),0)</f>
        <v>0</v>
      </c>
      <c r="I655" s="146">
        <f t="shared" si="59"/>
        <v>0</v>
      </c>
      <c r="J655" s="145"/>
      <c r="K655" s="147">
        <f t="shared" si="60"/>
        <v>0</v>
      </c>
    </row>
    <row r="656" spans="1:11">
      <c r="A656" s="141"/>
      <c r="B656" s="152"/>
      <c r="C656" s="142"/>
      <c r="D656" s="142"/>
      <c r="E656" s="143"/>
      <c r="F656" s="141"/>
      <c r="G656" s="144"/>
      <c r="H656" s="145">
        <f>IFERROR(AVERAGEIF(Pembelian!$C:$C,$B660,Pembelian!$F:$F),0)</f>
        <v>0</v>
      </c>
      <c r="I656" s="146">
        <f t="shared" si="59"/>
        <v>0</v>
      </c>
      <c r="J656" s="145"/>
      <c r="K656" s="147">
        <f t="shared" si="60"/>
        <v>0</v>
      </c>
    </row>
    <row r="657" spans="1:11">
      <c r="A657" s="141"/>
      <c r="B657" s="152"/>
      <c r="C657" s="142"/>
      <c r="D657" s="142"/>
      <c r="E657" s="143"/>
      <c r="F657" s="141"/>
      <c r="G657" s="144"/>
      <c r="H657" s="145">
        <f>IFERROR(AVERAGEIF(Pembelian!$C:$C,$B661,Pembelian!$F:$F),0)</f>
        <v>0</v>
      </c>
      <c r="I657" s="146">
        <f t="shared" si="59"/>
        <v>0</v>
      </c>
      <c r="J657" s="145"/>
      <c r="K657" s="147">
        <f t="shared" si="60"/>
        <v>0</v>
      </c>
    </row>
    <row r="658" spans="1:11">
      <c r="A658" s="141"/>
      <c r="B658" s="152"/>
      <c r="C658" s="142"/>
      <c r="D658" s="142"/>
      <c r="E658" s="143"/>
      <c r="F658" s="141"/>
      <c r="G658" s="144"/>
      <c r="H658" s="145">
        <f>IFERROR(AVERAGEIF(Pembelian!$C:$C,$B662,Pembelian!$F:$F),0)</f>
        <v>0</v>
      </c>
      <c r="I658" s="146">
        <f t="shared" si="59"/>
        <v>0</v>
      </c>
      <c r="J658" s="145"/>
      <c r="K658" s="147">
        <f t="shared" si="60"/>
        <v>0</v>
      </c>
    </row>
    <row r="659" spans="1:11">
      <c r="A659" s="141"/>
      <c r="B659" s="152"/>
      <c r="C659" s="142"/>
      <c r="D659" s="142"/>
      <c r="E659" s="143"/>
      <c r="F659" s="141"/>
      <c r="G659" s="144"/>
      <c r="H659" s="145">
        <f>IFERROR(AVERAGEIF(Pembelian!$C:$C,$B663,Pembelian!$F:$F),0)</f>
        <v>0</v>
      </c>
      <c r="I659" s="146">
        <f t="shared" si="59"/>
        <v>0</v>
      </c>
      <c r="J659" s="145"/>
      <c r="K659" s="147">
        <f t="shared" si="60"/>
        <v>0</v>
      </c>
    </row>
    <row r="660" spans="1:11">
      <c r="A660" s="141"/>
      <c r="B660" s="152"/>
      <c r="C660" s="142"/>
      <c r="D660" s="142"/>
      <c r="E660" s="143"/>
      <c r="F660" s="141"/>
      <c r="G660" s="144"/>
      <c r="H660" s="145">
        <f>IFERROR(AVERAGEIF(Pembelian!$C:$C,$B664,Pembelian!$F:$F),0)</f>
        <v>0</v>
      </c>
      <c r="I660" s="146">
        <f t="shared" si="59"/>
        <v>0</v>
      </c>
      <c r="J660" s="145"/>
      <c r="K660" s="147">
        <f t="shared" si="60"/>
        <v>0</v>
      </c>
    </row>
    <row r="661" spans="1:11">
      <c r="A661" s="141"/>
      <c r="B661" s="152"/>
      <c r="C661" s="142"/>
      <c r="D661" s="142"/>
      <c r="E661" s="143"/>
      <c r="F661" s="141"/>
      <c r="G661" s="144"/>
      <c r="H661" s="145">
        <f>IFERROR(AVERAGEIF(Pembelian!$C:$C,$B665,Pembelian!$F:$F),0)</f>
        <v>0</v>
      </c>
      <c r="I661" s="146">
        <f t="shared" si="59"/>
        <v>0</v>
      </c>
      <c r="J661" s="145"/>
      <c r="K661" s="147">
        <f t="shared" si="60"/>
        <v>0</v>
      </c>
    </row>
    <row r="662" spans="1:11">
      <c r="A662" s="141"/>
      <c r="B662" s="152"/>
      <c r="C662" s="142"/>
      <c r="D662" s="142"/>
      <c r="E662" s="143"/>
      <c r="F662" s="141"/>
      <c r="G662" s="144"/>
      <c r="H662" s="145">
        <f>IFERROR(AVERAGEIF(Pembelian!$C:$C,$B666,Pembelian!$F:$F),0)</f>
        <v>0</v>
      </c>
      <c r="I662" s="146">
        <f t="shared" si="59"/>
        <v>0</v>
      </c>
      <c r="J662" s="145"/>
      <c r="K662" s="147">
        <f t="shared" si="60"/>
        <v>0</v>
      </c>
    </row>
    <row r="663" spans="1:11">
      <c r="A663" s="141"/>
      <c r="B663" s="152"/>
      <c r="C663" s="142"/>
      <c r="D663" s="142"/>
      <c r="E663" s="143"/>
      <c r="F663" s="141"/>
      <c r="G663" s="144"/>
      <c r="H663" s="145">
        <f>IFERROR(AVERAGEIF(Pembelian!$C:$C,$B667,Pembelian!$F:$F),0)</f>
        <v>0</v>
      </c>
      <c r="I663" s="146">
        <f t="shared" si="59"/>
        <v>0</v>
      </c>
      <c r="J663" s="145"/>
      <c r="K663" s="147">
        <f t="shared" si="60"/>
        <v>0</v>
      </c>
    </row>
    <row r="664" spans="1:11">
      <c r="A664" s="141"/>
      <c r="B664" s="152"/>
      <c r="C664" s="142"/>
      <c r="D664" s="142"/>
      <c r="E664" s="143"/>
      <c r="F664" s="141"/>
      <c r="G664" s="144"/>
      <c r="H664" s="145">
        <f>IFERROR(AVERAGEIF(Pembelian!$C:$C,$B668,Pembelian!$F:$F),0)</f>
        <v>0</v>
      </c>
      <c r="I664" s="146">
        <f t="shared" si="59"/>
        <v>0</v>
      </c>
      <c r="J664" s="145"/>
      <c r="K664" s="147">
        <f t="shared" si="60"/>
        <v>0</v>
      </c>
    </row>
    <row r="665" spans="1:11">
      <c r="A665" s="141"/>
      <c r="B665" s="152"/>
      <c r="C665" s="142"/>
      <c r="D665" s="142"/>
      <c r="E665" s="143"/>
      <c r="F665" s="141"/>
      <c r="G665" s="144"/>
      <c r="H665" s="145">
        <f>IFERROR(AVERAGEIF(Pembelian!$C:$C,$B669,Pembelian!$F:$F),0)</f>
        <v>0</v>
      </c>
      <c r="I665" s="146">
        <f t="shared" si="59"/>
        <v>0</v>
      </c>
      <c r="J665" s="145"/>
      <c r="K665" s="147">
        <f t="shared" si="60"/>
        <v>0</v>
      </c>
    </row>
    <row r="666" spans="1:11">
      <c r="A666" s="141"/>
      <c r="B666" s="152"/>
      <c r="C666" s="142"/>
      <c r="D666" s="142"/>
      <c r="E666" s="143"/>
      <c r="F666" s="141"/>
      <c r="G666" s="144"/>
      <c r="H666" s="145">
        <f>IFERROR(AVERAGEIF(Pembelian!$C:$C,$B670,Pembelian!$F:$F),0)</f>
        <v>0</v>
      </c>
      <c r="I666" s="146">
        <f t="shared" si="59"/>
        <v>0</v>
      </c>
      <c r="J666" s="145"/>
      <c r="K666" s="147">
        <f t="shared" si="60"/>
        <v>0</v>
      </c>
    </row>
    <row r="667" spans="1:11">
      <c r="A667" s="141"/>
      <c r="B667" s="152"/>
      <c r="C667" s="142"/>
      <c r="D667" s="142"/>
      <c r="E667" s="143"/>
      <c r="F667" s="141"/>
      <c r="G667" s="144"/>
      <c r="H667" s="145">
        <f>IFERROR(AVERAGEIF(Pembelian!$C:$C,$B671,Pembelian!$F:$F),0)</f>
        <v>0</v>
      </c>
      <c r="I667" s="146">
        <f t="shared" si="59"/>
        <v>0</v>
      </c>
      <c r="J667" s="145"/>
      <c r="K667" s="147">
        <f t="shared" si="60"/>
        <v>0</v>
      </c>
    </row>
    <row r="668" spans="1:11">
      <c r="A668" s="141"/>
      <c r="B668" s="152"/>
      <c r="C668" s="142"/>
      <c r="D668" s="142"/>
      <c r="E668" s="143"/>
      <c r="F668" s="141"/>
      <c r="G668" s="144"/>
      <c r="H668" s="145">
        <f>IFERROR(AVERAGEIF(Pembelian!$C:$C,$B672,Pembelian!$F:$F),0)</f>
        <v>0</v>
      </c>
      <c r="I668" s="146">
        <f t="shared" si="59"/>
        <v>0</v>
      </c>
      <c r="J668" s="145"/>
      <c r="K668" s="147">
        <f t="shared" si="60"/>
        <v>0</v>
      </c>
    </row>
    <row r="669" spans="1:11">
      <c r="A669" s="141"/>
      <c r="B669" s="152"/>
      <c r="C669" s="142"/>
      <c r="D669" s="142"/>
      <c r="E669" s="143"/>
      <c r="F669" s="141"/>
      <c r="G669" s="144"/>
      <c r="H669" s="145">
        <f>IFERROR(AVERAGEIF(Pembelian!$C:$C,$B673,Pembelian!$F:$F),0)</f>
        <v>0</v>
      </c>
      <c r="I669" s="146">
        <f t="shared" si="59"/>
        <v>0</v>
      </c>
      <c r="J669" s="145"/>
      <c r="K669" s="147">
        <f t="shared" si="60"/>
        <v>0</v>
      </c>
    </row>
    <row r="670" spans="1:11">
      <c r="A670" s="141"/>
      <c r="B670" s="152"/>
      <c r="C670" s="142"/>
      <c r="D670" s="142"/>
      <c r="E670" s="143"/>
      <c r="F670" s="141"/>
      <c r="G670" s="144"/>
      <c r="H670" s="145">
        <f>IFERROR(AVERAGEIF(Pembelian!$C:$C,$B674,Pembelian!$F:$F),0)</f>
        <v>0</v>
      </c>
      <c r="I670" s="146">
        <f t="shared" si="59"/>
        <v>0</v>
      </c>
      <c r="J670" s="145"/>
      <c r="K670" s="147">
        <f t="shared" si="60"/>
        <v>0</v>
      </c>
    </row>
    <row r="671" spans="1:11">
      <c r="A671" s="141"/>
      <c r="B671" s="152"/>
      <c r="C671" s="142"/>
      <c r="D671" s="142"/>
      <c r="E671" s="143"/>
      <c r="F671" s="141"/>
      <c r="G671" s="144"/>
      <c r="H671" s="145">
        <f>IFERROR(AVERAGEIF(Pembelian!$C:$C,$B675,Pembelian!$F:$F),0)</f>
        <v>0</v>
      </c>
      <c r="I671" s="146">
        <f t="shared" si="59"/>
        <v>0</v>
      </c>
      <c r="J671" s="145"/>
      <c r="K671" s="147">
        <f t="shared" si="60"/>
        <v>0</v>
      </c>
    </row>
    <row r="672" spans="1:11">
      <c r="A672" s="141"/>
      <c r="B672" s="152"/>
      <c r="C672" s="142"/>
      <c r="D672" s="142"/>
      <c r="E672" s="143"/>
      <c r="F672" s="141"/>
      <c r="G672" s="144"/>
      <c r="H672" s="145">
        <f>IFERROR(AVERAGEIF(Pembelian!$C:$C,$B676,Pembelian!$F:$F),0)</f>
        <v>0</v>
      </c>
      <c r="I672" s="146">
        <f t="shared" si="59"/>
        <v>0</v>
      </c>
      <c r="J672" s="145"/>
      <c r="K672" s="147">
        <f t="shared" si="60"/>
        <v>0</v>
      </c>
    </row>
    <row r="673" spans="1:11">
      <c r="A673" s="141"/>
      <c r="B673" s="152"/>
      <c r="C673" s="142"/>
      <c r="D673" s="142"/>
      <c r="E673" s="143"/>
      <c r="F673" s="141"/>
      <c r="G673" s="144"/>
      <c r="H673" s="145">
        <f>IFERROR(AVERAGEIF(Pembelian!$C:$C,$B677,Pembelian!$F:$F),0)</f>
        <v>0</v>
      </c>
      <c r="I673" s="146">
        <f t="shared" si="59"/>
        <v>0</v>
      </c>
      <c r="J673" s="145"/>
      <c r="K673" s="147">
        <f t="shared" si="60"/>
        <v>0</v>
      </c>
    </row>
    <row r="674" spans="1:11">
      <c r="A674" s="141"/>
      <c r="B674" s="152"/>
      <c r="C674" s="142"/>
      <c r="D674" s="142"/>
      <c r="E674" s="143"/>
      <c r="F674" s="141"/>
      <c r="G674" s="144"/>
      <c r="H674" s="145">
        <f>IFERROR(AVERAGEIF(Pembelian!$C:$C,$B678,Pembelian!$F:$F),0)</f>
        <v>0</v>
      </c>
      <c r="I674" s="146">
        <f t="shared" si="59"/>
        <v>0</v>
      </c>
      <c r="J674" s="145"/>
      <c r="K674" s="147">
        <f t="shared" si="60"/>
        <v>0</v>
      </c>
    </row>
    <row r="675" spans="1:11">
      <c r="A675" s="141"/>
      <c r="B675" s="152"/>
      <c r="C675" s="142"/>
      <c r="D675" s="142"/>
      <c r="E675" s="143"/>
      <c r="F675" s="141"/>
      <c r="G675" s="144"/>
      <c r="H675" s="145">
        <f>IFERROR(AVERAGEIF(Pembelian!$C:$C,$B679,Pembelian!$F:$F),0)</f>
        <v>0</v>
      </c>
      <c r="I675" s="146">
        <f t="shared" si="59"/>
        <v>0</v>
      </c>
      <c r="J675" s="145"/>
      <c r="K675" s="147">
        <f t="shared" si="60"/>
        <v>0</v>
      </c>
    </row>
    <row r="676" spans="1:11">
      <c r="A676" s="141"/>
      <c r="B676" s="152"/>
      <c r="C676" s="142"/>
      <c r="D676" s="142"/>
      <c r="E676" s="143"/>
      <c r="F676" s="141"/>
      <c r="G676" s="144"/>
      <c r="H676" s="145">
        <f>IFERROR(AVERAGEIF(Pembelian!$C:$C,$B680,Pembelian!$F:$F),0)</f>
        <v>0</v>
      </c>
      <c r="I676" s="146">
        <f t="shared" si="59"/>
        <v>0</v>
      </c>
      <c r="J676" s="145"/>
      <c r="K676" s="147">
        <f t="shared" si="60"/>
        <v>0</v>
      </c>
    </row>
    <row r="677" spans="1:11">
      <c r="A677" s="141"/>
      <c r="B677" s="152"/>
      <c r="C677" s="142"/>
      <c r="D677" s="142"/>
      <c r="E677" s="143"/>
      <c r="F677" s="141"/>
      <c r="G677" s="144"/>
      <c r="H677" s="145">
        <f>IFERROR(AVERAGEIF(Pembelian!$C:$C,$B681,Pembelian!$F:$F),0)</f>
        <v>0</v>
      </c>
      <c r="I677" s="146">
        <f t="shared" si="59"/>
        <v>0</v>
      </c>
      <c r="J677" s="145"/>
      <c r="K677" s="147">
        <f t="shared" si="60"/>
        <v>0</v>
      </c>
    </row>
    <row r="678" spans="1:11">
      <c r="A678" s="141"/>
      <c r="B678" s="152"/>
      <c r="C678" s="142"/>
      <c r="D678" s="142"/>
      <c r="E678" s="143"/>
      <c r="F678" s="141"/>
      <c r="G678" s="144"/>
      <c r="H678" s="145">
        <f>IFERROR(AVERAGEIF(Pembelian!$C:$C,$B682,Pembelian!$F:$F),0)</f>
        <v>0</v>
      </c>
      <c r="I678" s="146">
        <f t="shared" si="59"/>
        <v>0</v>
      </c>
      <c r="J678" s="145"/>
      <c r="K678" s="147">
        <f t="shared" si="60"/>
        <v>0</v>
      </c>
    </row>
    <row r="679" spans="1:11">
      <c r="A679" s="141"/>
      <c r="B679" s="152"/>
      <c r="C679" s="142"/>
      <c r="D679" s="142"/>
      <c r="E679" s="143"/>
      <c r="F679" s="141"/>
      <c r="G679" s="144"/>
      <c r="H679" s="145">
        <f>IFERROR(AVERAGEIF(Pembelian!$C:$C,$B683,Pembelian!$F:$F),0)</f>
        <v>0</v>
      </c>
      <c r="I679" s="146">
        <f t="shared" si="59"/>
        <v>0</v>
      </c>
      <c r="J679" s="145"/>
      <c r="K679" s="147">
        <f t="shared" si="60"/>
        <v>0</v>
      </c>
    </row>
    <row r="680" spans="1:11">
      <c r="A680" s="141"/>
      <c r="B680" s="152"/>
      <c r="C680" s="142"/>
      <c r="D680" s="142"/>
      <c r="E680" s="143"/>
      <c r="F680" s="141"/>
      <c r="G680" s="144"/>
      <c r="H680" s="145">
        <f>IFERROR(AVERAGEIF(Pembelian!$C:$C,$B684,Pembelian!$F:$F),0)</f>
        <v>0</v>
      </c>
      <c r="I680" s="146">
        <f t="shared" si="59"/>
        <v>0</v>
      </c>
      <c r="J680" s="145"/>
      <c r="K680" s="147">
        <f t="shared" si="60"/>
        <v>0</v>
      </c>
    </row>
    <row r="681" spans="1:11">
      <c r="A681" s="141"/>
      <c r="B681" s="152"/>
      <c r="C681" s="142"/>
      <c r="D681" s="142"/>
      <c r="E681" s="143"/>
      <c r="F681" s="141"/>
      <c r="G681" s="144"/>
      <c r="H681" s="145">
        <f>IFERROR(AVERAGEIF(Pembelian!$C:$C,$B685,Pembelian!$F:$F),0)</f>
        <v>0</v>
      </c>
      <c r="I681" s="146">
        <f t="shared" si="59"/>
        <v>0</v>
      </c>
      <c r="J681" s="145"/>
      <c r="K681" s="147">
        <f t="shared" si="60"/>
        <v>0</v>
      </c>
    </row>
    <row r="682" spans="1:11">
      <c r="A682" s="141"/>
      <c r="B682" s="152"/>
      <c r="C682" s="142"/>
      <c r="D682" s="142"/>
      <c r="E682" s="143"/>
      <c r="F682" s="141"/>
      <c r="G682" s="144"/>
      <c r="H682" s="145">
        <f>IFERROR(AVERAGEIF(Pembelian!$C:$C,$B686,Pembelian!$F:$F),0)</f>
        <v>0</v>
      </c>
      <c r="I682" s="146">
        <f t="shared" si="59"/>
        <v>0</v>
      </c>
      <c r="J682" s="145"/>
      <c r="K682" s="147">
        <f t="shared" si="60"/>
        <v>0</v>
      </c>
    </row>
    <row r="683" spans="1:11">
      <c r="A683" s="141"/>
      <c r="B683" s="152"/>
      <c r="C683" s="142"/>
      <c r="D683" s="142"/>
      <c r="E683" s="143"/>
      <c r="F683" s="141"/>
      <c r="G683" s="144"/>
      <c r="H683" s="145">
        <f>IFERROR(AVERAGEIF(Pembelian!$C:$C,$B687,Pembelian!$F:$F),0)</f>
        <v>0</v>
      </c>
      <c r="I683" s="146">
        <f t="shared" si="59"/>
        <v>0</v>
      </c>
      <c r="J683" s="145"/>
      <c r="K683" s="147">
        <f t="shared" si="60"/>
        <v>0</v>
      </c>
    </row>
    <row r="684" spans="1:11">
      <c r="A684" s="141"/>
      <c r="B684" s="152"/>
      <c r="C684" s="142"/>
      <c r="D684" s="142"/>
      <c r="E684" s="143"/>
      <c r="F684" s="141"/>
      <c r="G684" s="144"/>
      <c r="H684" s="145">
        <f>IFERROR(AVERAGEIF(Pembelian!$C:$C,$B688,Pembelian!$F:$F),0)</f>
        <v>0</v>
      </c>
      <c r="I684" s="146">
        <f t="shared" si="59"/>
        <v>0</v>
      </c>
      <c r="J684" s="145"/>
      <c r="K684" s="147">
        <f t="shared" si="60"/>
        <v>0</v>
      </c>
    </row>
    <row r="685" spans="1:11">
      <c r="A685" s="141"/>
      <c r="B685" s="152"/>
      <c r="C685" s="142"/>
      <c r="D685" s="142"/>
      <c r="E685" s="143"/>
      <c r="F685" s="141"/>
      <c r="G685" s="144"/>
      <c r="H685" s="145">
        <f>IFERROR(AVERAGEIF(Pembelian!$C:$C,$B689,Pembelian!$F:$F),0)</f>
        <v>0</v>
      </c>
      <c r="I685" s="146">
        <f t="shared" si="59"/>
        <v>0</v>
      </c>
      <c r="J685" s="145"/>
      <c r="K685" s="147">
        <f t="shared" si="60"/>
        <v>0</v>
      </c>
    </row>
    <row r="686" spans="1:11">
      <c r="A686" s="141"/>
      <c r="B686" s="152"/>
      <c r="C686" s="142"/>
      <c r="D686" s="142"/>
      <c r="E686" s="143"/>
      <c r="F686" s="141"/>
      <c r="G686" s="144"/>
      <c r="H686" s="145">
        <f>IFERROR(AVERAGEIF(Pembelian!$C:$C,$B690,Pembelian!$F:$F),0)</f>
        <v>0</v>
      </c>
      <c r="I686" s="146">
        <f t="shared" si="59"/>
        <v>0</v>
      </c>
      <c r="J686" s="145"/>
      <c r="K686" s="147">
        <f t="shared" si="60"/>
        <v>0</v>
      </c>
    </row>
    <row r="687" spans="1:11">
      <c r="A687" s="141"/>
      <c r="B687" s="152"/>
      <c r="C687" s="142"/>
      <c r="D687" s="142"/>
      <c r="E687" s="143"/>
      <c r="F687" s="141"/>
      <c r="G687" s="144"/>
      <c r="H687" s="145">
        <f>IFERROR(AVERAGEIF(Pembelian!$C:$C,$B691,Pembelian!$F:$F),0)</f>
        <v>0</v>
      </c>
      <c r="I687" s="146">
        <f t="shared" si="59"/>
        <v>0</v>
      </c>
      <c r="J687" s="145"/>
      <c r="K687" s="147">
        <f t="shared" si="60"/>
        <v>0</v>
      </c>
    </row>
    <row r="688" spans="1:11">
      <c r="A688" s="141"/>
      <c r="B688" s="152"/>
      <c r="C688" s="142"/>
      <c r="D688" s="142"/>
      <c r="E688" s="143"/>
      <c r="F688" s="141"/>
      <c r="G688" s="144"/>
      <c r="H688" s="145">
        <f>IFERROR(AVERAGEIF(Pembelian!$C:$C,$B692,Pembelian!$F:$F),0)</f>
        <v>0</v>
      </c>
      <c r="I688" s="146">
        <f t="shared" si="59"/>
        <v>0</v>
      </c>
      <c r="J688" s="145"/>
      <c r="K688" s="147">
        <f t="shared" si="60"/>
        <v>0</v>
      </c>
    </row>
    <row r="689" spans="1:11">
      <c r="A689" s="141"/>
      <c r="B689" s="152"/>
      <c r="C689" s="142"/>
      <c r="D689" s="142"/>
      <c r="E689" s="143"/>
      <c r="F689" s="141"/>
      <c r="G689" s="144"/>
      <c r="H689" s="145">
        <f>IFERROR(AVERAGEIF(Pembelian!$C:$C,$B693,Pembelian!$F:$F),0)</f>
        <v>0</v>
      </c>
      <c r="I689" s="146">
        <f t="shared" si="59"/>
        <v>0</v>
      </c>
      <c r="J689" s="145"/>
      <c r="K689" s="147">
        <f t="shared" si="60"/>
        <v>0</v>
      </c>
    </row>
    <row r="690" spans="1:11">
      <c r="A690" s="141"/>
      <c r="B690" s="152"/>
      <c r="C690" s="142"/>
      <c r="D690" s="142"/>
      <c r="E690" s="143"/>
      <c r="F690" s="141"/>
      <c r="G690" s="144"/>
      <c r="H690" s="145">
        <f>IFERROR(AVERAGEIF(Pembelian!$C:$C,$B694,Pembelian!$F:$F),0)</f>
        <v>0</v>
      </c>
      <c r="I690" s="146">
        <f t="shared" si="59"/>
        <v>0</v>
      </c>
      <c r="J690" s="145"/>
      <c r="K690" s="147">
        <f t="shared" si="60"/>
        <v>0</v>
      </c>
    </row>
    <row r="691" spans="1:11">
      <c r="A691" s="141"/>
      <c r="B691" s="152"/>
      <c r="C691" s="142"/>
      <c r="D691" s="142"/>
      <c r="E691" s="143"/>
      <c r="F691" s="141"/>
      <c r="G691" s="144"/>
      <c r="H691" s="145">
        <f>IFERROR(AVERAGEIF(Pembelian!$C:$C,$B695,Pembelian!$F:$F),0)</f>
        <v>0</v>
      </c>
      <c r="I691" s="146">
        <f t="shared" si="59"/>
        <v>0</v>
      </c>
      <c r="J691" s="145"/>
      <c r="K691" s="147">
        <f t="shared" si="60"/>
        <v>0</v>
      </c>
    </row>
    <row r="692" spans="1:11">
      <c r="A692" s="141"/>
      <c r="B692" s="152"/>
      <c r="C692" s="142"/>
      <c r="D692" s="142"/>
      <c r="E692" s="143"/>
      <c r="F692" s="141"/>
      <c r="G692" s="144"/>
      <c r="H692" s="145">
        <f>IFERROR(AVERAGEIF(Pembelian!$C:$C,$B696,Pembelian!$F:$F),0)</f>
        <v>0</v>
      </c>
      <c r="I692" s="146">
        <f t="shared" si="59"/>
        <v>0</v>
      </c>
      <c r="J692" s="145"/>
      <c r="K692" s="147">
        <f t="shared" si="60"/>
        <v>0</v>
      </c>
    </row>
    <row r="693" spans="1:11">
      <c r="A693" s="141"/>
      <c r="B693" s="152"/>
      <c r="C693" s="142"/>
      <c r="D693" s="142"/>
      <c r="E693" s="143"/>
      <c r="F693" s="141"/>
      <c r="G693" s="144"/>
      <c r="H693" s="145">
        <f>IFERROR(AVERAGEIF(Pembelian!$C:$C,$B697,Pembelian!$F:$F),0)</f>
        <v>0</v>
      </c>
      <c r="I693" s="146">
        <f t="shared" si="59"/>
        <v>0</v>
      </c>
      <c r="J693" s="145"/>
      <c r="K693" s="147">
        <f t="shared" si="60"/>
        <v>0</v>
      </c>
    </row>
    <row r="694" spans="1:11">
      <c r="A694" s="141"/>
      <c r="B694" s="152"/>
      <c r="C694" s="142"/>
      <c r="D694" s="142"/>
      <c r="E694" s="143"/>
      <c r="F694" s="141"/>
      <c r="G694" s="144"/>
      <c r="H694" s="145">
        <f>IFERROR(AVERAGEIF(Pembelian!$C:$C,$B698,Pembelian!$F:$F),0)</f>
        <v>0</v>
      </c>
      <c r="I694" s="146">
        <f t="shared" ref="I694:I757" si="61">IF(H694=0,G694,H694)</f>
        <v>0</v>
      </c>
      <c r="J694" s="145"/>
      <c r="K694" s="147">
        <f t="shared" si="60"/>
        <v>0</v>
      </c>
    </row>
    <row r="695" spans="1:11">
      <c r="A695" s="141"/>
      <c r="B695" s="152"/>
      <c r="C695" s="142"/>
      <c r="D695" s="142"/>
      <c r="E695" s="143"/>
      <c r="F695" s="141"/>
      <c r="G695" s="144"/>
      <c r="H695" s="145">
        <f>IFERROR(AVERAGEIF(Pembelian!$C:$C,$B699,Pembelian!$F:$F),0)</f>
        <v>0</v>
      </c>
      <c r="I695" s="146">
        <f t="shared" si="61"/>
        <v>0</v>
      </c>
      <c r="J695" s="145"/>
      <c r="K695" s="147">
        <f t="shared" si="60"/>
        <v>0</v>
      </c>
    </row>
    <row r="696" spans="1:11">
      <c r="A696" s="141"/>
      <c r="B696" s="152"/>
      <c r="C696" s="142"/>
      <c r="D696" s="142"/>
      <c r="E696" s="143"/>
      <c r="F696" s="141"/>
      <c r="G696" s="144"/>
      <c r="H696" s="145">
        <f>IFERROR(AVERAGEIF(Pembelian!$C:$C,$B700,Pembelian!$F:$F),0)</f>
        <v>0</v>
      </c>
      <c r="I696" s="146">
        <f t="shared" si="61"/>
        <v>0</v>
      </c>
      <c r="J696" s="145"/>
      <c r="K696" s="147">
        <f t="shared" si="60"/>
        <v>0</v>
      </c>
    </row>
    <row r="697" spans="1:11">
      <c r="A697" s="141"/>
      <c r="B697" s="152"/>
      <c r="C697" s="142"/>
      <c r="D697" s="142"/>
      <c r="E697" s="143"/>
      <c r="F697" s="141"/>
      <c r="G697" s="144"/>
      <c r="H697" s="145">
        <f>IFERROR(AVERAGEIF(Pembelian!$C:$C,$B701,Pembelian!$F:$F),0)</f>
        <v>0</v>
      </c>
      <c r="I697" s="146">
        <f t="shared" si="61"/>
        <v>0</v>
      </c>
      <c r="J697" s="145"/>
      <c r="K697" s="147">
        <f t="shared" si="60"/>
        <v>0</v>
      </c>
    </row>
    <row r="698" spans="1:11">
      <c r="A698" s="141"/>
      <c r="B698" s="152"/>
      <c r="C698" s="142"/>
      <c r="D698" s="142"/>
      <c r="E698" s="143"/>
      <c r="F698" s="141"/>
      <c r="G698" s="144"/>
      <c r="H698" s="145">
        <f>IFERROR(AVERAGEIF(Pembelian!$C:$C,$B702,Pembelian!$F:$F),0)</f>
        <v>0</v>
      </c>
      <c r="I698" s="146">
        <f t="shared" si="61"/>
        <v>0</v>
      </c>
      <c r="J698" s="145"/>
      <c r="K698" s="147">
        <f t="shared" si="60"/>
        <v>0</v>
      </c>
    </row>
    <row r="699" spans="1:11">
      <c r="A699" s="141"/>
      <c r="B699" s="152"/>
      <c r="C699" s="142"/>
      <c r="D699" s="142"/>
      <c r="E699" s="143"/>
      <c r="F699" s="141"/>
      <c r="G699" s="144"/>
      <c r="H699" s="145">
        <f>IFERROR(AVERAGEIF(Pembelian!$C:$C,$B703,Pembelian!$F:$F),0)</f>
        <v>0</v>
      </c>
      <c r="I699" s="146">
        <f t="shared" si="61"/>
        <v>0</v>
      </c>
      <c r="J699" s="145"/>
      <c r="K699" s="147">
        <f t="shared" si="60"/>
        <v>0</v>
      </c>
    </row>
    <row r="700" spans="1:11">
      <c r="A700" s="141"/>
      <c r="B700" s="152"/>
      <c r="C700" s="142"/>
      <c r="D700" s="142"/>
      <c r="E700" s="143"/>
      <c r="F700" s="141"/>
      <c r="G700" s="144"/>
      <c r="H700" s="145">
        <f>IFERROR(AVERAGEIF(Pembelian!$C:$C,$B704,Pembelian!$F:$F),0)</f>
        <v>0</v>
      </c>
      <c r="I700" s="146">
        <f t="shared" si="61"/>
        <v>0</v>
      </c>
      <c r="J700" s="145"/>
      <c r="K700" s="147">
        <f t="shared" si="60"/>
        <v>0</v>
      </c>
    </row>
    <row r="701" spans="1:11">
      <c r="A701" s="141"/>
      <c r="B701" s="152"/>
      <c r="C701" s="142"/>
      <c r="D701" s="142"/>
      <c r="E701" s="143"/>
      <c r="F701" s="141"/>
      <c r="G701" s="144"/>
      <c r="H701" s="145">
        <f>IFERROR(AVERAGEIF(Pembelian!$C:$C,$B705,Pembelian!$F:$F),0)</f>
        <v>0</v>
      </c>
      <c r="I701" s="146">
        <f t="shared" si="61"/>
        <v>0</v>
      </c>
      <c r="J701" s="145"/>
      <c r="K701" s="147">
        <f t="shared" si="60"/>
        <v>0</v>
      </c>
    </row>
    <row r="702" spans="1:11">
      <c r="A702" s="141"/>
      <c r="B702" s="152"/>
      <c r="C702" s="142"/>
      <c r="D702" s="142"/>
      <c r="E702" s="143"/>
      <c r="F702" s="141"/>
      <c r="G702" s="144"/>
      <c r="H702" s="145">
        <f>IFERROR(AVERAGEIF(Pembelian!$C:$C,$B706,Pembelian!$F:$F),0)</f>
        <v>0</v>
      </c>
      <c r="I702" s="146">
        <f t="shared" si="61"/>
        <v>0</v>
      </c>
      <c r="J702" s="145"/>
      <c r="K702" s="147">
        <f t="shared" si="60"/>
        <v>0</v>
      </c>
    </row>
    <row r="703" spans="1:11">
      <c r="A703" s="141"/>
      <c r="B703" s="152"/>
      <c r="C703" s="142"/>
      <c r="D703" s="142"/>
      <c r="E703" s="143"/>
      <c r="F703" s="141"/>
      <c r="G703" s="144"/>
      <c r="H703" s="145">
        <f>IFERROR(AVERAGEIF(Pembelian!$C:$C,$B707,Pembelian!$F:$F),0)</f>
        <v>0</v>
      </c>
      <c r="I703" s="146">
        <f t="shared" si="61"/>
        <v>0</v>
      </c>
      <c r="J703" s="145"/>
      <c r="K703" s="147">
        <f t="shared" si="60"/>
        <v>0</v>
      </c>
    </row>
    <row r="704" spans="1:11">
      <c r="A704" s="141"/>
      <c r="B704" s="152"/>
      <c r="C704" s="142"/>
      <c r="D704" s="142"/>
      <c r="E704" s="143"/>
      <c r="F704" s="141"/>
      <c r="G704" s="144"/>
      <c r="H704" s="145">
        <f>IFERROR(AVERAGEIF(Pembelian!$C:$C,$B708,Pembelian!$F:$F),0)</f>
        <v>0</v>
      </c>
      <c r="I704" s="146">
        <f t="shared" si="61"/>
        <v>0</v>
      </c>
      <c r="J704" s="145"/>
      <c r="K704" s="147">
        <f t="shared" si="60"/>
        <v>0</v>
      </c>
    </row>
    <row r="705" spans="1:11">
      <c r="A705" s="141"/>
      <c r="B705" s="152"/>
      <c r="C705" s="142"/>
      <c r="D705" s="142"/>
      <c r="E705" s="143"/>
      <c r="F705" s="141"/>
      <c r="G705" s="144"/>
      <c r="H705" s="145">
        <f>IFERROR(AVERAGEIF(Pembelian!$C:$C,$B709,Pembelian!$F:$F),0)</f>
        <v>0</v>
      </c>
      <c r="I705" s="146">
        <f t="shared" si="61"/>
        <v>0</v>
      </c>
      <c r="J705" s="145"/>
      <c r="K705" s="147">
        <f t="shared" si="60"/>
        <v>0</v>
      </c>
    </row>
    <row r="706" spans="1:11">
      <c r="A706" s="141"/>
      <c r="B706" s="152"/>
      <c r="C706" s="142"/>
      <c r="D706" s="142"/>
      <c r="E706" s="143"/>
      <c r="F706" s="141"/>
      <c r="G706" s="144"/>
      <c r="H706" s="145">
        <f>IFERROR(AVERAGEIF(Pembelian!$C:$C,$B710,Pembelian!$F:$F),0)</f>
        <v>0</v>
      </c>
      <c r="I706" s="146">
        <f t="shared" si="61"/>
        <v>0</v>
      </c>
      <c r="J706" s="145"/>
      <c r="K706" s="147">
        <f t="shared" si="60"/>
        <v>0</v>
      </c>
    </row>
    <row r="707" spans="1:11">
      <c r="A707" s="141"/>
      <c r="B707" s="152"/>
      <c r="C707" s="142"/>
      <c r="D707" s="142"/>
      <c r="E707" s="143"/>
      <c r="F707" s="141"/>
      <c r="G707" s="144"/>
      <c r="H707" s="145">
        <f>IFERROR(AVERAGEIF(Pembelian!$C:$C,$B711,Pembelian!$F:$F),0)</f>
        <v>0</v>
      </c>
      <c r="I707" s="146">
        <f t="shared" si="61"/>
        <v>0</v>
      </c>
      <c r="J707" s="145"/>
      <c r="K707" s="147">
        <f t="shared" ref="K707:K770" si="62">I707/1000</f>
        <v>0</v>
      </c>
    </row>
    <row r="708" spans="1:11">
      <c r="A708" s="141"/>
      <c r="B708" s="152"/>
      <c r="C708" s="142"/>
      <c r="D708" s="142"/>
      <c r="E708" s="143"/>
      <c r="F708" s="141"/>
      <c r="G708" s="144"/>
      <c r="H708" s="145">
        <f>IFERROR(AVERAGEIF(Pembelian!$C:$C,$B712,Pembelian!$F:$F),0)</f>
        <v>0</v>
      </c>
      <c r="I708" s="146">
        <f t="shared" si="61"/>
        <v>0</v>
      </c>
      <c r="J708" s="145"/>
      <c r="K708" s="147">
        <f t="shared" si="62"/>
        <v>0</v>
      </c>
    </row>
    <row r="709" spans="1:11">
      <c r="A709" s="141"/>
      <c r="B709" s="152"/>
      <c r="C709" s="142"/>
      <c r="D709" s="142"/>
      <c r="E709" s="143"/>
      <c r="F709" s="141"/>
      <c r="G709" s="144"/>
      <c r="H709" s="145">
        <f>IFERROR(AVERAGEIF(Pembelian!$C:$C,$B713,Pembelian!$F:$F),0)</f>
        <v>0</v>
      </c>
      <c r="I709" s="146">
        <f t="shared" si="61"/>
        <v>0</v>
      </c>
      <c r="J709" s="145"/>
      <c r="K709" s="147">
        <f t="shared" si="62"/>
        <v>0</v>
      </c>
    </row>
    <row r="710" spans="1:11">
      <c r="A710" s="141"/>
      <c r="B710" s="152"/>
      <c r="C710" s="142"/>
      <c r="D710" s="142"/>
      <c r="E710" s="143"/>
      <c r="F710" s="141"/>
      <c r="G710" s="144"/>
      <c r="H710" s="145">
        <f>IFERROR(AVERAGEIF(Pembelian!$C:$C,$B714,Pembelian!$F:$F),0)</f>
        <v>0</v>
      </c>
      <c r="I710" s="146">
        <f t="shared" si="61"/>
        <v>0</v>
      </c>
      <c r="J710" s="145"/>
      <c r="K710" s="147">
        <f t="shared" si="62"/>
        <v>0</v>
      </c>
    </row>
    <row r="711" spans="1:11">
      <c r="A711" s="141"/>
      <c r="B711" s="152"/>
      <c r="C711" s="142"/>
      <c r="D711" s="142"/>
      <c r="E711" s="143"/>
      <c r="F711" s="141"/>
      <c r="G711" s="144"/>
      <c r="H711" s="145">
        <f>IFERROR(AVERAGEIF(Pembelian!$C:$C,$B715,Pembelian!$F:$F),0)</f>
        <v>0</v>
      </c>
      <c r="I711" s="146">
        <f t="shared" si="61"/>
        <v>0</v>
      </c>
      <c r="J711" s="145"/>
      <c r="K711" s="147">
        <f t="shared" si="62"/>
        <v>0</v>
      </c>
    </row>
    <row r="712" spans="1:11">
      <c r="A712" s="141"/>
      <c r="B712" s="152"/>
      <c r="C712" s="142"/>
      <c r="D712" s="142"/>
      <c r="E712" s="143"/>
      <c r="F712" s="141"/>
      <c r="G712" s="144"/>
      <c r="H712" s="145">
        <f>IFERROR(AVERAGEIF(Pembelian!$C:$C,$B716,Pembelian!$F:$F),0)</f>
        <v>0</v>
      </c>
      <c r="I712" s="146">
        <f t="shared" si="61"/>
        <v>0</v>
      </c>
      <c r="J712" s="145"/>
      <c r="K712" s="147">
        <f t="shared" si="62"/>
        <v>0</v>
      </c>
    </row>
    <row r="713" spans="1:11">
      <c r="A713" s="141"/>
      <c r="B713" s="152"/>
      <c r="C713" s="142"/>
      <c r="D713" s="142"/>
      <c r="E713" s="143"/>
      <c r="F713" s="141"/>
      <c r="G713" s="144"/>
      <c r="H713" s="145">
        <f>IFERROR(AVERAGEIF(Pembelian!$C:$C,$B717,Pembelian!$F:$F),0)</f>
        <v>0</v>
      </c>
      <c r="I713" s="146">
        <f t="shared" si="61"/>
        <v>0</v>
      </c>
      <c r="J713" s="145"/>
      <c r="K713" s="147">
        <f t="shared" si="62"/>
        <v>0</v>
      </c>
    </row>
    <row r="714" spans="1:11">
      <c r="A714" s="141"/>
      <c r="B714" s="152"/>
      <c r="C714" s="142"/>
      <c r="D714" s="142"/>
      <c r="E714" s="143"/>
      <c r="F714" s="141"/>
      <c r="G714" s="144"/>
      <c r="H714" s="145">
        <f>IFERROR(AVERAGEIF(Pembelian!$C:$C,$B718,Pembelian!$F:$F),0)</f>
        <v>0</v>
      </c>
      <c r="I714" s="146">
        <f t="shared" si="61"/>
        <v>0</v>
      </c>
      <c r="J714" s="145"/>
      <c r="K714" s="147">
        <f t="shared" si="62"/>
        <v>0</v>
      </c>
    </row>
    <row r="715" spans="1:11">
      <c r="A715" s="141"/>
      <c r="B715" s="152"/>
      <c r="C715" s="142"/>
      <c r="D715" s="142"/>
      <c r="E715" s="143"/>
      <c r="F715" s="141"/>
      <c r="G715" s="144"/>
      <c r="H715" s="145">
        <f>IFERROR(AVERAGEIF(Pembelian!$C:$C,$B719,Pembelian!$F:$F),0)</f>
        <v>0</v>
      </c>
      <c r="I715" s="146">
        <f t="shared" si="61"/>
        <v>0</v>
      </c>
      <c r="J715" s="145"/>
      <c r="K715" s="147">
        <f t="shared" si="62"/>
        <v>0</v>
      </c>
    </row>
    <row r="716" spans="1:11">
      <c r="A716" s="141"/>
      <c r="B716" s="152"/>
      <c r="C716" s="142"/>
      <c r="D716" s="142"/>
      <c r="E716" s="143"/>
      <c r="F716" s="141"/>
      <c r="G716" s="144"/>
      <c r="H716" s="145">
        <f>IFERROR(AVERAGEIF(Pembelian!$C:$C,$B720,Pembelian!$F:$F),0)</f>
        <v>0</v>
      </c>
      <c r="I716" s="146">
        <f t="shared" si="61"/>
        <v>0</v>
      </c>
      <c r="J716" s="145"/>
      <c r="K716" s="147">
        <f t="shared" si="62"/>
        <v>0</v>
      </c>
    </row>
    <row r="717" spans="1:11">
      <c r="A717" s="141"/>
      <c r="B717" s="152"/>
      <c r="C717" s="142"/>
      <c r="D717" s="142"/>
      <c r="E717" s="143"/>
      <c r="F717" s="141"/>
      <c r="G717" s="144"/>
      <c r="H717" s="145">
        <f>IFERROR(AVERAGEIF(Pembelian!$C:$C,$B721,Pembelian!$F:$F),0)</f>
        <v>0</v>
      </c>
      <c r="I717" s="146">
        <f t="shared" si="61"/>
        <v>0</v>
      </c>
      <c r="J717" s="145"/>
      <c r="K717" s="147">
        <f t="shared" si="62"/>
        <v>0</v>
      </c>
    </row>
    <row r="718" spans="1:11">
      <c r="A718" s="141"/>
      <c r="B718" s="152"/>
      <c r="C718" s="142"/>
      <c r="D718" s="142"/>
      <c r="E718" s="143"/>
      <c r="F718" s="141"/>
      <c r="G718" s="144"/>
      <c r="H718" s="145">
        <f>IFERROR(AVERAGEIF(Pembelian!$C:$C,$B722,Pembelian!$F:$F),0)</f>
        <v>0</v>
      </c>
      <c r="I718" s="146">
        <f t="shared" si="61"/>
        <v>0</v>
      </c>
      <c r="J718" s="145"/>
      <c r="K718" s="147">
        <f t="shared" si="62"/>
        <v>0</v>
      </c>
    </row>
    <row r="719" spans="1:11">
      <c r="A719" s="141"/>
      <c r="B719" s="152"/>
      <c r="C719" s="142"/>
      <c r="D719" s="142"/>
      <c r="E719" s="143"/>
      <c r="F719" s="141"/>
      <c r="G719" s="144"/>
      <c r="H719" s="145">
        <f>IFERROR(AVERAGEIF(Pembelian!$C:$C,$B723,Pembelian!$F:$F),0)</f>
        <v>0</v>
      </c>
      <c r="I719" s="146">
        <f t="shared" si="61"/>
        <v>0</v>
      </c>
      <c r="J719" s="145"/>
      <c r="K719" s="147">
        <f t="shared" si="62"/>
        <v>0</v>
      </c>
    </row>
    <row r="720" spans="1:11">
      <c r="A720" s="141"/>
      <c r="B720" s="152"/>
      <c r="C720" s="142"/>
      <c r="D720" s="142"/>
      <c r="E720" s="143"/>
      <c r="F720" s="141"/>
      <c r="G720" s="144"/>
      <c r="H720" s="145">
        <f>IFERROR(AVERAGEIF(Pembelian!$C:$C,$B724,Pembelian!$F:$F),0)</f>
        <v>0</v>
      </c>
      <c r="I720" s="146">
        <f t="shared" si="61"/>
        <v>0</v>
      </c>
      <c r="J720" s="145"/>
      <c r="K720" s="147">
        <f t="shared" si="62"/>
        <v>0</v>
      </c>
    </row>
    <row r="721" spans="1:11">
      <c r="A721" s="141"/>
      <c r="B721" s="152"/>
      <c r="C721" s="142"/>
      <c r="D721" s="142"/>
      <c r="E721" s="143"/>
      <c r="F721" s="141"/>
      <c r="G721" s="144"/>
      <c r="H721" s="145">
        <f>IFERROR(AVERAGEIF(Pembelian!$C:$C,$B725,Pembelian!$F:$F),0)</f>
        <v>0</v>
      </c>
      <c r="I721" s="146">
        <f t="shared" si="61"/>
        <v>0</v>
      </c>
      <c r="J721" s="145"/>
      <c r="K721" s="147">
        <f t="shared" si="62"/>
        <v>0</v>
      </c>
    </row>
    <row r="722" spans="1:11">
      <c r="A722" s="141"/>
      <c r="B722" s="152"/>
      <c r="C722" s="142"/>
      <c r="D722" s="142"/>
      <c r="E722" s="143"/>
      <c r="F722" s="141"/>
      <c r="G722" s="144"/>
      <c r="H722" s="145">
        <f>IFERROR(AVERAGEIF(Pembelian!$C:$C,$B726,Pembelian!$F:$F),0)</f>
        <v>0</v>
      </c>
      <c r="I722" s="146">
        <f t="shared" si="61"/>
        <v>0</v>
      </c>
      <c r="J722" s="145"/>
      <c r="K722" s="147">
        <f t="shared" si="62"/>
        <v>0</v>
      </c>
    </row>
    <row r="723" spans="1:11">
      <c r="A723" s="141"/>
      <c r="B723" s="152"/>
      <c r="C723" s="142"/>
      <c r="D723" s="142"/>
      <c r="E723" s="143"/>
      <c r="F723" s="141"/>
      <c r="G723" s="144"/>
      <c r="H723" s="145">
        <f>IFERROR(AVERAGEIF(Pembelian!$C:$C,$B727,Pembelian!$F:$F),0)</f>
        <v>0</v>
      </c>
      <c r="I723" s="146">
        <f t="shared" si="61"/>
        <v>0</v>
      </c>
      <c r="J723" s="145"/>
      <c r="K723" s="147">
        <f t="shared" si="62"/>
        <v>0</v>
      </c>
    </row>
    <row r="724" spans="1:11">
      <c r="A724" s="141"/>
      <c r="B724" s="152"/>
      <c r="C724" s="142"/>
      <c r="D724" s="142"/>
      <c r="E724" s="143"/>
      <c r="F724" s="141"/>
      <c r="G724" s="144"/>
      <c r="H724" s="145">
        <f>IFERROR(AVERAGEIF(Pembelian!$C:$C,$B728,Pembelian!$F:$F),0)</f>
        <v>0</v>
      </c>
      <c r="I724" s="146">
        <f t="shared" si="61"/>
        <v>0</v>
      </c>
      <c r="J724" s="145"/>
      <c r="K724" s="147">
        <f t="shared" si="62"/>
        <v>0</v>
      </c>
    </row>
    <row r="725" spans="1:11">
      <c r="A725" s="141"/>
      <c r="B725" s="152"/>
      <c r="C725" s="142"/>
      <c r="D725" s="142"/>
      <c r="E725" s="143"/>
      <c r="F725" s="141"/>
      <c r="G725" s="144"/>
      <c r="H725" s="145">
        <f>IFERROR(AVERAGEIF(Pembelian!$C:$C,$B729,Pembelian!$F:$F),0)</f>
        <v>0</v>
      </c>
      <c r="I725" s="146">
        <f t="shared" si="61"/>
        <v>0</v>
      </c>
      <c r="J725" s="145"/>
      <c r="K725" s="147">
        <f t="shared" si="62"/>
        <v>0</v>
      </c>
    </row>
    <row r="726" spans="1:11">
      <c r="A726" s="141"/>
      <c r="B726" s="152"/>
      <c r="C726" s="142"/>
      <c r="D726" s="142"/>
      <c r="E726" s="143"/>
      <c r="F726" s="141"/>
      <c r="G726" s="144"/>
      <c r="H726" s="145">
        <f>IFERROR(AVERAGEIF(Pembelian!$C:$C,$B730,Pembelian!$F:$F),0)</f>
        <v>0</v>
      </c>
      <c r="I726" s="146">
        <f t="shared" si="61"/>
        <v>0</v>
      </c>
      <c r="J726" s="145"/>
      <c r="K726" s="147">
        <f t="shared" si="62"/>
        <v>0</v>
      </c>
    </row>
    <row r="727" spans="1:11">
      <c r="A727" s="141"/>
      <c r="B727" s="152"/>
      <c r="C727" s="142"/>
      <c r="D727" s="142"/>
      <c r="E727" s="143"/>
      <c r="F727" s="141"/>
      <c r="G727" s="144"/>
      <c r="H727" s="145">
        <f>IFERROR(AVERAGEIF(Pembelian!$C:$C,$B731,Pembelian!$F:$F),0)</f>
        <v>0</v>
      </c>
      <c r="I727" s="146">
        <f t="shared" si="61"/>
        <v>0</v>
      </c>
      <c r="J727" s="145"/>
      <c r="K727" s="147">
        <f t="shared" si="62"/>
        <v>0</v>
      </c>
    </row>
    <row r="728" spans="1:11">
      <c r="A728" s="141"/>
      <c r="B728" s="152"/>
      <c r="C728" s="142"/>
      <c r="D728" s="142"/>
      <c r="E728" s="143"/>
      <c r="F728" s="141"/>
      <c r="G728" s="144"/>
      <c r="H728" s="145">
        <f>IFERROR(AVERAGEIF(Pembelian!$C:$C,$B732,Pembelian!$F:$F),0)</f>
        <v>0</v>
      </c>
      <c r="I728" s="146">
        <f t="shared" si="61"/>
        <v>0</v>
      </c>
      <c r="J728" s="145"/>
      <c r="K728" s="147">
        <f t="shared" si="62"/>
        <v>0</v>
      </c>
    </row>
    <row r="729" spans="1:11">
      <c r="A729" s="141"/>
      <c r="B729" s="152"/>
      <c r="C729" s="142"/>
      <c r="D729" s="142"/>
      <c r="E729" s="143"/>
      <c r="F729" s="141"/>
      <c r="G729" s="144"/>
      <c r="H729" s="145">
        <f>IFERROR(AVERAGEIF(Pembelian!$C:$C,$B733,Pembelian!$F:$F),0)</f>
        <v>0</v>
      </c>
      <c r="I729" s="146">
        <f t="shared" si="61"/>
        <v>0</v>
      </c>
      <c r="J729" s="145"/>
      <c r="K729" s="147">
        <f t="shared" si="62"/>
        <v>0</v>
      </c>
    </row>
    <row r="730" spans="1:11">
      <c r="A730" s="141"/>
      <c r="B730" s="152"/>
      <c r="C730" s="142"/>
      <c r="D730" s="142"/>
      <c r="E730" s="143"/>
      <c r="F730" s="141"/>
      <c r="G730" s="144"/>
      <c r="H730" s="145">
        <f>IFERROR(AVERAGEIF(Pembelian!$C:$C,$B734,Pembelian!$F:$F),0)</f>
        <v>0</v>
      </c>
      <c r="I730" s="146">
        <f t="shared" si="61"/>
        <v>0</v>
      </c>
      <c r="J730" s="145"/>
      <c r="K730" s="147">
        <f t="shared" si="62"/>
        <v>0</v>
      </c>
    </row>
    <row r="731" spans="1:11">
      <c r="A731" s="141"/>
      <c r="B731" s="152"/>
      <c r="C731" s="142"/>
      <c r="D731" s="142"/>
      <c r="E731" s="143"/>
      <c r="F731" s="141"/>
      <c r="G731" s="144"/>
      <c r="H731" s="145">
        <f>IFERROR(AVERAGEIF(Pembelian!$C:$C,$B735,Pembelian!$F:$F),0)</f>
        <v>0</v>
      </c>
      <c r="I731" s="146">
        <f t="shared" si="61"/>
        <v>0</v>
      </c>
      <c r="J731" s="145"/>
      <c r="K731" s="147">
        <f t="shared" si="62"/>
        <v>0</v>
      </c>
    </row>
    <row r="732" spans="1:11">
      <c r="A732" s="141"/>
      <c r="B732" s="152"/>
      <c r="C732" s="142"/>
      <c r="D732" s="142"/>
      <c r="E732" s="143"/>
      <c r="F732" s="141"/>
      <c r="G732" s="144"/>
      <c r="H732" s="145">
        <f>IFERROR(AVERAGEIF(Pembelian!$C:$C,$B736,Pembelian!$F:$F),0)</f>
        <v>0</v>
      </c>
      <c r="I732" s="146">
        <f t="shared" si="61"/>
        <v>0</v>
      </c>
      <c r="J732" s="145"/>
      <c r="K732" s="147">
        <f t="shared" si="62"/>
        <v>0</v>
      </c>
    </row>
    <row r="733" spans="1:11">
      <c r="A733" s="141"/>
      <c r="B733" s="152"/>
      <c r="C733" s="142"/>
      <c r="D733" s="142"/>
      <c r="E733" s="143"/>
      <c r="F733" s="141"/>
      <c r="G733" s="144"/>
      <c r="H733" s="145">
        <f>IFERROR(AVERAGEIF(Pembelian!$C:$C,$B737,Pembelian!$F:$F),0)</f>
        <v>0</v>
      </c>
      <c r="I733" s="146">
        <f t="shared" si="61"/>
        <v>0</v>
      </c>
      <c r="J733" s="145"/>
      <c r="K733" s="147">
        <f t="shared" si="62"/>
        <v>0</v>
      </c>
    </row>
    <row r="734" spans="1:11">
      <c r="A734" s="141"/>
      <c r="B734" s="152"/>
      <c r="C734" s="142"/>
      <c r="D734" s="142"/>
      <c r="E734" s="143"/>
      <c r="F734" s="141"/>
      <c r="G734" s="144"/>
      <c r="H734" s="145">
        <f>IFERROR(AVERAGEIF(Pembelian!$C:$C,$B738,Pembelian!$F:$F),0)</f>
        <v>0</v>
      </c>
      <c r="I734" s="146">
        <f t="shared" si="61"/>
        <v>0</v>
      </c>
      <c r="J734" s="145"/>
      <c r="K734" s="147">
        <f t="shared" si="62"/>
        <v>0</v>
      </c>
    </row>
    <row r="735" spans="1:11">
      <c r="A735" s="141"/>
      <c r="B735" s="152"/>
      <c r="C735" s="142"/>
      <c r="D735" s="142"/>
      <c r="E735" s="143"/>
      <c r="F735" s="141"/>
      <c r="G735" s="144"/>
      <c r="H735" s="145">
        <f>IFERROR(AVERAGEIF(Pembelian!$C:$C,$B739,Pembelian!$F:$F),0)</f>
        <v>0</v>
      </c>
      <c r="I735" s="146">
        <f t="shared" si="61"/>
        <v>0</v>
      </c>
      <c r="J735" s="145"/>
      <c r="K735" s="147">
        <f t="shared" si="62"/>
        <v>0</v>
      </c>
    </row>
    <row r="736" spans="1:11">
      <c r="A736" s="141"/>
      <c r="B736" s="152"/>
      <c r="C736" s="142"/>
      <c r="D736" s="142"/>
      <c r="E736" s="143"/>
      <c r="F736" s="141"/>
      <c r="G736" s="144"/>
      <c r="H736" s="145">
        <f>IFERROR(AVERAGEIF(Pembelian!$C:$C,$B740,Pembelian!$F:$F),0)</f>
        <v>0</v>
      </c>
      <c r="I736" s="146">
        <f t="shared" si="61"/>
        <v>0</v>
      </c>
      <c r="J736" s="145"/>
      <c r="K736" s="147">
        <f t="shared" si="62"/>
        <v>0</v>
      </c>
    </row>
    <row r="737" spans="1:11">
      <c r="A737" s="141"/>
      <c r="B737" s="152"/>
      <c r="C737" s="142"/>
      <c r="D737" s="142"/>
      <c r="E737" s="143"/>
      <c r="F737" s="141"/>
      <c r="G737" s="144"/>
      <c r="H737" s="145">
        <f>IFERROR(AVERAGEIF(Pembelian!$C:$C,$B741,Pembelian!$F:$F),0)</f>
        <v>0</v>
      </c>
      <c r="I737" s="146">
        <f t="shared" si="61"/>
        <v>0</v>
      </c>
      <c r="J737" s="145"/>
      <c r="K737" s="147">
        <f t="shared" si="62"/>
        <v>0</v>
      </c>
    </row>
    <row r="738" spans="1:11">
      <c r="A738" s="141"/>
      <c r="B738" s="152"/>
      <c r="C738" s="142"/>
      <c r="D738" s="142"/>
      <c r="E738" s="143"/>
      <c r="F738" s="141"/>
      <c r="G738" s="144"/>
      <c r="H738" s="145">
        <f>IFERROR(AVERAGEIF(Pembelian!$C:$C,$B742,Pembelian!$F:$F),0)</f>
        <v>0</v>
      </c>
      <c r="I738" s="146">
        <f t="shared" si="61"/>
        <v>0</v>
      </c>
      <c r="J738" s="145"/>
      <c r="K738" s="147">
        <f t="shared" si="62"/>
        <v>0</v>
      </c>
    </row>
    <row r="739" spans="1:11">
      <c r="A739" s="141"/>
      <c r="B739" s="152"/>
      <c r="C739" s="142"/>
      <c r="D739" s="142"/>
      <c r="E739" s="143"/>
      <c r="F739" s="141"/>
      <c r="G739" s="144"/>
      <c r="H739" s="145">
        <f>IFERROR(AVERAGEIF(Pembelian!$C:$C,$B743,Pembelian!$F:$F),0)</f>
        <v>0</v>
      </c>
      <c r="I739" s="146">
        <f t="shared" si="61"/>
        <v>0</v>
      </c>
      <c r="J739" s="145"/>
      <c r="K739" s="147">
        <f t="shared" si="62"/>
        <v>0</v>
      </c>
    </row>
    <row r="740" spans="1:11">
      <c r="A740" s="141"/>
      <c r="B740" s="152"/>
      <c r="C740" s="142"/>
      <c r="D740" s="142"/>
      <c r="E740" s="143"/>
      <c r="F740" s="141"/>
      <c r="G740" s="144"/>
      <c r="H740" s="145">
        <f>IFERROR(AVERAGEIF(Pembelian!$C:$C,$B744,Pembelian!$F:$F),0)</f>
        <v>0</v>
      </c>
      <c r="I740" s="146">
        <f t="shared" si="61"/>
        <v>0</v>
      </c>
      <c r="J740" s="145"/>
      <c r="K740" s="147">
        <f t="shared" si="62"/>
        <v>0</v>
      </c>
    </row>
    <row r="741" spans="1:11">
      <c r="A741" s="141"/>
      <c r="B741" s="152"/>
      <c r="C741" s="142"/>
      <c r="D741" s="142"/>
      <c r="E741" s="143"/>
      <c r="F741" s="141"/>
      <c r="G741" s="144"/>
      <c r="H741" s="145">
        <f>IFERROR(AVERAGEIF(Pembelian!$C:$C,$B745,Pembelian!$F:$F),0)</f>
        <v>0</v>
      </c>
      <c r="I741" s="146">
        <f t="shared" si="61"/>
        <v>0</v>
      </c>
      <c r="J741" s="145"/>
      <c r="K741" s="147">
        <f t="shared" si="62"/>
        <v>0</v>
      </c>
    </row>
    <row r="742" spans="1:11">
      <c r="A742" s="141"/>
      <c r="B742" s="152"/>
      <c r="C742" s="142"/>
      <c r="D742" s="142"/>
      <c r="E742" s="143"/>
      <c r="F742" s="141"/>
      <c r="G742" s="144"/>
      <c r="H742" s="145">
        <f>IFERROR(AVERAGEIF(Pembelian!$C:$C,$B746,Pembelian!$F:$F),0)</f>
        <v>0</v>
      </c>
      <c r="I742" s="146">
        <f t="shared" si="61"/>
        <v>0</v>
      </c>
      <c r="J742" s="145"/>
      <c r="K742" s="147">
        <f t="shared" si="62"/>
        <v>0</v>
      </c>
    </row>
    <row r="743" spans="1:11">
      <c r="A743" s="141"/>
      <c r="B743" s="152"/>
      <c r="C743" s="142"/>
      <c r="D743" s="142"/>
      <c r="E743" s="143"/>
      <c r="F743" s="141"/>
      <c r="G743" s="144"/>
      <c r="H743" s="145">
        <f>IFERROR(AVERAGEIF(Pembelian!$C:$C,$B747,Pembelian!$F:$F),0)</f>
        <v>0</v>
      </c>
      <c r="I743" s="146">
        <f t="shared" si="61"/>
        <v>0</v>
      </c>
      <c r="J743" s="145"/>
      <c r="K743" s="147">
        <f t="shared" si="62"/>
        <v>0</v>
      </c>
    </row>
    <row r="744" spans="1:11">
      <c r="A744" s="141"/>
      <c r="B744" s="152"/>
      <c r="C744" s="142"/>
      <c r="D744" s="142"/>
      <c r="E744" s="143"/>
      <c r="F744" s="141"/>
      <c r="G744" s="144"/>
      <c r="H744" s="145">
        <f>IFERROR(AVERAGEIF(Pembelian!$C:$C,$B748,Pembelian!$F:$F),0)</f>
        <v>0</v>
      </c>
      <c r="I744" s="146">
        <f t="shared" si="61"/>
        <v>0</v>
      </c>
      <c r="J744" s="145"/>
      <c r="K744" s="147">
        <f t="shared" si="62"/>
        <v>0</v>
      </c>
    </row>
    <row r="745" spans="1:11">
      <c r="A745" s="141"/>
      <c r="B745" s="152"/>
      <c r="C745" s="142"/>
      <c r="D745" s="142"/>
      <c r="E745" s="143"/>
      <c r="F745" s="141"/>
      <c r="G745" s="144"/>
      <c r="H745" s="145">
        <f>IFERROR(AVERAGEIF(Pembelian!$C:$C,$B749,Pembelian!$F:$F),0)</f>
        <v>0</v>
      </c>
      <c r="I745" s="146">
        <f t="shared" si="61"/>
        <v>0</v>
      </c>
      <c r="J745" s="145"/>
      <c r="K745" s="147">
        <f t="shared" si="62"/>
        <v>0</v>
      </c>
    </row>
    <row r="746" spans="1:11">
      <c r="A746" s="141"/>
      <c r="B746" s="152"/>
      <c r="C746" s="142"/>
      <c r="D746" s="142"/>
      <c r="E746" s="143"/>
      <c r="F746" s="141"/>
      <c r="G746" s="144"/>
      <c r="H746" s="145">
        <f>IFERROR(AVERAGEIF(Pembelian!$C:$C,$B750,Pembelian!$F:$F),0)</f>
        <v>0</v>
      </c>
      <c r="I746" s="146">
        <f t="shared" si="61"/>
        <v>0</v>
      </c>
      <c r="J746" s="145"/>
      <c r="K746" s="147">
        <f t="shared" si="62"/>
        <v>0</v>
      </c>
    </row>
    <row r="747" spans="1:11">
      <c r="A747" s="141"/>
      <c r="B747" s="152"/>
      <c r="C747" s="142"/>
      <c r="D747" s="142"/>
      <c r="E747" s="143"/>
      <c r="F747" s="141"/>
      <c r="G747" s="144"/>
      <c r="H747" s="145">
        <f>IFERROR(AVERAGEIF(Pembelian!$C:$C,$B751,Pembelian!$F:$F),0)</f>
        <v>0</v>
      </c>
      <c r="I747" s="146">
        <f t="shared" si="61"/>
        <v>0</v>
      </c>
      <c r="J747" s="145"/>
      <c r="K747" s="147">
        <f t="shared" si="62"/>
        <v>0</v>
      </c>
    </row>
    <row r="748" spans="1:11">
      <c r="A748" s="141"/>
      <c r="B748" s="152"/>
      <c r="C748" s="142"/>
      <c r="D748" s="142"/>
      <c r="E748" s="143"/>
      <c r="F748" s="141"/>
      <c r="G748" s="144"/>
      <c r="H748" s="145">
        <f>IFERROR(AVERAGEIF(Pembelian!$C:$C,$B752,Pembelian!$F:$F),0)</f>
        <v>0</v>
      </c>
      <c r="I748" s="146">
        <f t="shared" si="61"/>
        <v>0</v>
      </c>
      <c r="J748" s="145"/>
      <c r="K748" s="147">
        <f t="shared" si="62"/>
        <v>0</v>
      </c>
    </row>
    <row r="749" spans="1:11">
      <c r="A749" s="141"/>
      <c r="B749" s="152"/>
      <c r="C749" s="142"/>
      <c r="D749" s="142"/>
      <c r="E749" s="143"/>
      <c r="F749" s="141"/>
      <c r="G749" s="144"/>
      <c r="H749" s="145">
        <f>IFERROR(AVERAGEIF(Pembelian!$C:$C,$B753,Pembelian!$F:$F),0)</f>
        <v>0</v>
      </c>
      <c r="I749" s="146">
        <f t="shared" si="61"/>
        <v>0</v>
      </c>
      <c r="J749" s="145"/>
      <c r="K749" s="147">
        <f t="shared" si="62"/>
        <v>0</v>
      </c>
    </row>
    <row r="750" spans="1:11">
      <c r="A750" s="141"/>
      <c r="B750" s="152"/>
      <c r="C750" s="142"/>
      <c r="D750" s="142"/>
      <c r="E750" s="143"/>
      <c r="F750" s="141"/>
      <c r="G750" s="144"/>
      <c r="H750" s="145">
        <f>IFERROR(AVERAGEIF(Pembelian!$C:$C,$B754,Pembelian!$F:$F),0)</f>
        <v>0</v>
      </c>
      <c r="I750" s="146">
        <f t="shared" si="61"/>
        <v>0</v>
      </c>
      <c r="J750" s="145"/>
      <c r="K750" s="147">
        <f t="shared" si="62"/>
        <v>0</v>
      </c>
    </row>
    <row r="751" spans="1:11">
      <c r="A751" s="141"/>
      <c r="B751" s="152"/>
      <c r="C751" s="142"/>
      <c r="D751" s="142"/>
      <c r="E751" s="143"/>
      <c r="F751" s="141"/>
      <c r="G751" s="144"/>
      <c r="H751" s="145">
        <f>IFERROR(AVERAGEIF(Pembelian!$C:$C,$B755,Pembelian!$F:$F),0)</f>
        <v>0</v>
      </c>
      <c r="I751" s="146">
        <f t="shared" si="61"/>
        <v>0</v>
      </c>
      <c r="J751" s="145"/>
      <c r="K751" s="147">
        <f t="shared" si="62"/>
        <v>0</v>
      </c>
    </row>
    <row r="752" spans="1:11">
      <c r="A752" s="141"/>
      <c r="B752" s="152"/>
      <c r="C752" s="142"/>
      <c r="D752" s="142"/>
      <c r="E752" s="143"/>
      <c r="F752" s="141"/>
      <c r="G752" s="144"/>
      <c r="H752" s="145">
        <f>IFERROR(AVERAGEIF(Pembelian!$C:$C,$B756,Pembelian!$F:$F),0)</f>
        <v>0</v>
      </c>
      <c r="I752" s="146">
        <f t="shared" si="61"/>
        <v>0</v>
      </c>
      <c r="J752" s="145"/>
      <c r="K752" s="147">
        <f t="shared" si="62"/>
        <v>0</v>
      </c>
    </row>
    <row r="753" spans="1:11">
      <c r="A753" s="141"/>
      <c r="B753" s="152"/>
      <c r="C753" s="142"/>
      <c r="D753" s="142"/>
      <c r="E753" s="143"/>
      <c r="F753" s="141"/>
      <c r="G753" s="144"/>
      <c r="H753" s="145">
        <f>IFERROR(AVERAGEIF(Pembelian!$C:$C,$B757,Pembelian!$F:$F),0)</f>
        <v>0</v>
      </c>
      <c r="I753" s="146">
        <f t="shared" si="61"/>
        <v>0</v>
      </c>
      <c r="J753" s="145"/>
      <c r="K753" s="147">
        <f t="shared" si="62"/>
        <v>0</v>
      </c>
    </row>
    <row r="754" spans="1:11">
      <c r="A754" s="141"/>
      <c r="B754" s="152"/>
      <c r="C754" s="142"/>
      <c r="D754" s="142"/>
      <c r="E754" s="143"/>
      <c r="F754" s="141"/>
      <c r="G754" s="144"/>
      <c r="H754" s="145">
        <f>IFERROR(AVERAGEIF(Pembelian!$C:$C,$B758,Pembelian!$F:$F),0)</f>
        <v>0</v>
      </c>
      <c r="I754" s="146">
        <f t="shared" si="61"/>
        <v>0</v>
      </c>
      <c r="J754" s="145"/>
      <c r="K754" s="147">
        <f t="shared" si="62"/>
        <v>0</v>
      </c>
    </row>
    <row r="755" spans="1:11">
      <c r="A755" s="141"/>
      <c r="B755" s="152"/>
      <c r="C755" s="142"/>
      <c r="D755" s="142"/>
      <c r="E755" s="143"/>
      <c r="F755" s="141"/>
      <c r="G755" s="144"/>
      <c r="H755" s="145">
        <f>IFERROR(AVERAGEIF(Pembelian!$C:$C,$B759,Pembelian!$F:$F),0)</f>
        <v>0</v>
      </c>
      <c r="I755" s="146">
        <f t="shared" si="61"/>
        <v>0</v>
      </c>
      <c r="J755" s="145"/>
      <c r="K755" s="147">
        <f t="shared" si="62"/>
        <v>0</v>
      </c>
    </row>
    <row r="756" spans="1:11">
      <c r="A756" s="141"/>
      <c r="B756" s="152"/>
      <c r="C756" s="142"/>
      <c r="D756" s="142"/>
      <c r="E756" s="143"/>
      <c r="F756" s="141"/>
      <c r="G756" s="144"/>
      <c r="H756" s="145">
        <f>IFERROR(AVERAGEIF(Pembelian!$C:$C,$B760,Pembelian!$F:$F),0)</f>
        <v>0</v>
      </c>
      <c r="I756" s="146">
        <f t="shared" si="61"/>
        <v>0</v>
      </c>
      <c r="J756" s="145"/>
      <c r="K756" s="147">
        <f t="shared" si="62"/>
        <v>0</v>
      </c>
    </row>
    <row r="757" spans="1:11">
      <c r="A757" s="141"/>
      <c r="B757" s="152"/>
      <c r="C757" s="142"/>
      <c r="D757" s="142"/>
      <c r="E757" s="143"/>
      <c r="F757" s="141"/>
      <c r="G757" s="144"/>
      <c r="H757" s="145">
        <f>IFERROR(AVERAGEIF(Pembelian!$C:$C,$B761,Pembelian!$F:$F),0)</f>
        <v>0</v>
      </c>
      <c r="I757" s="146">
        <f t="shared" si="61"/>
        <v>0</v>
      </c>
      <c r="J757" s="145"/>
      <c r="K757" s="147">
        <f t="shared" si="62"/>
        <v>0</v>
      </c>
    </row>
    <row r="758" spans="1:11">
      <c r="A758" s="141"/>
      <c r="B758" s="152"/>
      <c r="C758" s="142"/>
      <c r="D758" s="142"/>
      <c r="E758" s="143"/>
      <c r="F758" s="141"/>
      <c r="G758" s="144"/>
      <c r="H758" s="145">
        <f>IFERROR(AVERAGEIF(Pembelian!$C:$C,$B762,Pembelian!$F:$F),0)</f>
        <v>0</v>
      </c>
      <c r="I758" s="146">
        <f t="shared" ref="I758:I821" si="63">IF(H758=0,G758,H758)</f>
        <v>0</v>
      </c>
      <c r="J758" s="145"/>
      <c r="K758" s="147">
        <f t="shared" si="62"/>
        <v>0</v>
      </c>
    </row>
    <row r="759" spans="1:11">
      <c r="A759" s="141"/>
      <c r="B759" s="152"/>
      <c r="C759" s="142"/>
      <c r="D759" s="142"/>
      <c r="E759" s="143"/>
      <c r="F759" s="141"/>
      <c r="G759" s="144"/>
      <c r="H759" s="145">
        <f>IFERROR(AVERAGEIF(Pembelian!$C:$C,$B763,Pembelian!$F:$F),0)</f>
        <v>0</v>
      </c>
      <c r="I759" s="146">
        <f t="shared" si="63"/>
        <v>0</v>
      </c>
      <c r="J759" s="145"/>
      <c r="K759" s="147">
        <f t="shared" si="62"/>
        <v>0</v>
      </c>
    </row>
    <row r="760" spans="1:11">
      <c r="A760" s="141"/>
      <c r="B760" s="152"/>
      <c r="C760" s="142"/>
      <c r="D760" s="142"/>
      <c r="E760" s="143"/>
      <c r="F760" s="141"/>
      <c r="G760" s="144"/>
      <c r="H760" s="145">
        <f>IFERROR(AVERAGEIF(Pembelian!$C:$C,$B764,Pembelian!$F:$F),0)</f>
        <v>0</v>
      </c>
      <c r="I760" s="146">
        <f t="shared" si="63"/>
        <v>0</v>
      </c>
      <c r="J760" s="145"/>
      <c r="K760" s="147">
        <f t="shared" si="62"/>
        <v>0</v>
      </c>
    </row>
    <row r="761" spans="1:11">
      <c r="A761" s="141"/>
      <c r="B761" s="152"/>
      <c r="C761" s="142"/>
      <c r="D761" s="142"/>
      <c r="E761" s="143"/>
      <c r="F761" s="141"/>
      <c r="G761" s="144"/>
      <c r="H761" s="145">
        <f>IFERROR(AVERAGEIF(Pembelian!$C:$C,$B765,Pembelian!$F:$F),0)</f>
        <v>0</v>
      </c>
      <c r="I761" s="146">
        <f t="shared" si="63"/>
        <v>0</v>
      </c>
      <c r="J761" s="145"/>
      <c r="K761" s="147">
        <f t="shared" si="62"/>
        <v>0</v>
      </c>
    </row>
    <row r="762" spans="1:11">
      <c r="A762" s="141"/>
      <c r="B762" s="152"/>
      <c r="C762" s="142"/>
      <c r="D762" s="142"/>
      <c r="E762" s="143"/>
      <c r="F762" s="141"/>
      <c r="G762" s="144"/>
      <c r="H762" s="145">
        <f>IFERROR(AVERAGEIF(Pembelian!$C:$C,$B766,Pembelian!$F:$F),0)</f>
        <v>0</v>
      </c>
      <c r="I762" s="146">
        <f t="shared" si="63"/>
        <v>0</v>
      </c>
      <c r="J762" s="145"/>
      <c r="K762" s="147">
        <f t="shared" si="62"/>
        <v>0</v>
      </c>
    </row>
    <row r="763" spans="1:11">
      <c r="A763" s="141"/>
      <c r="B763" s="152"/>
      <c r="C763" s="142"/>
      <c r="D763" s="142"/>
      <c r="E763" s="143"/>
      <c r="F763" s="141"/>
      <c r="G763" s="144"/>
      <c r="H763" s="145">
        <f>IFERROR(AVERAGEIF(Pembelian!$C:$C,$B767,Pembelian!$F:$F),0)</f>
        <v>0</v>
      </c>
      <c r="I763" s="146">
        <f t="shared" si="63"/>
        <v>0</v>
      </c>
      <c r="J763" s="145"/>
      <c r="K763" s="147">
        <f t="shared" si="62"/>
        <v>0</v>
      </c>
    </row>
    <row r="764" spans="1:11">
      <c r="A764" s="141"/>
      <c r="B764" s="152"/>
      <c r="C764" s="142"/>
      <c r="D764" s="142"/>
      <c r="E764" s="143"/>
      <c r="F764" s="141"/>
      <c r="G764" s="144"/>
      <c r="H764" s="145">
        <f>IFERROR(AVERAGEIF(Pembelian!$C:$C,$B768,Pembelian!$F:$F),0)</f>
        <v>0</v>
      </c>
      <c r="I764" s="146">
        <f t="shared" si="63"/>
        <v>0</v>
      </c>
      <c r="J764" s="145"/>
      <c r="K764" s="147">
        <f t="shared" si="62"/>
        <v>0</v>
      </c>
    </row>
    <row r="765" spans="1:11">
      <c r="A765" s="141"/>
      <c r="B765" s="152"/>
      <c r="C765" s="142"/>
      <c r="D765" s="142"/>
      <c r="E765" s="143"/>
      <c r="F765" s="141"/>
      <c r="G765" s="144"/>
      <c r="H765" s="145">
        <f>IFERROR(AVERAGEIF(Pembelian!$C:$C,$B769,Pembelian!$F:$F),0)</f>
        <v>0</v>
      </c>
      <c r="I765" s="146">
        <f t="shared" si="63"/>
        <v>0</v>
      </c>
      <c r="J765" s="145"/>
      <c r="K765" s="147">
        <f t="shared" si="62"/>
        <v>0</v>
      </c>
    </row>
    <row r="766" spans="1:11">
      <c r="A766" s="141"/>
      <c r="B766" s="152"/>
      <c r="C766" s="142"/>
      <c r="D766" s="142"/>
      <c r="E766" s="143"/>
      <c r="F766" s="141"/>
      <c r="G766" s="144"/>
      <c r="H766" s="145">
        <f>IFERROR(AVERAGEIF(Pembelian!$C:$C,$B770,Pembelian!$F:$F),0)</f>
        <v>0</v>
      </c>
      <c r="I766" s="146">
        <f t="shared" si="63"/>
        <v>0</v>
      </c>
      <c r="J766" s="145"/>
      <c r="K766" s="147">
        <f t="shared" si="62"/>
        <v>0</v>
      </c>
    </row>
    <row r="767" spans="1:11">
      <c r="A767" s="141"/>
      <c r="B767" s="152"/>
      <c r="C767" s="142"/>
      <c r="D767" s="142"/>
      <c r="E767" s="143"/>
      <c r="F767" s="141"/>
      <c r="G767" s="144"/>
      <c r="H767" s="145">
        <f>IFERROR(AVERAGEIF(Pembelian!$C:$C,$B771,Pembelian!$F:$F),0)</f>
        <v>0</v>
      </c>
      <c r="I767" s="146">
        <f t="shared" si="63"/>
        <v>0</v>
      </c>
      <c r="J767" s="145"/>
      <c r="K767" s="147">
        <f t="shared" si="62"/>
        <v>0</v>
      </c>
    </row>
    <row r="768" spans="1:11">
      <c r="A768" s="141"/>
      <c r="B768" s="152"/>
      <c r="C768" s="142"/>
      <c r="D768" s="142"/>
      <c r="E768" s="143"/>
      <c r="F768" s="141"/>
      <c r="G768" s="144"/>
      <c r="H768" s="145">
        <f>IFERROR(AVERAGEIF(Pembelian!$C:$C,$B772,Pembelian!$F:$F),0)</f>
        <v>0</v>
      </c>
      <c r="I768" s="146">
        <f t="shared" si="63"/>
        <v>0</v>
      </c>
      <c r="J768" s="145"/>
      <c r="K768" s="147">
        <f t="shared" si="62"/>
        <v>0</v>
      </c>
    </row>
    <row r="769" spans="1:11">
      <c r="A769" s="141"/>
      <c r="B769" s="152"/>
      <c r="C769" s="142"/>
      <c r="D769" s="142"/>
      <c r="E769" s="143"/>
      <c r="F769" s="141"/>
      <c r="G769" s="144"/>
      <c r="H769" s="145">
        <f>IFERROR(AVERAGEIF(Pembelian!$C:$C,$B773,Pembelian!$F:$F),0)</f>
        <v>0</v>
      </c>
      <c r="I769" s="146">
        <f t="shared" si="63"/>
        <v>0</v>
      </c>
      <c r="J769" s="145"/>
      <c r="K769" s="147">
        <f t="shared" si="62"/>
        <v>0</v>
      </c>
    </row>
    <row r="770" spans="1:11">
      <c r="A770" s="141"/>
      <c r="B770" s="152"/>
      <c r="C770" s="142"/>
      <c r="D770" s="142"/>
      <c r="E770" s="143"/>
      <c r="F770" s="141"/>
      <c r="G770" s="144"/>
      <c r="H770" s="145">
        <f>IFERROR(AVERAGEIF(Pembelian!$C:$C,$B774,Pembelian!$F:$F),0)</f>
        <v>0</v>
      </c>
      <c r="I770" s="146">
        <f t="shared" si="63"/>
        <v>0</v>
      </c>
      <c r="J770" s="145"/>
      <c r="K770" s="147">
        <f t="shared" si="62"/>
        <v>0</v>
      </c>
    </row>
    <row r="771" spans="1:11">
      <c r="A771" s="141"/>
      <c r="B771" s="152"/>
      <c r="C771" s="142"/>
      <c r="D771" s="142"/>
      <c r="E771" s="143"/>
      <c r="F771" s="141"/>
      <c r="G771" s="144"/>
      <c r="H771" s="145">
        <f>IFERROR(AVERAGEIF(Pembelian!$C:$C,$B775,Pembelian!$F:$F),0)</f>
        <v>0</v>
      </c>
      <c r="I771" s="146">
        <f t="shared" si="63"/>
        <v>0</v>
      </c>
      <c r="J771" s="145"/>
      <c r="K771" s="147">
        <f t="shared" ref="K771:K834" si="64">I771/1000</f>
        <v>0</v>
      </c>
    </row>
    <row r="772" spans="1:11">
      <c r="A772" s="141"/>
      <c r="B772" s="152"/>
      <c r="C772" s="142"/>
      <c r="D772" s="142"/>
      <c r="E772" s="143"/>
      <c r="F772" s="141"/>
      <c r="G772" s="144"/>
      <c r="H772" s="145">
        <f>IFERROR(AVERAGEIF(Pembelian!$C:$C,$B776,Pembelian!$F:$F),0)</f>
        <v>0</v>
      </c>
      <c r="I772" s="146">
        <f t="shared" si="63"/>
        <v>0</v>
      </c>
      <c r="J772" s="145"/>
      <c r="K772" s="147">
        <f t="shared" si="64"/>
        <v>0</v>
      </c>
    </row>
    <row r="773" spans="1:11">
      <c r="A773" s="141"/>
      <c r="B773" s="152"/>
      <c r="C773" s="142"/>
      <c r="D773" s="142"/>
      <c r="E773" s="143"/>
      <c r="F773" s="141"/>
      <c r="G773" s="144"/>
      <c r="H773" s="145">
        <f>IFERROR(AVERAGEIF(Pembelian!$C:$C,$B777,Pembelian!$F:$F),0)</f>
        <v>0</v>
      </c>
      <c r="I773" s="146">
        <f t="shared" si="63"/>
        <v>0</v>
      </c>
      <c r="J773" s="145"/>
      <c r="K773" s="147">
        <f t="shared" si="64"/>
        <v>0</v>
      </c>
    </row>
    <row r="774" spans="1:11">
      <c r="A774" s="141"/>
      <c r="B774" s="152"/>
      <c r="C774" s="142"/>
      <c r="D774" s="142"/>
      <c r="E774" s="143"/>
      <c r="F774" s="141"/>
      <c r="G774" s="144"/>
      <c r="H774" s="145">
        <f>IFERROR(AVERAGEIF(Pembelian!$C:$C,$B778,Pembelian!$F:$F),0)</f>
        <v>0</v>
      </c>
      <c r="I774" s="146">
        <f t="shared" si="63"/>
        <v>0</v>
      </c>
      <c r="J774" s="145"/>
      <c r="K774" s="147">
        <f t="shared" si="64"/>
        <v>0</v>
      </c>
    </row>
    <row r="775" spans="1:11">
      <c r="A775" s="141"/>
      <c r="B775" s="152"/>
      <c r="C775" s="142"/>
      <c r="D775" s="142"/>
      <c r="E775" s="143"/>
      <c r="F775" s="141"/>
      <c r="G775" s="144"/>
      <c r="H775" s="145">
        <f>IFERROR(AVERAGEIF(Pembelian!$C:$C,$B779,Pembelian!$F:$F),0)</f>
        <v>0</v>
      </c>
      <c r="I775" s="146">
        <f t="shared" si="63"/>
        <v>0</v>
      </c>
      <c r="J775" s="145"/>
      <c r="K775" s="147">
        <f t="shared" si="64"/>
        <v>0</v>
      </c>
    </row>
    <row r="776" spans="1:11">
      <c r="A776" s="141"/>
      <c r="B776" s="152"/>
      <c r="C776" s="142"/>
      <c r="D776" s="142"/>
      <c r="E776" s="143"/>
      <c r="F776" s="141"/>
      <c r="G776" s="144"/>
      <c r="H776" s="145">
        <f>IFERROR(AVERAGEIF(Pembelian!$C:$C,$B780,Pembelian!$F:$F),0)</f>
        <v>0</v>
      </c>
      <c r="I776" s="146">
        <f t="shared" si="63"/>
        <v>0</v>
      </c>
      <c r="J776" s="145"/>
      <c r="K776" s="147">
        <f t="shared" si="64"/>
        <v>0</v>
      </c>
    </row>
    <row r="777" spans="1:11">
      <c r="A777" s="141"/>
      <c r="B777" s="152"/>
      <c r="C777" s="142"/>
      <c r="D777" s="142"/>
      <c r="E777" s="143"/>
      <c r="F777" s="141"/>
      <c r="G777" s="144"/>
      <c r="H777" s="145">
        <f>IFERROR(AVERAGEIF(Pembelian!$C:$C,$B781,Pembelian!$F:$F),0)</f>
        <v>0</v>
      </c>
      <c r="I777" s="146">
        <f t="shared" si="63"/>
        <v>0</v>
      </c>
      <c r="J777" s="145"/>
      <c r="K777" s="147">
        <f t="shared" si="64"/>
        <v>0</v>
      </c>
    </row>
    <row r="778" spans="1:11">
      <c r="A778" s="141"/>
      <c r="B778" s="152"/>
      <c r="C778" s="142"/>
      <c r="D778" s="142"/>
      <c r="E778" s="143"/>
      <c r="F778" s="141"/>
      <c r="G778" s="144"/>
      <c r="H778" s="145">
        <f>IFERROR(AVERAGEIF(Pembelian!$C:$C,$B782,Pembelian!$F:$F),0)</f>
        <v>0</v>
      </c>
      <c r="I778" s="146">
        <f t="shared" si="63"/>
        <v>0</v>
      </c>
      <c r="J778" s="145"/>
      <c r="K778" s="147">
        <f t="shared" si="64"/>
        <v>0</v>
      </c>
    </row>
    <row r="779" spans="1:11">
      <c r="A779" s="141"/>
      <c r="B779" s="152"/>
      <c r="C779" s="142"/>
      <c r="D779" s="142"/>
      <c r="E779" s="143"/>
      <c r="F779" s="141"/>
      <c r="G779" s="144"/>
      <c r="H779" s="145">
        <f>IFERROR(AVERAGEIF(Pembelian!$C:$C,$B783,Pembelian!$F:$F),0)</f>
        <v>0</v>
      </c>
      <c r="I779" s="146">
        <f t="shared" si="63"/>
        <v>0</v>
      </c>
      <c r="J779" s="145"/>
      <c r="K779" s="147">
        <f t="shared" si="64"/>
        <v>0</v>
      </c>
    </row>
    <row r="780" spans="1:11">
      <c r="A780" s="141"/>
      <c r="B780" s="152"/>
      <c r="C780" s="142"/>
      <c r="D780" s="142"/>
      <c r="E780" s="143"/>
      <c r="F780" s="141"/>
      <c r="G780" s="144"/>
      <c r="H780" s="145">
        <f>IFERROR(AVERAGEIF(Pembelian!$C:$C,$B784,Pembelian!$F:$F),0)</f>
        <v>0</v>
      </c>
      <c r="I780" s="146">
        <f t="shared" si="63"/>
        <v>0</v>
      </c>
      <c r="J780" s="145"/>
      <c r="K780" s="147">
        <f t="shared" si="64"/>
        <v>0</v>
      </c>
    </row>
    <row r="781" spans="1:11">
      <c r="A781" s="141"/>
      <c r="B781" s="152"/>
      <c r="C781" s="142"/>
      <c r="D781" s="142"/>
      <c r="E781" s="143"/>
      <c r="F781" s="141"/>
      <c r="G781" s="144"/>
      <c r="H781" s="145">
        <f>IFERROR(AVERAGEIF(Pembelian!$C:$C,$B785,Pembelian!$F:$F),0)</f>
        <v>0</v>
      </c>
      <c r="I781" s="146">
        <f t="shared" si="63"/>
        <v>0</v>
      </c>
      <c r="J781" s="145"/>
      <c r="K781" s="147">
        <f t="shared" si="64"/>
        <v>0</v>
      </c>
    </row>
    <row r="782" spans="1:11">
      <c r="A782" s="141"/>
      <c r="B782" s="152"/>
      <c r="C782" s="142"/>
      <c r="D782" s="142"/>
      <c r="E782" s="143"/>
      <c r="F782" s="141"/>
      <c r="G782" s="144"/>
      <c r="H782" s="145">
        <f>IFERROR(AVERAGEIF(Pembelian!$C:$C,$B786,Pembelian!$F:$F),0)</f>
        <v>0</v>
      </c>
      <c r="I782" s="146">
        <f t="shared" si="63"/>
        <v>0</v>
      </c>
      <c r="J782" s="145"/>
      <c r="K782" s="147">
        <f t="shared" si="64"/>
        <v>0</v>
      </c>
    </row>
    <row r="783" spans="1:11">
      <c r="A783" s="141"/>
      <c r="B783" s="152"/>
      <c r="C783" s="142"/>
      <c r="D783" s="142"/>
      <c r="E783" s="143"/>
      <c r="F783" s="141"/>
      <c r="G783" s="144"/>
      <c r="H783" s="145">
        <f>IFERROR(AVERAGEIF(Pembelian!$C:$C,$B787,Pembelian!$F:$F),0)</f>
        <v>0</v>
      </c>
      <c r="I783" s="146">
        <f t="shared" si="63"/>
        <v>0</v>
      </c>
      <c r="J783" s="145"/>
      <c r="K783" s="147">
        <f t="shared" si="64"/>
        <v>0</v>
      </c>
    </row>
    <row r="784" spans="1:11">
      <c r="A784" s="141"/>
      <c r="B784" s="152"/>
      <c r="C784" s="142"/>
      <c r="D784" s="142"/>
      <c r="E784" s="143"/>
      <c r="F784" s="141"/>
      <c r="G784" s="144"/>
      <c r="H784" s="145">
        <f>IFERROR(AVERAGEIF(Pembelian!$C:$C,$B788,Pembelian!$F:$F),0)</f>
        <v>0</v>
      </c>
      <c r="I784" s="146">
        <f t="shared" si="63"/>
        <v>0</v>
      </c>
      <c r="J784" s="145"/>
      <c r="K784" s="147">
        <f t="shared" si="64"/>
        <v>0</v>
      </c>
    </row>
    <row r="785" spans="1:11">
      <c r="A785" s="141"/>
      <c r="B785" s="152"/>
      <c r="C785" s="142"/>
      <c r="D785" s="142"/>
      <c r="E785" s="143"/>
      <c r="F785" s="141"/>
      <c r="G785" s="144"/>
      <c r="H785" s="145">
        <f>IFERROR(AVERAGEIF(Pembelian!$C:$C,$B789,Pembelian!$F:$F),0)</f>
        <v>0</v>
      </c>
      <c r="I785" s="146">
        <f t="shared" si="63"/>
        <v>0</v>
      </c>
      <c r="J785" s="145"/>
      <c r="K785" s="147">
        <f t="shared" si="64"/>
        <v>0</v>
      </c>
    </row>
    <row r="786" spans="1:11">
      <c r="A786" s="141"/>
      <c r="B786" s="152"/>
      <c r="C786" s="142"/>
      <c r="D786" s="142"/>
      <c r="E786" s="143"/>
      <c r="F786" s="141"/>
      <c r="G786" s="144"/>
      <c r="H786" s="145">
        <f>IFERROR(AVERAGEIF(Pembelian!$C:$C,$B790,Pembelian!$F:$F),0)</f>
        <v>0</v>
      </c>
      <c r="I786" s="146">
        <f t="shared" si="63"/>
        <v>0</v>
      </c>
      <c r="J786" s="145"/>
      <c r="K786" s="147">
        <f t="shared" si="64"/>
        <v>0</v>
      </c>
    </row>
    <row r="787" spans="1:11">
      <c r="A787" s="141"/>
      <c r="B787" s="152"/>
      <c r="C787" s="142"/>
      <c r="D787" s="142"/>
      <c r="E787" s="143"/>
      <c r="F787" s="141"/>
      <c r="G787" s="144"/>
      <c r="H787" s="145">
        <f>IFERROR(AVERAGEIF(Pembelian!$C:$C,$B791,Pembelian!$F:$F),0)</f>
        <v>0</v>
      </c>
      <c r="I787" s="146">
        <f t="shared" si="63"/>
        <v>0</v>
      </c>
      <c r="J787" s="145"/>
      <c r="K787" s="147">
        <f t="shared" si="64"/>
        <v>0</v>
      </c>
    </row>
    <row r="788" spans="1:11">
      <c r="A788" s="141"/>
      <c r="B788" s="152"/>
      <c r="C788" s="142"/>
      <c r="D788" s="142"/>
      <c r="E788" s="143"/>
      <c r="F788" s="141"/>
      <c r="G788" s="144"/>
      <c r="H788" s="145">
        <f>IFERROR(AVERAGEIF(Pembelian!$C:$C,$B792,Pembelian!$F:$F),0)</f>
        <v>0</v>
      </c>
      <c r="I788" s="146">
        <f t="shared" si="63"/>
        <v>0</v>
      </c>
      <c r="J788" s="145"/>
      <c r="K788" s="147">
        <f t="shared" si="64"/>
        <v>0</v>
      </c>
    </row>
    <row r="789" spans="1:11">
      <c r="A789" s="141"/>
      <c r="B789" s="152"/>
      <c r="C789" s="142"/>
      <c r="D789" s="142"/>
      <c r="E789" s="143"/>
      <c r="F789" s="141"/>
      <c r="G789" s="144"/>
      <c r="H789" s="145">
        <f>IFERROR(AVERAGEIF(Pembelian!$C:$C,$B793,Pembelian!$F:$F),0)</f>
        <v>0</v>
      </c>
      <c r="I789" s="146">
        <f t="shared" si="63"/>
        <v>0</v>
      </c>
      <c r="J789" s="145"/>
      <c r="K789" s="147">
        <f t="shared" si="64"/>
        <v>0</v>
      </c>
    </row>
    <row r="790" spans="1:11">
      <c r="A790" s="141"/>
      <c r="B790" s="152"/>
      <c r="C790" s="142"/>
      <c r="D790" s="142"/>
      <c r="E790" s="143"/>
      <c r="F790" s="141"/>
      <c r="G790" s="144"/>
      <c r="H790" s="145">
        <f>IFERROR(AVERAGEIF(Pembelian!$C:$C,$B794,Pembelian!$F:$F),0)</f>
        <v>0</v>
      </c>
      <c r="I790" s="146">
        <f t="shared" si="63"/>
        <v>0</v>
      </c>
      <c r="J790" s="145"/>
      <c r="K790" s="147">
        <f t="shared" si="64"/>
        <v>0</v>
      </c>
    </row>
    <row r="791" spans="1:11">
      <c r="A791" s="141"/>
      <c r="B791" s="152"/>
      <c r="C791" s="142"/>
      <c r="D791" s="142"/>
      <c r="E791" s="143"/>
      <c r="F791" s="141"/>
      <c r="G791" s="144"/>
      <c r="H791" s="145">
        <f>IFERROR(AVERAGEIF(Pembelian!$C:$C,$B795,Pembelian!$F:$F),0)</f>
        <v>0</v>
      </c>
      <c r="I791" s="146">
        <f t="shared" si="63"/>
        <v>0</v>
      </c>
      <c r="J791" s="145"/>
      <c r="K791" s="147">
        <f t="shared" si="64"/>
        <v>0</v>
      </c>
    </row>
    <row r="792" spans="1:11">
      <c r="A792" s="141"/>
      <c r="B792" s="152"/>
      <c r="C792" s="142"/>
      <c r="D792" s="142"/>
      <c r="E792" s="143"/>
      <c r="F792" s="141"/>
      <c r="G792" s="144"/>
      <c r="H792" s="145">
        <f>IFERROR(AVERAGEIF(Pembelian!$C:$C,$B796,Pembelian!$F:$F),0)</f>
        <v>0</v>
      </c>
      <c r="I792" s="146">
        <f t="shared" si="63"/>
        <v>0</v>
      </c>
      <c r="J792" s="145"/>
      <c r="K792" s="147">
        <f t="shared" si="64"/>
        <v>0</v>
      </c>
    </row>
    <row r="793" spans="1:11">
      <c r="A793" s="141"/>
      <c r="B793" s="152"/>
      <c r="C793" s="142"/>
      <c r="D793" s="142"/>
      <c r="E793" s="143"/>
      <c r="F793" s="141"/>
      <c r="G793" s="144"/>
      <c r="H793" s="145">
        <f>IFERROR(AVERAGEIF(Pembelian!$C:$C,$B797,Pembelian!$F:$F),0)</f>
        <v>0</v>
      </c>
      <c r="I793" s="146">
        <f t="shared" si="63"/>
        <v>0</v>
      </c>
      <c r="J793" s="145"/>
      <c r="K793" s="147">
        <f t="shared" si="64"/>
        <v>0</v>
      </c>
    </row>
    <row r="794" spans="1:11">
      <c r="A794" s="141"/>
      <c r="B794" s="152"/>
      <c r="C794" s="142"/>
      <c r="D794" s="142"/>
      <c r="E794" s="143"/>
      <c r="F794" s="141"/>
      <c r="G794" s="144"/>
      <c r="H794" s="145">
        <f>IFERROR(AVERAGEIF(Pembelian!$C:$C,$B798,Pembelian!$F:$F),0)</f>
        <v>0</v>
      </c>
      <c r="I794" s="146">
        <f t="shared" si="63"/>
        <v>0</v>
      </c>
      <c r="J794" s="145"/>
      <c r="K794" s="147">
        <f t="shared" si="64"/>
        <v>0</v>
      </c>
    </row>
    <row r="795" spans="1:11">
      <c r="A795" s="141"/>
      <c r="B795" s="152"/>
      <c r="C795" s="142"/>
      <c r="D795" s="142"/>
      <c r="E795" s="143"/>
      <c r="F795" s="141"/>
      <c r="G795" s="144"/>
      <c r="H795" s="145">
        <f>IFERROR(AVERAGEIF(Pembelian!$C:$C,$B799,Pembelian!$F:$F),0)</f>
        <v>0</v>
      </c>
      <c r="I795" s="146">
        <f t="shared" si="63"/>
        <v>0</v>
      </c>
      <c r="J795" s="145"/>
      <c r="K795" s="147">
        <f t="shared" si="64"/>
        <v>0</v>
      </c>
    </row>
    <row r="796" spans="1:11">
      <c r="A796" s="141"/>
      <c r="B796" s="152"/>
      <c r="C796" s="142"/>
      <c r="D796" s="142"/>
      <c r="E796" s="143"/>
      <c r="F796" s="141"/>
      <c r="G796" s="144"/>
      <c r="H796" s="145">
        <f>IFERROR(AVERAGEIF(Pembelian!$C:$C,$B800,Pembelian!$F:$F),0)</f>
        <v>0</v>
      </c>
      <c r="I796" s="146">
        <f t="shared" si="63"/>
        <v>0</v>
      </c>
      <c r="J796" s="145"/>
      <c r="K796" s="147">
        <f t="shared" si="64"/>
        <v>0</v>
      </c>
    </row>
    <row r="797" spans="1:11">
      <c r="A797" s="141"/>
      <c r="B797" s="152"/>
      <c r="C797" s="142"/>
      <c r="D797" s="142"/>
      <c r="E797" s="143"/>
      <c r="F797" s="141"/>
      <c r="G797" s="144"/>
      <c r="H797" s="145">
        <f>IFERROR(AVERAGEIF(Pembelian!$C:$C,$B801,Pembelian!$F:$F),0)</f>
        <v>0</v>
      </c>
      <c r="I797" s="146">
        <f t="shared" si="63"/>
        <v>0</v>
      </c>
      <c r="J797" s="145"/>
      <c r="K797" s="147">
        <f t="shared" si="64"/>
        <v>0</v>
      </c>
    </row>
    <row r="798" spans="1:11">
      <c r="A798" s="141"/>
      <c r="B798" s="152"/>
      <c r="C798" s="142"/>
      <c r="D798" s="142"/>
      <c r="E798" s="143"/>
      <c r="F798" s="141"/>
      <c r="G798" s="144"/>
      <c r="H798" s="145">
        <f>IFERROR(AVERAGEIF(Pembelian!$C:$C,$B802,Pembelian!$F:$F),0)</f>
        <v>0</v>
      </c>
      <c r="I798" s="146">
        <f t="shared" si="63"/>
        <v>0</v>
      </c>
      <c r="J798" s="145"/>
      <c r="K798" s="147">
        <f t="shared" si="64"/>
        <v>0</v>
      </c>
    </row>
    <row r="799" spans="1:11">
      <c r="A799" s="141"/>
      <c r="B799" s="152"/>
      <c r="C799" s="142"/>
      <c r="D799" s="142"/>
      <c r="E799" s="143"/>
      <c r="F799" s="141"/>
      <c r="G799" s="144"/>
      <c r="H799" s="145">
        <f>IFERROR(AVERAGEIF(Pembelian!$C:$C,$B803,Pembelian!$F:$F),0)</f>
        <v>0</v>
      </c>
      <c r="I799" s="146">
        <f t="shared" si="63"/>
        <v>0</v>
      </c>
      <c r="J799" s="145"/>
      <c r="K799" s="147">
        <f t="shared" si="64"/>
        <v>0</v>
      </c>
    </row>
    <row r="800" spans="1:11">
      <c r="A800" s="141"/>
      <c r="B800" s="152"/>
      <c r="C800" s="142"/>
      <c r="D800" s="142"/>
      <c r="E800" s="143"/>
      <c r="F800" s="141"/>
      <c r="G800" s="144"/>
      <c r="H800" s="145">
        <f>IFERROR(AVERAGEIF(Pembelian!$C:$C,$B804,Pembelian!$F:$F),0)</f>
        <v>0</v>
      </c>
      <c r="I800" s="146">
        <f t="shared" si="63"/>
        <v>0</v>
      </c>
      <c r="J800" s="145"/>
      <c r="K800" s="147">
        <f t="shared" si="64"/>
        <v>0</v>
      </c>
    </row>
    <row r="801" spans="1:11">
      <c r="A801" s="141"/>
      <c r="B801" s="152"/>
      <c r="C801" s="142"/>
      <c r="D801" s="142"/>
      <c r="E801" s="143"/>
      <c r="F801" s="141"/>
      <c r="G801" s="144"/>
      <c r="H801" s="145">
        <f>IFERROR(AVERAGEIF(Pembelian!$C:$C,$B805,Pembelian!$F:$F),0)</f>
        <v>0</v>
      </c>
      <c r="I801" s="146">
        <f t="shared" si="63"/>
        <v>0</v>
      </c>
      <c r="J801" s="145"/>
      <c r="K801" s="147">
        <f t="shared" si="64"/>
        <v>0</v>
      </c>
    </row>
    <row r="802" spans="1:11">
      <c r="A802" s="141"/>
      <c r="B802" s="152"/>
      <c r="C802" s="142"/>
      <c r="D802" s="142"/>
      <c r="E802" s="143"/>
      <c r="F802" s="141"/>
      <c r="G802" s="144"/>
      <c r="H802" s="145">
        <f>IFERROR(AVERAGEIF(Pembelian!$C:$C,$B806,Pembelian!$F:$F),0)</f>
        <v>0</v>
      </c>
      <c r="I802" s="146">
        <f t="shared" si="63"/>
        <v>0</v>
      </c>
      <c r="J802" s="145"/>
      <c r="K802" s="147">
        <f t="shared" si="64"/>
        <v>0</v>
      </c>
    </row>
    <row r="803" spans="1:11">
      <c r="A803" s="141"/>
      <c r="B803" s="152"/>
      <c r="C803" s="142"/>
      <c r="D803" s="142"/>
      <c r="E803" s="143"/>
      <c r="F803" s="141"/>
      <c r="G803" s="144"/>
      <c r="H803" s="145">
        <f>IFERROR(AVERAGEIF(Pembelian!$C:$C,$B807,Pembelian!$F:$F),0)</f>
        <v>0</v>
      </c>
      <c r="I803" s="146">
        <f t="shared" si="63"/>
        <v>0</v>
      </c>
      <c r="J803" s="145"/>
      <c r="K803" s="147">
        <f t="shared" si="64"/>
        <v>0</v>
      </c>
    </row>
    <row r="804" spans="1:11">
      <c r="A804" s="141"/>
      <c r="B804" s="152"/>
      <c r="C804" s="142"/>
      <c r="D804" s="142"/>
      <c r="E804" s="143"/>
      <c r="F804" s="141"/>
      <c r="G804" s="144"/>
      <c r="H804" s="145">
        <f>IFERROR(AVERAGEIF(Pembelian!$C:$C,$B808,Pembelian!$F:$F),0)</f>
        <v>0</v>
      </c>
      <c r="I804" s="146">
        <f t="shared" si="63"/>
        <v>0</v>
      </c>
      <c r="J804" s="145"/>
      <c r="K804" s="147">
        <f t="shared" si="64"/>
        <v>0</v>
      </c>
    </row>
    <row r="805" spans="1:11">
      <c r="A805" s="141"/>
      <c r="B805" s="152"/>
      <c r="C805" s="142"/>
      <c r="D805" s="142"/>
      <c r="E805" s="143"/>
      <c r="F805" s="141"/>
      <c r="G805" s="144"/>
      <c r="H805" s="145">
        <f>IFERROR(AVERAGEIF(Pembelian!$C:$C,$B809,Pembelian!$F:$F),0)</f>
        <v>0</v>
      </c>
      <c r="I805" s="146">
        <f t="shared" si="63"/>
        <v>0</v>
      </c>
      <c r="J805" s="145"/>
      <c r="K805" s="147">
        <f t="shared" si="64"/>
        <v>0</v>
      </c>
    </row>
    <row r="806" spans="1:11">
      <c r="A806" s="141"/>
      <c r="B806" s="152"/>
      <c r="C806" s="142"/>
      <c r="D806" s="142"/>
      <c r="E806" s="143"/>
      <c r="F806" s="141"/>
      <c r="G806" s="144"/>
      <c r="H806" s="145">
        <f>IFERROR(AVERAGEIF(Pembelian!$C:$C,$B810,Pembelian!$F:$F),0)</f>
        <v>0</v>
      </c>
      <c r="I806" s="146">
        <f t="shared" si="63"/>
        <v>0</v>
      </c>
      <c r="J806" s="145"/>
      <c r="K806" s="147">
        <f t="shared" si="64"/>
        <v>0</v>
      </c>
    </row>
    <row r="807" spans="1:11">
      <c r="A807" s="141"/>
      <c r="B807" s="152"/>
      <c r="C807" s="142"/>
      <c r="D807" s="142"/>
      <c r="E807" s="143"/>
      <c r="F807" s="141"/>
      <c r="G807" s="144"/>
      <c r="H807" s="145">
        <f>IFERROR(AVERAGEIF(Pembelian!$C:$C,$B811,Pembelian!$F:$F),0)</f>
        <v>0</v>
      </c>
      <c r="I807" s="146">
        <f t="shared" si="63"/>
        <v>0</v>
      </c>
      <c r="J807" s="145"/>
      <c r="K807" s="147">
        <f t="shared" si="64"/>
        <v>0</v>
      </c>
    </row>
    <row r="808" spans="1:11">
      <c r="A808" s="141"/>
      <c r="B808" s="152"/>
      <c r="C808" s="142"/>
      <c r="D808" s="142"/>
      <c r="E808" s="143"/>
      <c r="F808" s="141"/>
      <c r="G808" s="144"/>
      <c r="H808" s="145">
        <f>IFERROR(AVERAGEIF(Pembelian!$C:$C,$B812,Pembelian!$F:$F),0)</f>
        <v>0</v>
      </c>
      <c r="I808" s="146">
        <f t="shared" si="63"/>
        <v>0</v>
      </c>
      <c r="J808" s="145"/>
      <c r="K808" s="147">
        <f t="shared" si="64"/>
        <v>0</v>
      </c>
    </row>
    <row r="809" spans="1:11">
      <c r="A809" s="141"/>
      <c r="B809" s="152"/>
      <c r="C809" s="142"/>
      <c r="D809" s="142"/>
      <c r="E809" s="143"/>
      <c r="F809" s="141"/>
      <c r="G809" s="144"/>
      <c r="H809" s="145">
        <f>IFERROR(AVERAGEIF(Pembelian!$C:$C,$B813,Pembelian!$F:$F),0)</f>
        <v>0</v>
      </c>
      <c r="I809" s="146">
        <f t="shared" si="63"/>
        <v>0</v>
      </c>
      <c r="J809" s="145"/>
      <c r="K809" s="147">
        <f t="shared" si="64"/>
        <v>0</v>
      </c>
    </row>
    <row r="810" spans="1:11">
      <c r="A810" s="141"/>
      <c r="B810" s="152"/>
      <c r="C810" s="142"/>
      <c r="D810" s="142"/>
      <c r="E810" s="143"/>
      <c r="F810" s="141"/>
      <c r="G810" s="144"/>
      <c r="H810" s="145">
        <f>IFERROR(AVERAGEIF(Pembelian!$C:$C,$B814,Pembelian!$F:$F),0)</f>
        <v>0</v>
      </c>
      <c r="I810" s="146">
        <f t="shared" si="63"/>
        <v>0</v>
      </c>
      <c r="J810" s="145"/>
      <c r="K810" s="147">
        <f t="shared" si="64"/>
        <v>0</v>
      </c>
    </row>
    <row r="811" spans="1:11">
      <c r="A811" s="141"/>
      <c r="B811" s="152"/>
      <c r="C811" s="142"/>
      <c r="D811" s="142"/>
      <c r="E811" s="143"/>
      <c r="F811" s="141"/>
      <c r="G811" s="144"/>
      <c r="H811" s="145">
        <f>IFERROR(AVERAGEIF(Pembelian!$C:$C,$B815,Pembelian!$F:$F),0)</f>
        <v>0</v>
      </c>
      <c r="I811" s="146">
        <f t="shared" si="63"/>
        <v>0</v>
      </c>
      <c r="J811" s="145"/>
      <c r="K811" s="147">
        <f t="shared" si="64"/>
        <v>0</v>
      </c>
    </row>
    <row r="812" spans="1:11">
      <c r="A812" s="141"/>
      <c r="B812" s="152"/>
      <c r="C812" s="142"/>
      <c r="D812" s="142"/>
      <c r="E812" s="143"/>
      <c r="F812" s="141"/>
      <c r="G812" s="144"/>
      <c r="H812" s="145">
        <f>IFERROR(AVERAGEIF(Pembelian!$C:$C,$B816,Pembelian!$F:$F),0)</f>
        <v>0</v>
      </c>
      <c r="I812" s="146">
        <f t="shared" si="63"/>
        <v>0</v>
      </c>
      <c r="J812" s="145"/>
      <c r="K812" s="147">
        <f t="shared" si="64"/>
        <v>0</v>
      </c>
    </row>
    <row r="813" spans="1:11">
      <c r="A813" s="141"/>
      <c r="B813" s="152"/>
      <c r="C813" s="142"/>
      <c r="D813" s="142"/>
      <c r="E813" s="143"/>
      <c r="F813" s="141"/>
      <c r="G813" s="144"/>
      <c r="H813" s="145">
        <f>IFERROR(AVERAGEIF(Pembelian!$C:$C,$B817,Pembelian!$F:$F),0)</f>
        <v>0</v>
      </c>
      <c r="I813" s="146">
        <f t="shared" si="63"/>
        <v>0</v>
      </c>
      <c r="J813" s="145"/>
      <c r="K813" s="147">
        <f t="shared" si="64"/>
        <v>0</v>
      </c>
    </row>
    <row r="814" spans="1:11">
      <c r="A814" s="141"/>
      <c r="B814" s="152"/>
      <c r="C814" s="142"/>
      <c r="D814" s="142"/>
      <c r="E814" s="143"/>
      <c r="F814" s="141"/>
      <c r="G814" s="144"/>
      <c r="H814" s="145">
        <f>IFERROR(AVERAGEIF(Pembelian!$C:$C,$B818,Pembelian!$F:$F),0)</f>
        <v>0</v>
      </c>
      <c r="I814" s="146">
        <f t="shared" si="63"/>
        <v>0</v>
      </c>
      <c r="J814" s="145"/>
      <c r="K814" s="147">
        <f t="shared" si="64"/>
        <v>0</v>
      </c>
    </row>
    <row r="815" spans="1:11">
      <c r="A815" s="141"/>
      <c r="B815" s="152"/>
      <c r="C815" s="142"/>
      <c r="D815" s="142"/>
      <c r="E815" s="143"/>
      <c r="F815" s="141"/>
      <c r="G815" s="144"/>
      <c r="H815" s="145">
        <f>IFERROR(AVERAGEIF(Pembelian!$C:$C,$B819,Pembelian!$F:$F),0)</f>
        <v>0</v>
      </c>
      <c r="I815" s="146">
        <f t="shared" si="63"/>
        <v>0</v>
      </c>
      <c r="J815" s="145"/>
      <c r="K815" s="147">
        <f t="shared" si="64"/>
        <v>0</v>
      </c>
    </row>
    <row r="816" spans="1:11">
      <c r="A816" s="141"/>
      <c r="B816" s="152"/>
      <c r="C816" s="142"/>
      <c r="D816" s="142"/>
      <c r="E816" s="143"/>
      <c r="F816" s="141"/>
      <c r="G816" s="144"/>
      <c r="H816" s="145">
        <f>IFERROR(AVERAGEIF(Pembelian!$C:$C,$B820,Pembelian!$F:$F),0)</f>
        <v>0</v>
      </c>
      <c r="I816" s="146">
        <f t="shared" si="63"/>
        <v>0</v>
      </c>
      <c r="J816" s="145"/>
      <c r="K816" s="147">
        <f t="shared" si="64"/>
        <v>0</v>
      </c>
    </row>
    <row r="817" spans="1:11">
      <c r="A817" s="141"/>
      <c r="B817" s="152"/>
      <c r="C817" s="142"/>
      <c r="D817" s="142"/>
      <c r="E817" s="143"/>
      <c r="F817" s="141"/>
      <c r="G817" s="144"/>
      <c r="H817" s="145">
        <f>IFERROR(AVERAGEIF(Pembelian!$C:$C,$B821,Pembelian!$F:$F),0)</f>
        <v>0</v>
      </c>
      <c r="I817" s="146">
        <f t="shared" si="63"/>
        <v>0</v>
      </c>
      <c r="J817" s="145"/>
      <c r="K817" s="147">
        <f t="shared" si="64"/>
        <v>0</v>
      </c>
    </row>
    <row r="818" spans="1:11">
      <c r="A818" s="141"/>
      <c r="B818" s="152"/>
      <c r="C818" s="142"/>
      <c r="D818" s="142"/>
      <c r="E818" s="143"/>
      <c r="F818" s="141"/>
      <c r="G818" s="144"/>
      <c r="H818" s="145">
        <f>IFERROR(AVERAGEIF(Pembelian!$C:$C,$B822,Pembelian!$F:$F),0)</f>
        <v>0</v>
      </c>
      <c r="I818" s="146">
        <f t="shared" si="63"/>
        <v>0</v>
      </c>
      <c r="J818" s="145"/>
      <c r="K818" s="147">
        <f t="shared" si="64"/>
        <v>0</v>
      </c>
    </row>
    <row r="819" spans="1:11">
      <c r="A819" s="141"/>
      <c r="B819" s="152"/>
      <c r="C819" s="142"/>
      <c r="D819" s="142"/>
      <c r="E819" s="143"/>
      <c r="F819" s="141"/>
      <c r="G819" s="144"/>
      <c r="H819" s="145">
        <f>IFERROR(AVERAGEIF(Pembelian!$C:$C,$B823,Pembelian!$F:$F),0)</f>
        <v>0</v>
      </c>
      <c r="I819" s="146">
        <f t="shared" si="63"/>
        <v>0</v>
      </c>
      <c r="J819" s="145"/>
      <c r="K819" s="147">
        <f t="shared" si="64"/>
        <v>0</v>
      </c>
    </row>
    <row r="820" spans="1:11">
      <c r="A820" s="141"/>
      <c r="B820" s="152"/>
      <c r="C820" s="142"/>
      <c r="D820" s="142"/>
      <c r="E820" s="143"/>
      <c r="F820" s="141"/>
      <c r="G820" s="144"/>
      <c r="H820" s="145">
        <f>IFERROR(AVERAGEIF(Pembelian!$C:$C,$B824,Pembelian!$F:$F),0)</f>
        <v>0</v>
      </c>
      <c r="I820" s="146">
        <f t="shared" si="63"/>
        <v>0</v>
      </c>
      <c r="J820" s="145"/>
      <c r="K820" s="147">
        <f t="shared" si="64"/>
        <v>0</v>
      </c>
    </row>
    <row r="821" spans="1:11">
      <c r="A821" s="141"/>
      <c r="B821" s="152"/>
      <c r="C821" s="142"/>
      <c r="D821" s="142"/>
      <c r="E821" s="143"/>
      <c r="F821" s="141"/>
      <c r="G821" s="144"/>
      <c r="H821" s="145">
        <f>IFERROR(AVERAGEIF(Pembelian!$C:$C,$B825,Pembelian!$F:$F),0)</f>
        <v>0</v>
      </c>
      <c r="I821" s="146">
        <f t="shared" si="63"/>
        <v>0</v>
      </c>
      <c r="J821" s="145"/>
      <c r="K821" s="147">
        <f t="shared" si="64"/>
        <v>0</v>
      </c>
    </row>
    <row r="822" spans="1:11">
      <c r="A822" s="141"/>
      <c r="B822" s="152"/>
      <c r="C822" s="142"/>
      <c r="D822" s="142"/>
      <c r="E822" s="143"/>
      <c r="F822" s="141"/>
      <c r="G822" s="144"/>
      <c r="H822" s="145">
        <f>IFERROR(AVERAGEIF(Pembelian!$C:$C,$B826,Pembelian!$F:$F),0)</f>
        <v>0</v>
      </c>
      <c r="I822" s="146">
        <f t="shared" ref="I822:I883" si="65">IF(H822=0,G822,H822)</f>
        <v>0</v>
      </c>
      <c r="J822" s="145"/>
      <c r="K822" s="147">
        <f t="shared" si="64"/>
        <v>0</v>
      </c>
    </row>
    <row r="823" spans="1:11">
      <c r="A823" s="141"/>
      <c r="B823" s="152"/>
      <c r="C823" s="142"/>
      <c r="D823" s="142"/>
      <c r="E823" s="143"/>
      <c r="F823" s="141"/>
      <c r="G823" s="144"/>
      <c r="H823" s="145">
        <f>IFERROR(AVERAGEIF(Pembelian!$C:$C,$B827,Pembelian!$F:$F),0)</f>
        <v>0</v>
      </c>
      <c r="I823" s="146">
        <f t="shared" si="65"/>
        <v>0</v>
      </c>
      <c r="J823" s="145"/>
      <c r="K823" s="147">
        <f t="shared" si="64"/>
        <v>0</v>
      </c>
    </row>
    <row r="824" spans="1:11">
      <c r="A824" s="141"/>
      <c r="B824" s="152"/>
      <c r="C824" s="142"/>
      <c r="D824" s="142"/>
      <c r="E824" s="143"/>
      <c r="F824" s="141"/>
      <c r="G824" s="144"/>
      <c r="H824" s="145">
        <f>IFERROR(AVERAGEIF(Pembelian!$C:$C,$B828,Pembelian!$F:$F),0)</f>
        <v>0</v>
      </c>
      <c r="I824" s="146">
        <f t="shared" si="65"/>
        <v>0</v>
      </c>
      <c r="J824" s="145"/>
      <c r="K824" s="147">
        <f t="shared" si="64"/>
        <v>0</v>
      </c>
    </row>
    <row r="825" spans="1:11">
      <c r="A825" s="141"/>
      <c r="B825" s="152"/>
      <c r="C825" s="142"/>
      <c r="D825" s="142"/>
      <c r="E825" s="143"/>
      <c r="F825" s="141"/>
      <c r="G825" s="144"/>
      <c r="H825" s="145">
        <f>IFERROR(AVERAGEIF(Pembelian!$C:$C,$B829,Pembelian!$F:$F),0)</f>
        <v>0</v>
      </c>
      <c r="I825" s="146">
        <f t="shared" si="65"/>
        <v>0</v>
      </c>
      <c r="J825" s="145"/>
      <c r="K825" s="147">
        <f t="shared" si="64"/>
        <v>0</v>
      </c>
    </row>
    <row r="826" spans="1:11">
      <c r="A826" s="141"/>
      <c r="B826" s="152"/>
      <c r="C826" s="142"/>
      <c r="D826" s="142"/>
      <c r="E826" s="143"/>
      <c r="F826" s="141"/>
      <c r="G826" s="144"/>
      <c r="H826" s="145">
        <f>IFERROR(AVERAGEIF(Pembelian!$C:$C,$B830,Pembelian!$F:$F),0)</f>
        <v>0</v>
      </c>
      <c r="I826" s="146">
        <f t="shared" si="65"/>
        <v>0</v>
      </c>
      <c r="J826" s="145"/>
      <c r="K826" s="147">
        <f t="shared" si="64"/>
        <v>0</v>
      </c>
    </row>
    <row r="827" spans="1:11">
      <c r="A827" s="141"/>
      <c r="B827" s="152"/>
      <c r="C827" s="142"/>
      <c r="D827" s="142"/>
      <c r="E827" s="143"/>
      <c r="F827" s="141"/>
      <c r="G827" s="144"/>
      <c r="H827" s="145">
        <f>IFERROR(AVERAGEIF(Pembelian!$C:$C,$B831,Pembelian!$F:$F),0)</f>
        <v>0</v>
      </c>
      <c r="I827" s="146">
        <f t="shared" si="65"/>
        <v>0</v>
      </c>
      <c r="J827" s="145"/>
      <c r="K827" s="147">
        <f t="shared" si="64"/>
        <v>0</v>
      </c>
    </row>
    <row r="828" spans="1:11">
      <c r="A828" s="141"/>
      <c r="B828" s="152"/>
      <c r="C828" s="142"/>
      <c r="D828" s="142"/>
      <c r="E828" s="143"/>
      <c r="F828" s="141"/>
      <c r="G828" s="144"/>
      <c r="H828" s="145">
        <f>IFERROR(AVERAGEIF(Pembelian!$C:$C,$B832,Pembelian!$F:$F),0)</f>
        <v>0</v>
      </c>
      <c r="I828" s="146">
        <f t="shared" si="65"/>
        <v>0</v>
      </c>
      <c r="J828" s="145"/>
      <c r="K828" s="147">
        <f t="shared" si="64"/>
        <v>0</v>
      </c>
    </row>
    <row r="829" spans="1:11">
      <c r="A829" s="141"/>
      <c r="B829" s="152"/>
      <c r="C829" s="142"/>
      <c r="D829" s="142"/>
      <c r="E829" s="143"/>
      <c r="F829" s="141"/>
      <c r="G829" s="144"/>
      <c r="H829" s="145">
        <f>IFERROR(AVERAGEIF(Pembelian!$C:$C,$B833,Pembelian!$F:$F),0)</f>
        <v>0</v>
      </c>
      <c r="I829" s="146">
        <f t="shared" si="65"/>
        <v>0</v>
      </c>
      <c r="J829" s="145"/>
      <c r="K829" s="147">
        <f t="shared" si="64"/>
        <v>0</v>
      </c>
    </row>
    <row r="830" spans="1:11">
      <c r="A830" s="141"/>
      <c r="B830" s="152"/>
      <c r="C830" s="142"/>
      <c r="D830" s="142"/>
      <c r="E830" s="143"/>
      <c r="F830" s="141"/>
      <c r="G830" s="144"/>
      <c r="H830" s="145">
        <f>IFERROR(AVERAGEIF(Pembelian!$C:$C,$B834,Pembelian!$F:$F),0)</f>
        <v>0</v>
      </c>
      <c r="I830" s="146">
        <f t="shared" si="65"/>
        <v>0</v>
      </c>
      <c r="J830" s="145"/>
      <c r="K830" s="147">
        <f t="shared" si="64"/>
        <v>0</v>
      </c>
    </row>
    <row r="831" spans="1:11">
      <c r="A831" s="141"/>
      <c r="B831" s="152"/>
      <c r="C831" s="142"/>
      <c r="D831" s="142"/>
      <c r="E831" s="143"/>
      <c r="F831" s="141"/>
      <c r="G831" s="144"/>
      <c r="H831" s="145">
        <f>IFERROR(AVERAGEIF(Pembelian!$C:$C,$B835,Pembelian!$F:$F),0)</f>
        <v>0</v>
      </c>
      <c r="I831" s="146">
        <f t="shared" si="65"/>
        <v>0</v>
      </c>
      <c r="J831" s="145"/>
      <c r="K831" s="147">
        <f t="shared" si="64"/>
        <v>0</v>
      </c>
    </row>
    <row r="832" spans="1:11">
      <c r="A832" s="141"/>
      <c r="B832" s="152"/>
      <c r="C832" s="142"/>
      <c r="D832" s="142"/>
      <c r="E832" s="143"/>
      <c r="F832" s="141"/>
      <c r="G832" s="144"/>
      <c r="H832" s="145">
        <f>IFERROR(AVERAGEIF(Pembelian!$C:$C,$B836,Pembelian!$F:$F),0)</f>
        <v>0</v>
      </c>
      <c r="I832" s="146">
        <f t="shared" si="65"/>
        <v>0</v>
      </c>
      <c r="J832" s="145"/>
      <c r="K832" s="147">
        <f t="shared" si="64"/>
        <v>0</v>
      </c>
    </row>
    <row r="833" spans="1:11">
      <c r="A833" s="141"/>
      <c r="B833" s="152"/>
      <c r="C833" s="142"/>
      <c r="D833" s="142"/>
      <c r="E833" s="143"/>
      <c r="F833" s="141"/>
      <c r="G833" s="144"/>
      <c r="H833" s="145">
        <f>IFERROR(AVERAGEIF(Pembelian!$C:$C,$B837,Pembelian!$F:$F),0)</f>
        <v>0</v>
      </c>
      <c r="I833" s="146">
        <f t="shared" si="65"/>
        <v>0</v>
      </c>
      <c r="J833" s="145"/>
      <c r="K833" s="147">
        <f t="shared" si="64"/>
        <v>0</v>
      </c>
    </row>
    <row r="834" spans="1:11">
      <c r="A834" s="141"/>
      <c r="B834" s="152"/>
      <c r="C834" s="142"/>
      <c r="D834" s="142"/>
      <c r="E834" s="143"/>
      <c r="F834" s="141"/>
      <c r="G834" s="144"/>
      <c r="H834" s="145">
        <f>IFERROR(AVERAGEIF(Pembelian!$C:$C,$B838,Pembelian!$F:$F),0)</f>
        <v>0</v>
      </c>
      <c r="I834" s="146">
        <f t="shared" si="65"/>
        <v>0</v>
      </c>
      <c r="J834" s="145"/>
      <c r="K834" s="147">
        <f t="shared" si="64"/>
        <v>0</v>
      </c>
    </row>
    <row r="835" spans="1:11">
      <c r="A835" s="141"/>
      <c r="B835" s="152"/>
      <c r="C835" s="142"/>
      <c r="D835" s="142"/>
      <c r="E835" s="143"/>
      <c r="F835" s="141"/>
      <c r="G835" s="144"/>
      <c r="H835" s="145">
        <f>IFERROR(AVERAGEIF(Pembelian!$C:$C,$B839,Pembelian!$F:$F),0)</f>
        <v>0</v>
      </c>
      <c r="I835" s="146">
        <f t="shared" si="65"/>
        <v>0</v>
      </c>
      <c r="J835" s="145"/>
      <c r="K835" s="147">
        <f t="shared" ref="K835:K883" si="66">I835/1000</f>
        <v>0</v>
      </c>
    </row>
    <row r="836" spans="1:11">
      <c r="A836" s="141"/>
      <c r="B836" s="152"/>
      <c r="C836" s="142"/>
      <c r="D836" s="142"/>
      <c r="E836" s="143"/>
      <c r="F836" s="141"/>
      <c r="G836" s="144"/>
      <c r="H836" s="145">
        <f>IFERROR(AVERAGEIF(Pembelian!$C:$C,$B840,Pembelian!$F:$F),0)</f>
        <v>0</v>
      </c>
      <c r="I836" s="146">
        <f t="shared" si="65"/>
        <v>0</v>
      </c>
      <c r="J836" s="145"/>
      <c r="K836" s="147">
        <f t="shared" si="66"/>
        <v>0</v>
      </c>
    </row>
    <row r="837" spans="1:11">
      <c r="A837" s="141"/>
      <c r="B837" s="152"/>
      <c r="C837" s="142"/>
      <c r="D837" s="142"/>
      <c r="E837" s="143"/>
      <c r="F837" s="141"/>
      <c r="G837" s="144"/>
      <c r="H837" s="145">
        <f>IFERROR(AVERAGEIF(Pembelian!$C:$C,$B841,Pembelian!$F:$F),0)</f>
        <v>0</v>
      </c>
      <c r="I837" s="146">
        <f t="shared" si="65"/>
        <v>0</v>
      </c>
      <c r="J837" s="145"/>
      <c r="K837" s="147">
        <f t="shared" si="66"/>
        <v>0</v>
      </c>
    </row>
    <row r="838" spans="1:11">
      <c r="A838" s="141"/>
      <c r="B838" s="152"/>
      <c r="C838" s="142"/>
      <c r="D838" s="142"/>
      <c r="E838" s="143"/>
      <c r="F838" s="141"/>
      <c r="G838" s="144"/>
      <c r="H838" s="145">
        <f>IFERROR(AVERAGEIF(Pembelian!$C:$C,$B842,Pembelian!$F:$F),0)</f>
        <v>0</v>
      </c>
      <c r="I838" s="146">
        <f t="shared" si="65"/>
        <v>0</v>
      </c>
      <c r="J838" s="145"/>
      <c r="K838" s="147">
        <f t="shared" si="66"/>
        <v>0</v>
      </c>
    </row>
    <row r="839" spans="1:11">
      <c r="A839" s="141"/>
      <c r="B839" s="152"/>
      <c r="C839" s="142"/>
      <c r="D839" s="142"/>
      <c r="E839" s="143"/>
      <c r="F839" s="141"/>
      <c r="G839" s="144"/>
      <c r="H839" s="145">
        <f>IFERROR(AVERAGEIF(Pembelian!$C:$C,$B843,Pembelian!$F:$F),0)</f>
        <v>0</v>
      </c>
      <c r="I839" s="146">
        <f t="shared" si="65"/>
        <v>0</v>
      </c>
      <c r="J839" s="145"/>
      <c r="K839" s="147">
        <f t="shared" si="66"/>
        <v>0</v>
      </c>
    </row>
    <row r="840" spans="1:11">
      <c r="A840" s="141"/>
      <c r="B840" s="152"/>
      <c r="C840" s="142"/>
      <c r="D840" s="142"/>
      <c r="E840" s="143"/>
      <c r="F840" s="141"/>
      <c r="G840" s="144"/>
      <c r="H840" s="145">
        <f>IFERROR(AVERAGEIF(Pembelian!$C:$C,$B844,Pembelian!$F:$F),0)</f>
        <v>0</v>
      </c>
      <c r="I840" s="146">
        <f t="shared" si="65"/>
        <v>0</v>
      </c>
      <c r="J840" s="145"/>
      <c r="K840" s="147">
        <f t="shared" si="66"/>
        <v>0</v>
      </c>
    </row>
    <row r="841" spans="1:11">
      <c r="A841" s="141"/>
      <c r="B841" s="152"/>
      <c r="C841" s="142"/>
      <c r="D841" s="142"/>
      <c r="E841" s="143"/>
      <c r="F841" s="141"/>
      <c r="G841" s="144"/>
      <c r="H841" s="145">
        <f>IFERROR(AVERAGEIF(Pembelian!$C:$C,$B845,Pembelian!$F:$F),0)</f>
        <v>0</v>
      </c>
      <c r="I841" s="146">
        <f t="shared" si="65"/>
        <v>0</v>
      </c>
      <c r="J841" s="145"/>
      <c r="K841" s="147">
        <f t="shared" si="66"/>
        <v>0</v>
      </c>
    </row>
    <row r="842" spans="1:11">
      <c r="A842" s="141"/>
      <c r="B842" s="152"/>
      <c r="C842" s="142"/>
      <c r="D842" s="142"/>
      <c r="E842" s="143"/>
      <c r="F842" s="141"/>
      <c r="G842" s="144"/>
      <c r="H842" s="145">
        <f>IFERROR(AVERAGEIF(Pembelian!$C:$C,$B846,Pembelian!$F:$F),0)</f>
        <v>0</v>
      </c>
      <c r="I842" s="146">
        <f t="shared" si="65"/>
        <v>0</v>
      </c>
      <c r="J842" s="145"/>
      <c r="K842" s="147">
        <f t="shared" si="66"/>
        <v>0</v>
      </c>
    </row>
    <row r="843" spans="1:11">
      <c r="A843" s="141"/>
      <c r="B843" s="152"/>
      <c r="C843" s="142"/>
      <c r="D843" s="142"/>
      <c r="E843" s="143"/>
      <c r="F843" s="141"/>
      <c r="G843" s="144"/>
      <c r="H843" s="145">
        <f>IFERROR(AVERAGEIF(Pembelian!$C:$C,$B847,Pembelian!$F:$F),0)</f>
        <v>0</v>
      </c>
      <c r="I843" s="146">
        <f t="shared" si="65"/>
        <v>0</v>
      </c>
      <c r="J843" s="145"/>
      <c r="K843" s="147">
        <f t="shared" si="66"/>
        <v>0</v>
      </c>
    </row>
    <row r="844" spans="1:11">
      <c r="A844" s="141"/>
      <c r="B844" s="152"/>
      <c r="C844" s="142"/>
      <c r="D844" s="142"/>
      <c r="E844" s="143"/>
      <c r="F844" s="141"/>
      <c r="G844" s="144"/>
      <c r="H844" s="145">
        <f>IFERROR(AVERAGEIF(Pembelian!$C:$C,$B848,Pembelian!$F:$F),0)</f>
        <v>0</v>
      </c>
      <c r="I844" s="146">
        <f t="shared" si="65"/>
        <v>0</v>
      </c>
      <c r="J844" s="145"/>
      <c r="K844" s="147">
        <f t="shared" si="66"/>
        <v>0</v>
      </c>
    </row>
    <row r="845" spans="1:11">
      <c r="A845" s="141"/>
      <c r="B845" s="152"/>
      <c r="C845" s="142"/>
      <c r="D845" s="142"/>
      <c r="E845" s="143"/>
      <c r="F845" s="141"/>
      <c r="G845" s="144"/>
      <c r="H845" s="145">
        <f>IFERROR(AVERAGEIF(Pembelian!$C:$C,$B849,Pembelian!$F:$F),0)</f>
        <v>0</v>
      </c>
      <c r="I845" s="146">
        <f t="shared" si="65"/>
        <v>0</v>
      </c>
      <c r="J845" s="145"/>
      <c r="K845" s="147">
        <f t="shared" si="66"/>
        <v>0</v>
      </c>
    </row>
    <row r="846" spans="1:11">
      <c r="A846" s="141"/>
      <c r="B846" s="152"/>
      <c r="C846" s="142"/>
      <c r="D846" s="142"/>
      <c r="E846" s="143"/>
      <c r="F846" s="141"/>
      <c r="G846" s="144"/>
      <c r="H846" s="145">
        <f>IFERROR(AVERAGEIF(Pembelian!$C:$C,$B850,Pembelian!$F:$F),0)</f>
        <v>0</v>
      </c>
      <c r="I846" s="146">
        <f t="shared" si="65"/>
        <v>0</v>
      </c>
      <c r="J846" s="145"/>
      <c r="K846" s="147">
        <f t="shared" si="66"/>
        <v>0</v>
      </c>
    </row>
    <row r="847" spans="1:11">
      <c r="A847" s="141"/>
      <c r="B847" s="152"/>
      <c r="C847" s="142"/>
      <c r="D847" s="142"/>
      <c r="E847" s="143"/>
      <c r="F847" s="141"/>
      <c r="G847" s="144"/>
      <c r="H847" s="145">
        <f>IFERROR(AVERAGEIF(Pembelian!$C:$C,$B851,Pembelian!$F:$F),0)</f>
        <v>0</v>
      </c>
      <c r="I847" s="146">
        <f t="shared" si="65"/>
        <v>0</v>
      </c>
      <c r="J847" s="145"/>
      <c r="K847" s="147">
        <f t="shared" si="66"/>
        <v>0</v>
      </c>
    </row>
    <row r="848" spans="1:11">
      <c r="A848" s="141"/>
      <c r="B848" s="152"/>
      <c r="C848" s="142"/>
      <c r="D848" s="142"/>
      <c r="E848" s="143"/>
      <c r="F848" s="141"/>
      <c r="G848" s="144"/>
      <c r="H848" s="145">
        <f>IFERROR(AVERAGEIF(Pembelian!$C:$C,$B852,Pembelian!$F:$F),0)</f>
        <v>0</v>
      </c>
      <c r="I848" s="146">
        <f t="shared" si="65"/>
        <v>0</v>
      </c>
      <c r="J848" s="145"/>
      <c r="K848" s="147">
        <f t="shared" si="66"/>
        <v>0</v>
      </c>
    </row>
    <row r="849" spans="1:11">
      <c r="A849" s="141"/>
      <c r="B849" s="152"/>
      <c r="C849" s="142"/>
      <c r="D849" s="142"/>
      <c r="E849" s="143"/>
      <c r="F849" s="141"/>
      <c r="G849" s="144"/>
      <c r="H849" s="145">
        <f>IFERROR(AVERAGEIF(Pembelian!$C:$C,$B853,Pembelian!$F:$F),0)</f>
        <v>0</v>
      </c>
      <c r="I849" s="146">
        <f t="shared" si="65"/>
        <v>0</v>
      </c>
      <c r="J849" s="145"/>
      <c r="K849" s="147">
        <f t="shared" si="66"/>
        <v>0</v>
      </c>
    </row>
    <row r="850" spans="1:11">
      <c r="A850" s="141"/>
      <c r="B850" s="152"/>
      <c r="C850" s="142"/>
      <c r="D850" s="142"/>
      <c r="E850" s="143"/>
      <c r="F850" s="141"/>
      <c r="G850" s="144"/>
      <c r="H850" s="145">
        <f>IFERROR(AVERAGEIF(Pembelian!$C:$C,$B854,Pembelian!$F:$F),0)</f>
        <v>0</v>
      </c>
      <c r="I850" s="146">
        <f t="shared" si="65"/>
        <v>0</v>
      </c>
      <c r="J850" s="145"/>
      <c r="K850" s="147">
        <f t="shared" si="66"/>
        <v>0</v>
      </c>
    </row>
    <row r="851" spans="1:11">
      <c r="A851" s="141"/>
      <c r="B851" s="152"/>
      <c r="C851" s="142"/>
      <c r="D851" s="142"/>
      <c r="E851" s="143"/>
      <c r="F851" s="141"/>
      <c r="G851" s="144"/>
      <c r="H851" s="145">
        <f>IFERROR(AVERAGEIF(Pembelian!$C:$C,$B855,Pembelian!$F:$F),0)</f>
        <v>0</v>
      </c>
      <c r="I851" s="146">
        <f t="shared" si="65"/>
        <v>0</v>
      </c>
      <c r="J851" s="145"/>
      <c r="K851" s="147">
        <f t="shared" si="66"/>
        <v>0</v>
      </c>
    </row>
    <row r="852" spans="1:11">
      <c r="A852" s="141"/>
      <c r="B852" s="152"/>
      <c r="C852" s="142"/>
      <c r="D852" s="142"/>
      <c r="E852" s="143"/>
      <c r="F852" s="141"/>
      <c r="G852" s="144"/>
      <c r="H852" s="145">
        <f>IFERROR(AVERAGEIF(Pembelian!$C:$C,$B856,Pembelian!$F:$F),0)</f>
        <v>0</v>
      </c>
      <c r="I852" s="146">
        <f t="shared" si="65"/>
        <v>0</v>
      </c>
      <c r="J852" s="145"/>
      <c r="K852" s="147">
        <f t="shared" si="66"/>
        <v>0</v>
      </c>
    </row>
    <row r="853" spans="1:11">
      <c r="A853" s="141"/>
      <c r="B853" s="152"/>
      <c r="C853" s="142"/>
      <c r="D853" s="142"/>
      <c r="E853" s="143"/>
      <c r="F853" s="141"/>
      <c r="G853" s="144"/>
      <c r="H853" s="145">
        <f>IFERROR(AVERAGEIF(Pembelian!$C:$C,$B857,Pembelian!$F:$F),0)</f>
        <v>0</v>
      </c>
      <c r="I853" s="146">
        <f t="shared" si="65"/>
        <v>0</v>
      </c>
      <c r="J853" s="145"/>
      <c r="K853" s="147">
        <f t="shared" si="66"/>
        <v>0</v>
      </c>
    </row>
    <row r="854" spans="1:11">
      <c r="A854" s="141"/>
      <c r="B854" s="152"/>
      <c r="C854" s="142"/>
      <c r="D854" s="142"/>
      <c r="E854" s="143"/>
      <c r="F854" s="141"/>
      <c r="G854" s="144"/>
      <c r="H854" s="145">
        <f>IFERROR(AVERAGEIF(Pembelian!$C:$C,$B858,Pembelian!$F:$F),0)</f>
        <v>0</v>
      </c>
      <c r="I854" s="146">
        <f t="shared" si="65"/>
        <v>0</v>
      </c>
      <c r="J854" s="145"/>
      <c r="K854" s="147">
        <f t="shared" si="66"/>
        <v>0</v>
      </c>
    </row>
    <row r="855" spans="1:11">
      <c r="A855" s="141"/>
      <c r="B855" s="152"/>
      <c r="C855" s="142"/>
      <c r="D855" s="142"/>
      <c r="E855" s="143"/>
      <c r="F855" s="141"/>
      <c r="G855" s="144"/>
      <c r="H855" s="145">
        <f>IFERROR(AVERAGEIF(Pembelian!$C:$C,$B859,Pembelian!$F:$F),0)</f>
        <v>0</v>
      </c>
      <c r="I855" s="146">
        <f t="shared" si="65"/>
        <v>0</v>
      </c>
      <c r="J855" s="145"/>
      <c r="K855" s="147">
        <f t="shared" si="66"/>
        <v>0</v>
      </c>
    </row>
    <row r="856" spans="1:11">
      <c r="A856" s="141"/>
      <c r="B856" s="152"/>
      <c r="C856" s="142"/>
      <c r="D856" s="142"/>
      <c r="E856" s="143"/>
      <c r="F856" s="141"/>
      <c r="G856" s="144"/>
      <c r="H856" s="145">
        <f>IFERROR(AVERAGEIF(Pembelian!$C:$C,$B860,Pembelian!$F:$F),0)</f>
        <v>0</v>
      </c>
      <c r="I856" s="146">
        <f t="shared" si="65"/>
        <v>0</v>
      </c>
      <c r="J856" s="145"/>
      <c r="K856" s="147">
        <f t="shared" si="66"/>
        <v>0</v>
      </c>
    </row>
    <row r="857" spans="1:11">
      <c r="A857" s="141"/>
      <c r="B857" s="152"/>
      <c r="C857" s="142"/>
      <c r="D857" s="142"/>
      <c r="E857" s="143"/>
      <c r="F857" s="141"/>
      <c r="G857" s="144"/>
      <c r="H857" s="145">
        <f>IFERROR(AVERAGEIF(Pembelian!$C:$C,$B861,Pembelian!$F:$F),0)</f>
        <v>0</v>
      </c>
      <c r="I857" s="146">
        <f t="shared" si="65"/>
        <v>0</v>
      </c>
      <c r="J857" s="145"/>
      <c r="K857" s="147">
        <f t="shared" si="66"/>
        <v>0</v>
      </c>
    </row>
    <row r="858" spans="1:11">
      <c r="A858" s="141"/>
      <c r="B858" s="152"/>
      <c r="C858" s="142"/>
      <c r="D858" s="142"/>
      <c r="E858" s="143"/>
      <c r="F858" s="141"/>
      <c r="G858" s="144"/>
      <c r="H858" s="145">
        <f>IFERROR(AVERAGEIF(Pembelian!$C:$C,$B862,Pembelian!$F:$F),0)</f>
        <v>0</v>
      </c>
      <c r="I858" s="146">
        <f t="shared" si="65"/>
        <v>0</v>
      </c>
      <c r="J858" s="145"/>
      <c r="K858" s="147">
        <f t="shared" si="66"/>
        <v>0</v>
      </c>
    </row>
    <row r="859" spans="1:11">
      <c r="A859" s="141"/>
      <c r="B859" s="152"/>
      <c r="C859" s="142"/>
      <c r="D859" s="142"/>
      <c r="E859" s="143"/>
      <c r="F859" s="141"/>
      <c r="G859" s="144"/>
      <c r="H859" s="145">
        <f>IFERROR(AVERAGEIF(Pembelian!$C:$C,$B863,Pembelian!$F:$F),0)</f>
        <v>0</v>
      </c>
      <c r="I859" s="146">
        <f t="shared" si="65"/>
        <v>0</v>
      </c>
      <c r="J859" s="145"/>
      <c r="K859" s="147">
        <f t="shared" si="66"/>
        <v>0</v>
      </c>
    </row>
    <row r="860" spans="1:11">
      <c r="A860" s="141"/>
      <c r="B860" s="152"/>
      <c r="C860" s="142"/>
      <c r="D860" s="142"/>
      <c r="E860" s="143"/>
      <c r="F860" s="141"/>
      <c r="G860" s="144"/>
      <c r="H860" s="145">
        <f>IFERROR(AVERAGEIF(Pembelian!$C:$C,$B864,Pembelian!$F:$F),0)</f>
        <v>0</v>
      </c>
      <c r="I860" s="146">
        <f t="shared" si="65"/>
        <v>0</v>
      </c>
      <c r="J860" s="145"/>
      <c r="K860" s="147">
        <f t="shared" si="66"/>
        <v>0</v>
      </c>
    </row>
    <row r="861" spans="1:11">
      <c r="A861" s="141"/>
      <c r="B861" s="152"/>
      <c r="C861" s="142"/>
      <c r="D861" s="142"/>
      <c r="E861" s="143"/>
      <c r="F861" s="141"/>
      <c r="G861" s="144"/>
      <c r="H861" s="145">
        <f>IFERROR(AVERAGEIF(Pembelian!$C:$C,$B865,Pembelian!$F:$F),0)</f>
        <v>0</v>
      </c>
      <c r="I861" s="146">
        <f t="shared" si="65"/>
        <v>0</v>
      </c>
      <c r="J861" s="145"/>
      <c r="K861" s="147">
        <f t="shared" si="66"/>
        <v>0</v>
      </c>
    </row>
    <row r="862" spans="1:11">
      <c r="A862" s="141"/>
      <c r="B862" s="152"/>
      <c r="C862" s="142"/>
      <c r="D862" s="142"/>
      <c r="E862" s="143"/>
      <c r="F862" s="141"/>
      <c r="G862" s="144"/>
      <c r="H862" s="145">
        <f>IFERROR(AVERAGEIF(Pembelian!$C:$C,$B866,Pembelian!$F:$F),0)</f>
        <v>0</v>
      </c>
      <c r="I862" s="146">
        <f t="shared" si="65"/>
        <v>0</v>
      </c>
      <c r="J862" s="145"/>
      <c r="K862" s="147">
        <f t="shared" si="66"/>
        <v>0</v>
      </c>
    </row>
    <row r="863" spans="1:11">
      <c r="A863" s="141"/>
      <c r="B863" s="152"/>
      <c r="C863" s="142"/>
      <c r="D863" s="142"/>
      <c r="E863" s="143"/>
      <c r="F863" s="141"/>
      <c r="G863" s="144"/>
      <c r="H863" s="145">
        <f>IFERROR(AVERAGEIF(Pembelian!$C:$C,$B867,Pembelian!$F:$F),0)</f>
        <v>0</v>
      </c>
      <c r="I863" s="146">
        <f t="shared" si="65"/>
        <v>0</v>
      </c>
      <c r="J863" s="145"/>
      <c r="K863" s="147">
        <f t="shared" si="66"/>
        <v>0</v>
      </c>
    </row>
    <row r="864" spans="1:11">
      <c r="A864" s="141"/>
      <c r="B864" s="152"/>
      <c r="C864" s="142"/>
      <c r="D864" s="142"/>
      <c r="E864" s="143"/>
      <c r="F864" s="141"/>
      <c r="G864" s="144"/>
      <c r="H864" s="145">
        <f>IFERROR(AVERAGEIF(Pembelian!$C:$C,$B868,Pembelian!$F:$F),0)</f>
        <v>0</v>
      </c>
      <c r="I864" s="146">
        <f t="shared" si="65"/>
        <v>0</v>
      </c>
      <c r="J864" s="145"/>
      <c r="K864" s="147">
        <f t="shared" si="66"/>
        <v>0</v>
      </c>
    </row>
    <row r="865" spans="1:11">
      <c r="A865" s="141"/>
      <c r="B865" s="152"/>
      <c r="C865" s="142"/>
      <c r="D865" s="142"/>
      <c r="E865" s="143"/>
      <c r="F865" s="141"/>
      <c r="G865" s="144"/>
      <c r="H865" s="145">
        <f>IFERROR(AVERAGEIF(Pembelian!$C:$C,$B869,Pembelian!$F:$F),0)</f>
        <v>0</v>
      </c>
      <c r="I865" s="146">
        <f t="shared" si="65"/>
        <v>0</v>
      </c>
      <c r="J865" s="145"/>
      <c r="K865" s="147">
        <f t="shared" si="66"/>
        <v>0</v>
      </c>
    </row>
    <row r="866" spans="1:11">
      <c r="A866" s="141"/>
      <c r="B866" s="152"/>
      <c r="C866" s="142"/>
      <c r="D866" s="142"/>
      <c r="E866" s="143"/>
      <c r="F866" s="141"/>
      <c r="G866" s="144"/>
      <c r="H866" s="145">
        <f>IFERROR(AVERAGEIF(Pembelian!$C:$C,$B870,Pembelian!$F:$F),0)</f>
        <v>0</v>
      </c>
      <c r="I866" s="146">
        <f t="shared" si="65"/>
        <v>0</v>
      </c>
      <c r="J866" s="145"/>
      <c r="K866" s="147">
        <f t="shared" si="66"/>
        <v>0</v>
      </c>
    </row>
    <row r="867" spans="1:11">
      <c r="A867" s="141"/>
      <c r="B867" s="152"/>
      <c r="C867" s="142"/>
      <c r="D867" s="142"/>
      <c r="E867" s="143"/>
      <c r="F867" s="141"/>
      <c r="G867" s="144"/>
      <c r="H867" s="145">
        <f>IFERROR(AVERAGEIF(Pembelian!$C:$C,$B871,Pembelian!$F:$F),0)</f>
        <v>0</v>
      </c>
      <c r="I867" s="146">
        <f t="shared" si="65"/>
        <v>0</v>
      </c>
      <c r="J867" s="145"/>
      <c r="K867" s="147">
        <f t="shared" si="66"/>
        <v>0</v>
      </c>
    </row>
    <row r="868" spans="1:11">
      <c r="A868" s="141"/>
      <c r="B868" s="152"/>
      <c r="C868" s="142"/>
      <c r="D868" s="142"/>
      <c r="E868" s="143"/>
      <c r="F868" s="141"/>
      <c r="G868" s="144"/>
      <c r="H868" s="145">
        <f>IFERROR(AVERAGEIF(Pembelian!$C:$C,$B872,Pembelian!$F:$F),0)</f>
        <v>0</v>
      </c>
      <c r="I868" s="146">
        <f t="shared" si="65"/>
        <v>0</v>
      </c>
      <c r="J868" s="145"/>
      <c r="K868" s="147">
        <f t="shared" si="66"/>
        <v>0</v>
      </c>
    </row>
    <row r="869" spans="1:11">
      <c r="A869" s="141"/>
      <c r="B869" s="152"/>
      <c r="C869" s="142"/>
      <c r="D869" s="142"/>
      <c r="E869" s="143"/>
      <c r="F869" s="141"/>
      <c r="G869" s="144"/>
      <c r="H869" s="145">
        <f>IFERROR(AVERAGEIF(Pembelian!$C:$C,$B873,Pembelian!$F:$F),0)</f>
        <v>0</v>
      </c>
      <c r="I869" s="146">
        <f t="shared" si="65"/>
        <v>0</v>
      </c>
      <c r="J869" s="145"/>
      <c r="K869" s="147">
        <f t="shared" si="66"/>
        <v>0</v>
      </c>
    </row>
    <row r="870" spans="1:11">
      <c r="A870" s="141"/>
      <c r="B870" s="152"/>
      <c r="C870" s="142"/>
      <c r="D870" s="142"/>
      <c r="E870" s="143"/>
      <c r="F870" s="141"/>
      <c r="G870" s="144"/>
      <c r="H870" s="145">
        <f>IFERROR(AVERAGEIF(Pembelian!$C:$C,$B874,Pembelian!$F:$F),0)</f>
        <v>0</v>
      </c>
      <c r="I870" s="146">
        <f t="shared" si="65"/>
        <v>0</v>
      </c>
      <c r="J870" s="145"/>
      <c r="K870" s="147">
        <f t="shared" si="66"/>
        <v>0</v>
      </c>
    </row>
    <row r="871" spans="1:11">
      <c r="A871" s="141"/>
      <c r="B871" s="152"/>
      <c r="C871" s="142"/>
      <c r="D871" s="142"/>
      <c r="E871" s="143"/>
      <c r="F871" s="141"/>
      <c r="G871" s="144"/>
      <c r="H871" s="145">
        <f>IFERROR(AVERAGEIF(Pembelian!$C:$C,$B875,Pembelian!$F:$F),0)</f>
        <v>0</v>
      </c>
      <c r="I871" s="146">
        <f t="shared" si="65"/>
        <v>0</v>
      </c>
      <c r="J871" s="145"/>
      <c r="K871" s="147">
        <f t="shared" si="66"/>
        <v>0</v>
      </c>
    </row>
    <row r="872" spans="1:11">
      <c r="A872" s="141"/>
      <c r="B872" s="152"/>
      <c r="C872" s="142"/>
      <c r="D872" s="142"/>
      <c r="E872" s="143"/>
      <c r="F872" s="141"/>
      <c r="G872" s="144"/>
      <c r="H872" s="145">
        <f>IFERROR(AVERAGEIF(Pembelian!$C:$C,$B876,Pembelian!$F:$F),0)</f>
        <v>0</v>
      </c>
      <c r="I872" s="146">
        <f t="shared" si="65"/>
        <v>0</v>
      </c>
      <c r="J872" s="145"/>
      <c r="K872" s="147">
        <f t="shared" si="66"/>
        <v>0</v>
      </c>
    </row>
    <row r="873" spans="1:11">
      <c r="A873" s="141"/>
      <c r="B873" s="152"/>
      <c r="C873" s="142"/>
      <c r="D873" s="142"/>
      <c r="E873" s="143"/>
      <c r="F873" s="141"/>
      <c r="G873" s="144"/>
      <c r="H873" s="145">
        <f>IFERROR(AVERAGEIF(Pembelian!$C:$C,$B877,Pembelian!$F:$F),0)</f>
        <v>0</v>
      </c>
      <c r="I873" s="146">
        <f t="shared" si="65"/>
        <v>0</v>
      </c>
      <c r="J873" s="145"/>
      <c r="K873" s="147">
        <f t="shared" si="66"/>
        <v>0</v>
      </c>
    </row>
    <row r="874" spans="1:11">
      <c r="A874" s="141"/>
      <c r="B874" s="152"/>
      <c r="C874" s="142"/>
      <c r="D874" s="142"/>
      <c r="E874" s="143"/>
      <c r="F874" s="141"/>
      <c r="G874" s="144"/>
      <c r="H874" s="145">
        <f>IFERROR(AVERAGEIF(Pembelian!$C:$C,$B878,Pembelian!$F:$F),0)</f>
        <v>0</v>
      </c>
      <c r="I874" s="146">
        <f t="shared" si="65"/>
        <v>0</v>
      </c>
      <c r="J874" s="145"/>
      <c r="K874" s="147">
        <f t="shared" si="66"/>
        <v>0</v>
      </c>
    </row>
    <row r="875" spans="1:11">
      <c r="A875" s="141"/>
      <c r="B875" s="152"/>
      <c r="C875" s="142"/>
      <c r="D875" s="142"/>
      <c r="E875" s="143"/>
      <c r="F875" s="141"/>
      <c r="G875" s="144"/>
      <c r="H875" s="145">
        <f>IFERROR(AVERAGEIF(Pembelian!$C:$C,$B879,Pembelian!$F:$F),0)</f>
        <v>0</v>
      </c>
      <c r="I875" s="146">
        <f t="shared" si="65"/>
        <v>0</v>
      </c>
      <c r="J875" s="145"/>
      <c r="K875" s="147">
        <f t="shared" si="66"/>
        <v>0</v>
      </c>
    </row>
    <row r="876" spans="1:11">
      <c r="A876" s="141"/>
      <c r="B876" s="152"/>
      <c r="C876" s="142"/>
      <c r="D876" s="142"/>
      <c r="E876" s="143"/>
      <c r="F876" s="141"/>
      <c r="G876" s="144"/>
      <c r="H876" s="145">
        <f>IFERROR(AVERAGEIF(Pembelian!$C:$C,$B880,Pembelian!$F:$F),0)</f>
        <v>0</v>
      </c>
      <c r="I876" s="146">
        <f t="shared" si="65"/>
        <v>0</v>
      </c>
      <c r="J876" s="145"/>
      <c r="K876" s="147">
        <f t="shared" si="66"/>
        <v>0</v>
      </c>
    </row>
    <row r="877" spans="1:11">
      <c r="A877" s="141"/>
      <c r="B877" s="152"/>
      <c r="C877" s="142"/>
      <c r="D877" s="142"/>
      <c r="E877" s="143"/>
      <c r="F877" s="141"/>
      <c r="G877" s="144"/>
      <c r="H877" s="145">
        <f>IFERROR(AVERAGEIF(Pembelian!$C:$C,$B881,Pembelian!$F:$F),0)</f>
        <v>0</v>
      </c>
      <c r="I877" s="146">
        <f t="shared" si="65"/>
        <v>0</v>
      </c>
      <c r="J877" s="145"/>
      <c r="K877" s="147">
        <f t="shared" si="66"/>
        <v>0</v>
      </c>
    </row>
    <row r="878" spans="1:11">
      <c r="A878" s="141"/>
      <c r="B878" s="152"/>
      <c r="C878" s="142"/>
      <c r="D878" s="142"/>
      <c r="E878" s="143"/>
      <c r="F878" s="141"/>
      <c r="G878" s="144"/>
      <c r="H878" s="145">
        <f>IFERROR(AVERAGEIF(Pembelian!$C:$C,$B882,Pembelian!$F:$F),0)</f>
        <v>0</v>
      </c>
      <c r="I878" s="146">
        <f t="shared" si="65"/>
        <v>0</v>
      </c>
      <c r="J878" s="145"/>
      <c r="K878" s="147">
        <f t="shared" si="66"/>
        <v>0</v>
      </c>
    </row>
    <row r="879" spans="1:11">
      <c r="A879" s="141"/>
      <c r="B879" s="152"/>
      <c r="C879" s="142"/>
      <c r="D879" s="142"/>
      <c r="E879" s="143"/>
      <c r="F879" s="141"/>
      <c r="G879" s="144"/>
      <c r="H879" s="145">
        <f>IFERROR(AVERAGEIF(Pembelian!$C:$C,$B883,Pembelian!$F:$F),0)</f>
        <v>0</v>
      </c>
      <c r="I879" s="146">
        <f t="shared" si="65"/>
        <v>0</v>
      </c>
      <c r="J879" s="145"/>
      <c r="K879" s="147">
        <f t="shared" si="66"/>
        <v>0</v>
      </c>
    </row>
    <row r="880" spans="1:11">
      <c r="A880" s="141"/>
      <c r="B880" s="152"/>
      <c r="C880" s="142"/>
      <c r="D880" s="142"/>
      <c r="E880" s="143"/>
      <c r="F880" s="141"/>
      <c r="G880" s="144"/>
      <c r="H880" s="145">
        <f>IFERROR(AVERAGEIF(Pembelian!$C:$C,$B884,Pembelian!$F:$F),0)</f>
        <v>0</v>
      </c>
      <c r="I880" s="146">
        <f t="shared" si="65"/>
        <v>0</v>
      </c>
      <c r="J880" s="145"/>
      <c r="K880" s="147">
        <f t="shared" si="66"/>
        <v>0</v>
      </c>
    </row>
    <row r="881" spans="1:11">
      <c r="A881" s="141"/>
      <c r="B881" s="152"/>
      <c r="C881" s="142"/>
      <c r="D881" s="142"/>
      <c r="E881" s="143"/>
      <c r="F881" s="141"/>
      <c r="G881" s="144"/>
      <c r="H881" s="145">
        <f>IFERROR(AVERAGEIF(Pembelian!$C:$C,$B885,Pembelian!$F:$F),0)</f>
        <v>0</v>
      </c>
      <c r="I881" s="146">
        <f t="shared" si="65"/>
        <v>0</v>
      </c>
      <c r="J881" s="145"/>
      <c r="K881" s="147">
        <f t="shared" si="66"/>
        <v>0</v>
      </c>
    </row>
    <row r="882" spans="1:11">
      <c r="A882" s="141"/>
      <c r="B882" s="152"/>
      <c r="C882" s="142"/>
      <c r="D882" s="142"/>
      <c r="E882" s="143"/>
      <c r="F882" s="141"/>
      <c r="G882" s="144"/>
      <c r="H882" s="145">
        <f>IFERROR(AVERAGEIF(Pembelian!$C:$C,$B886,Pembelian!$F:$F),0)</f>
        <v>0</v>
      </c>
      <c r="I882" s="146">
        <f t="shared" si="65"/>
        <v>0</v>
      </c>
      <c r="J882" s="145"/>
      <c r="K882" s="147">
        <f t="shared" si="66"/>
        <v>0</v>
      </c>
    </row>
    <row r="883" spans="1:11">
      <c r="A883" s="141"/>
      <c r="B883" s="152"/>
      <c r="C883" s="142"/>
      <c r="D883" s="142"/>
      <c r="E883" s="143"/>
      <c r="F883" s="141"/>
      <c r="G883" s="144"/>
      <c r="H883" s="145">
        <f>IFERROR(AVERAGEIF(Pembelian!$C:$C,$B887,Pembelian!$F:$F),0)</f>
        <v>0</v>
      </c>
      <c r="I883" s="146">
        <f t="shared" si="65"/>
        <v>0</v>
      </c>
      <c r="J883" s="145"/>
      <c r="K883" s="147">
        <f t="shared" si="66"/>
        <v>0</v>
      </c>
    </row>
    <row r="884" spans="1:11">
      <c r="A884" s="141"/>
      <c r="B884" s="152"/>
      <c r="C884" s="142"/>
      <c r="D884" s="142"/>
      <c r="E884" s="143"/>
      <c r="F884" s="141"/>
      <c r="G884" s="144"/>
      <c r="H884" s="145"/>
      <c r="I884" s="145"/>
      <c r="J884" s="145"/>
      <c r="K884" s="147"/>
    </row>
    <row r="1048576" spans="5:6">
      <c r="E1048576" s="143" t="s">
        <v>54</v>
      </c>
      <c r="F1048576" s="141" t="s">
        <v>55</v>
      </c>
    </row>
  </sheetData>
  <autoFilter ref="A1:L464" xr:uid="{00000000-0009-0000-0000-000001000000}">
    <sortState ref="A2:K430">
      <sortCondition ref="A1:A430"/>
    </sortState>
  </autoFilter>
  <sortState ref="B202:B242">
    <sortCondition ref="B202:B24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1"/>
    <pageSetUpPr fitToPage="1"/>
  </sheetPr>
  <dimension ref="A1:K159"/>
  <sheetViews>
    <sheetView zoomScale="130" zoomScaleNormal="130" workbookViewId="0">
      <pane ySplit="1" topLeftCell="A38" activePane="bottomLeft" state="frozen"/>
      <selection pane="bottomLeft" activeCell="C51" sqref="C51"/>
    </sheetView>
  </sheetViews>
  <sheetFormatPr defaultColWidth="9.140625" defaultRowHeight="12.75"/>
  <cols>
    <col min="1" max="1" width="6.28515625" style="1" customWidth="1"/>
    <col min="2" max="2" width="26.42578125" style="1" customWidth="1"/>
    <col min="3" max="3" width="10" style="136" bestFit="1" customWidth="1"/>
    <col min="4" max="4" width="29.140625" style="1" customWidth="1"/>
    <col min="5" max="5" width="6.28515625" style="2" customWidth="1"/>
    <col min="6" max="6" width="6.28515625" style="1" customWidth="1"/>
    <col min="7" max="7" width="14" style="1" bestFit="1" customWidth="1"/>
    <col min="8" max="8" width="13.42578125" style="1" customWidth="1"/>
    <col min="9" max="10" width="19" style="1" bestFit="1" customWidth="1"/>
    <col min="11" max="11" width="9.140625" style="115"/>
    <col min="12" max="12" width="8" style="1" customWidth="1"/>
    <col min="13" max="16384" width="9.140625" style="1"/>
  </cols>
  <sheetData>
    <row r="1" spans="1:10">
      <c r="A1" s="266" t="s">
        <v>19</v>
      </c>
      <c r="B1" s="268" t="s">
        <v>20</v>
      </c>
      <c r="C1" s="270" t="s">
        <v>21</v>
      </c>
      <c r="D1" s="272" t="s">
        <v>22</v>
      </c>
      <c r="E1" s="266" t="s">
        <v>23</v>
      </c>
      <c r="F1" s="274" t="s">
        <v>24</v>
      </c>
      <c r="G1" s="194" t="s">
        <v>25</v>
      </c>
      <c r="H1" s="195" t="s">
        <v>26</v>
      </c>
      <c r="I1" s="276" t="s">
        <v>27</v>
      </c>
      <c r="J1" s="223" t="s">
        <v>27</v>
      </c>
    </row>
    <row r="2" spans="1:10" ht="13.5" thickBot="1">
      <c r="A2" s="267"/>
      <c r="B2" s="269"/>
      <c r="C2" s="271"/>
      <c r="D2" s="273"/>
      <c r="E2" s="267"/>
      <c r="F2" s="275"/>
      <c r="G2" s="197" t="s">
        <v>28</v>
      </c>
      <c r="H2" s="198" t="s">
        <v>29</v>
      </c>
      <c r="I2" s="277"/>
      <c r="J2" s="224" t="s">
        <v>30</v>
      </c>
    </row>
    <row r="3" spans="1:10" ht="18.75" thickTop="1">
      <c r="A3" s="261" t="s">
        <v>76</v>
      </c>
      <c r="B3" s="262"/>
      <c r="C3" s="262"/>
      <c r="D3" s="262"/>
      <c r="E3" s="262"/>
      <c r="F3" s="262"/>
      <c r="G3" s="262"/>
      <c r="H3" s="262"/>
      <c r="I3" s="262"/>
      <c r="J3" s="262"/>
    </row>
    <row r="4" spans="1:10" ht="15">
      <c r="A4" s="34"/>
      <c r="B4" s="35" t="s">
        <v>134</v>
      </c>
      <c r="C4" s="141">
        <v>3117</v>
      </c>
      <c r="D4" s="36" t="str">
        <f>IFERROR(VLOOKUP($C4,DataBase!$A:$K,2,0),"")</f>
        <v>Gula Putih 1kg</v>
      </c>
      <c r="E4" s="109" t="str">
        <f>IFERROR(VLOOKUP($C4,DataBase!$A:$K,MATCH("Unit", DataBase!$A$1:$L$1,0),0),"")</f>
        <v>gram</v>
      </c>
      <c r="F4" s="110">
        <v>1000</v>
      </c>
      <c r="G4" s="37">
        <f>IFERROR(VLOOKUP($C4, DataBase!$A:$K, MATCH("Harga Per Unit", DataBase!$A$1:$L$1,0),0),0)</f>
        <v>16</v>
      </c>
      <c r="H4" s="38">
        <f t="shared" ref="H4:H14" si="0">IFERROR($F4*$G4,0)</f>
        <v>16000</v>
      </c>
      <c r="I4" s="185"/>
      <c r="J4" s="39"/>
    </row>
    <row r="5" spans="1:10" ht="15">
      <c r="A5" s="40"/>
      <c r="B5" s="41"/>
      <c r="C5" s="141">
        <v>5112</v>
      </c>
      <c r="D5" s="36" t="str">
        <f>IFERROR(VLOOKUP($C5,DataBase!$A:$K,2,0),"")</f>
        <v>galon 19lt</v>
      </c>
      <c r="E5" s="109" t="str">
        <f>IFERROR(VLOOKUP($C5,DataBase!$A:$K,MATCH("Unit", DataBase!$A$1:$L$1,0),0),"")</f>
        <v>ml</v>
      </c>
      <c r="F5" s="110">
        <v>1000</v>
      </c>
      <c r="G5" s="37">
        <f>IFERROR(VLOOKUP($C5, DataBase!$A:$K, MATCH("Harga Per Unit", DataBase!$A$1:$L$1,0),0),0)</f>
        <v>0.94736842105263153</v>
      </c>
      <c r="H5" s="38">
        <f t="shared" si="0"/>
        <v>947.36842105263156</v>
      </c>
      <c r="I5" s="43"/>
      <c r="J5" s="44"/>
    </row>
    <row r="6" spans="1:10" ht="15">
      <c r="A6" s="40"/>
      <c r="B6" s="41"/>
      <c r="C6" s="141"/>
      <c r="D6" s="36" t="str">
        <f>IFERROR(VLOOKUP($C6,DataBase!$A:$K,2,0),"")</f>
        <v/>
      </c>
      <c r="E6" s="109" t="str">
        <f>IFERROR(VLOOKUP($C6,DataBase!$A:$K,MATCH("Unit", DataBase!$A$1:$L$1,0),0),"")</f>
        <v/>
      </c>
      <c r="F6" s="110"/>
      <c r="G6" s="37">
        <f>IFERROR(VLOOKUP($C6, DataBase!$A:$K, MATCH("Harga Per Unit", DataBase!$A$1:$L$1,0),0),0)</f>
        <v>0</v>
      </c>
      <c r="H6" s="38">
        <f t="shared" si="0"/>
        <v>0</v>
      </c>
      <c r="I6" s="43"/>
      <c r="J6" s="44"/>
    </row>
    <row r="7" spans="1:10" ht="15">
      <c r="A7" s="40"/>
      <c r="B7" s="41"/>
      <c r="C7" s="141"/>
      <c r="D7" s="36" t="str">
        <f>IFERROR(VLOOKUP($C7,DataBase!$A:$K,2,0),"")</f>
        <v/>
      </c>
      <c r="E7" s="109" t="str">
        <f>IFERROR(VLOOKUP($C7,DataBase!$A:$K,MATCH("Unit", DataBase!$A$1:$L$1,0),0),"")</f>
        <v/>
      </c>
      <c r="F7" s="112"/>
      <c r="G7" s="37">
        <f>IFERROR(VLOOKUP($C7, DataBase!$A:$K, MATCH("Harga Per Unit", DataBase!$A$1:$L$1,0),0),0)</f>
        <v>0</v>
      </c>
      <c r="H7" s="38">
        <f t="shared" si="0"/>
        <v>0</v>
      </c>
      <c r="I7" s="43"/>
      <c r="J7" s="189" t="s">
        <v>66</v>
      </c>
    </row>
    <row r="8" spans="1:10" ht="15">
      <c r="A8" s="40"/>
      <c r="B8" s="41"/>
      <c r="C8" s="141"/>
      <c r="D8" s="36" t="str">
        <f>IFERROR(VLOOKUP($C8,DataBase!$A:$K,2,0),"")</f>
        <v/>
      </c>
      <c r="E8" s="109" t="str">
        <f>IFERROR(VLOOKUP($C8,DataBase!$A:$K,MATCH("Unit", DataBase!$A$1:$L$1,0),0),"")</f>
        <v/>
      </c>
      <c r="F8" s="113"/>
      <c r="G8" s="37">
        <f>IFERROR(VLOOKUP($C8, DataBase!$A:$K, MATCH("Harga Per Unit", DataBase!$A$1:$L$1,0),0),0)</f>
        <v>0</v>
      </c>
      <c r="H8" s="114">
        <f t="shared" si="0"/>
        <v>0</v>
      </c>
      <c r="I8" s="43"/>
      <c r="J8" s="192">
        <v>1000</v>
      </c>
    </row>
    <row r="9" spans="1:10" ht="15">
      <c r="A9" s="40"/>
      <c r="B9" s="41"/>
      <c r="C9" s="141"/>
      <c r="D9" s="36" t="str">
        <f>IFERROR(VLOOKUP($C9,DataBase!$A:$K,2,0),"")</f>
        <v/>
      </c>
      <c r="E9" s="109" t="str">
        <f>IFERROR(VLOOKUP($C9,DataBase!$A:$K,MATCH("Unit", DataBase!$A$1:$L$1,0),0),"")</f>
        <v/>
      </c>
      <c r="F9" s="112"/>
      <c r="G9" s="37">
        <f>IFERROR(VLOOKUP($C9, DataBase!$A:$K, MATCH("Harga Per Unit", DataBase!$A$1:$L$1,0),0),0)</f>
        <v>0</v>
      </c>
      <c r="H9" s="38">
        <f t="shared" si="0"/>
        <v>0</v>
      </c>
      <c r="I9" s="43"/>
      <c r="J9" s="189" t="s">
        <v>67</v>
      </c>
    </row>
    <row r="10" spans="1:10" ht="15">
      <c r="A10" s="40"/>
      <c r="B10" s="41"/>
      <c r="C10" s="141"/>
      <c r="D10" s="36" t="str">
        <f>IFERROR(VLOOKUP($C10,DataBase!$A:$K,2,0),"")</f>
        <v/>
      </c>
      <c r="E10" s="109" t="str">
        <f>IFERROR(VLOOKUP($C10,DataBase!$A:$K,MATCH("Unit", DataBase!$A$1:$L$1,0),0),"")</f>
        <v/>
      </c>
      <c r="F10" s="112"/>
      <c r="G10" s="37">
        <f>IFERROR(VLOOKUP($C10, DataBase!$A:$K, MATCH("Harga Per Unit", DataBase!$A$1:$L$1,0),0),0)</f>
        <v>0</v>
      </c>
      <c r="H10" s="38">
        <f t="shared" si="0"/>
        <v>0</v>
      </c>
      <c r="I10" s="43"/>
      <c r="J10" s="44"/>
    </row>
    <row r="11" spans="1:10" ht="15">
      <c r="A11" s="40"/>
      <c r="B11" s="41"/>
      <c r="C11" s="141"/>
      <c r="D11" s="36" t="str">
        <f>IFERROR(VLOOKUP($C11,DataBase!$A:$K,2,0),"")</f>
        <v/>
      </c>
      <c r="E11" s="109" t="str">
        <f>IFERROR(VLOOKUP($C11,DataBase!$A:$K,MATCH("Unit", DataBase!$A$1:$L$1,0),0),"")</f>
        <v/>
      </c>
      <c r="F11" s="112"/>
      <c r="G11" s="37">
        <f>IFERROR(VLOOKUP($C11, DataBase!$A:$K, MATCH("Harga Per Unit", DataBase!$A$1:$L$1,0),0),0)</f>
        <v>0</v>
      </c>
      <c r="H11" s="38">
        <f t="shared" si="0"/>
        <v>0</v>
      </c>
      <c r="I11" s="43"/>
      <c r="J11" s="44"/>
    </row>
    <row r="12" spans="1:10" ht="15">
      <c r="A12" s="40"/>
      <c r="B12" s="41"/>
      <c r="C12" s="141"/>
      <c r="D12" s="36" t="str">
        <f>IFERROR(VLOOKUP($C12,DataBase!$A:$K,2,0),"")</f>
        <v/>
      </c>
      <c r="E12" s="109" t="str">
        <f>IFERROR(VLOOKUP($C12,DataBase!$A:$K,MATCH("Unit", DataBase!$A$1:$L$1,0),0),"")</f>
        <v/>
      </c>
      <c r="F12" s="112"/>
      <c r="G12" s="37">
        <f>IFERROR(VLOOKUP($C12, DataBase!$A:$K, MATCH("Harga Per Unit", DataBase!$A$1:$L$1,0),0),0)</f>
        <v>0</v>
      </c>
      <c r="H12" s="38">
        <f t="shared" si="0"/>
        <v>0</v>
      </c>
      <c r="I12" s="43"/>
      <c r="J12" s="44"/>
    </row>
    <row r="13" spans="1:10" ht="15">
      <c r="A13" s="40"/>
      <c r="B13" s="41"/>
      <c r="C13" s="141"/>
      <c r="D13" s="36" t="str">
        <f>IFERROR(VLOOKUP($C13,DataBase!$A:$K,2,0),"")</f>
        <v/>
      </c>
      <c r="E13" s="109" t="str">
        <f>IFERROR(VLOOKUP($C13,DataBase!$A:$K,MATCH("Unit", DataBase!$A$1:$L$1,0),0),"")</f>
        <v/>
      </c>
      <c r="F13" s="112"/>
      <c r="G13" s="37">
        <f>IFERROR(VLOOKUP($C13, DataBase!$A:$K, MATCH("Harga Per Unit", DataBase!$A$1:$L$1,0),0),0)</f>
        <v>0</v>
      </c>
      <c r="H13" s="38">
        <f t="shared" si="0"/>
        <v>0</v>
      </c>
      <c r="I13" s="43"/>
      <c r="J13" s="44"/>
    </row>
    <row r="14" spans="1:10" ht="15">
      <c r="A14" s="40"/>
      <c r="B14" s="41"/>
      <c r="C14" s="141"/>
      <c r="D14" s="36" t="str">
        <f>IFERROR(VLOOKUP($C14,DataBase!$A:$K,2,0),"")</f>
        <v/>
      </c>
      <c r="E14" s="109" t="str">
        <f>IFERROR(VLOOKUP($C14,DataBase!$A:$K,MATCH("Unit", DataBase!$A$1:$L$1,0),0),"")</f>
        <v/>
      </c>
      <c r="F14" s="112"/>
      <c r="G14" s="37">
        <f>IFERROR(VLOOKUP($C14, DataBase!$A:$K, MATCH("Harga Per Unit", DataBase!$A$1:$L$1,0),0),0)</f>
        <v>0</v>
      </c>
      <c r="H14" s="38">
        <f t="shared" si="0"/>
        <v>0</v>
      </c>
      <c r="I14" s="43"/>
      <c r="J14" s="44"/>
    </row>
    <row r="15" spans="1:10" ht="25.5">
      <c r="A15" s="40"/>
      <c r="B15" s="41" t="str">
        <f>"Cost" &amp;" "&amp; B4</f>
        <v>Cost Wip Simple Syrup 1000gr</v>
      </c>
      <c r="C15" s="135"/>
      <c r="D15" s="42" t="s">
        <v>18</v>
      </c>
      <c r="E15" s="109" t="str">
        <f>IFERROR(VLOOKUP($C15,DataBase!$A:$K,MATCH("Unit", DataBase!$A$1:$L$1,0),0),"")</f>
        <v/>
      </c>
      <c r="F15" s="45"/>
      <c r="G15" s="46"/>
      <c r="H15" s="38"/>
      <c r="I15" s="47">
        <f>IFERROR(SUM($H4:$H15),"")</f>
        <v>16947.36842105263</v>
      </c>
      <c r="J15" s="193">
        <f>IFERROR($I15/J8,"")</f>
        <v>16.94736842105263</v>
      </c>
    </row>
    <row r="16" spans="1:10">
      <c r="A16" s="263" t="s">
        <v>31</v>
      </c>
      <c r="B16" s="264"/>
      <c r="C16" s="264"/>
      <c r="D16" s="264"/>
      <c r="E16" s="264"/>
      <c r="F16" s="265"/>
      <c r="G16" s="46"/>
      <c r="H16" s="48"/>
      <c r="I16" s="49">
        <f>IFERROR($J15*10%,"")</f>
        <v>1.6947368421052631</v>
      </c>
      <c r="J16" s="50"/>
    </row>
    <row r="17" spans="1:10">
      <c r="A17" s="263" t="str">
        <f>"Total Cost " &amp; B4</f>
        <v>Total Cost Wip Simple Syrup 1000gr</v>
      </c>
      <c r="B17" s="264"/>
      <c r="C17" s="264"/>
      <c r="D17" s="264"/>
      <c r="E17" s="264"/>
      <c r="F17" s="265"/>
      <c r="G17" s="46"/>
      <c r="H17" s="38"/>
      <c r="I17" s="51">
        <f>IFERROR($J15+$I16,"")</f>
        <v>18.642105263157895</v>
      </c>
      <c r="J17" s="111"/>
    </row>
    <row r="18" spans="1:10">
      <c r="A18" s="176"/>
      <c r="B18" s="176"/>
      <c r="C18" s="176"/>
      <c r="D18" s="176"/>
      <c r="E18" s="176"/>
      <c r="F18" s="176"/>
      <c r="G18" s="177" t="s">
        <v>60</v>
      </c>
      <c r="H18" s="178"/>
      <c r="I18" s="181">
        <v>0.3</v>
      </c>
      <c r="J18" s="180"/>
    </row>
    <row r="19" spans="1:10">
      <c r="A19" s="176"/>
      <c r="B19" s="176"/>
      <c r="C19" s="176"/>
      <c r="D19" s="176"/>
      <c r="E19" s="176"/>
      <c r="F19" s="176"/>
      <c r="G19" s="177" t="s">
        <v>61</v>
      </c>
      <c r="H19" s="178"/>
      <c r="I19" s="179">
        <f>I17/I18</f>
        <v>62.140350877192986</v>
      </c>
      <c r="J19" s="180"/>
    </row>
    <row r="20" spans="1:10">
      <c r="A20" s="176"/>
      <c r="B20" s="176"/>
      <c r="C20" s="176"/>
      <c r="D20" s="176"/>
      <c r="E20" s="176"/>
      <c r="F20" s="176"/>
      <c r="G20" s="182" t="s">
        <v>62</v>
      </c>
      <c r="H20" s="178"/>
      <c r="I20" s="179">
        <v>18.64</v>
      </c>
      <c r="J20" s="180"/>
    </row>
    <row r="21" spans="1:10">
      <c r="A21" s="176"/>
      <c r="B21" s="176"/>
      <c r="C21" s="176"/>
      <c r="D21" s="176"/>
      <c r="E21" s="176"/>
      <c r="F21" s="176"/>
      <c r="G21" s="177" t="s">
        <v>63</v>
      </c>
      <c r="H21" s="178"/>
      <c r="I21" s="181">
        <f>I17/I20*100%</f>
        <v>1.000112943302462</v>
      </c>
      <c r="J21" s="180"/>
    </row>
    <row r="24" spans="1:10">
      <c r="A24" s="266" t="s">
        <v>19</v>
      </c>
      <c r="B24" s="268" t="s">
        <v>20</v>
      </c>
      <c r="C24" s="270" t="s">
        <v>21</v>
      </c>
      <c r="D24" s="272" t="s">
        <v>22</v>
      </c>
      <c r="E24" s="266" t="s">
        <v>23</v>
      </c>
      <c r="F24" s="274" t="s">
        <v>24</v>
      </c>
      <c r="G24" s="194" t="s">
        <v>25</v>
      </c>
      <c r="H24" s="195" t="s">
        <v>26</v>
      </c>
      <c r="I24" s="276" t="s">
        <v>27</v>
      </c>
      <c r="J24" s="239" t="s">
        <v>27</v>
      </c>
    </row>
    <row r="25" spans="1:10" ht="13.5" thickBot="1">
      <c r="A25" s="267"/>
      <c r="B25" s="269"/>
      <c r="C25" s="271"/>
      <c r="D25" s="273"/>
      <c r="E25" s="267"/>
      <c r="F25" s="275"/>
      <c r="G25" s="197" t="s">
        <v>28</v>
      </c>
      <c r="H25" s="198" t="s">
        <v>29</v>
      </c>
      <c r="I25" s="277"/>
      <c r="J25" s="240" t="s">
        <v>30</v>
      </c>
    </row>
    <row r="26" spans="1:10" ht="18.75" thickTop="1">
      <c r="A26" s="261" t="s">
        <v>50</v>
      </c>
      <c r="B26" s="262"/>
      <c r="C26" s="262"/>
      <c r="D26" s="262"/>
      <c r="E26" s="262"/>
      <c r="F26" s="262"/>
      <c r="G26" s="262"/>
      <c r="H26" s="262"/>
      <c r="I26" s="262"/>
      <c r="J26" s="262"/>
    </row>
    <row r="27" spans="1:10" ht="15">
      <c r="A27" s="34"/>
      <c r="B27" s="35" t="s">
        <v>136</v>
      </c>
      <c r="C27" s="141"/>
      <c r="D27" s="36" t="str">
        <f>IFERROR(VLOOKUP($C27,DataBase!$A:$K,2,0),"")</f>
        <v/>
      </c>
      <c r="E27" s="109" t="str">
        <f>IFERROR(VLOOKUP($C27,DataBase!$A:$K,MATCH("Unit", DataBase!$A$1:$L$1,0),0),"")</f>
        <v/>
      </c>
      <c r="F27" s="110"/>
      <c r="G27" s="37">
        <f>IFERROR(VLOOKUP($C27, DataBase!$A:$K, MATCH("Harga Per Unit", DataBase!$A$1:$L$1,0),0),0)</f>
        <v>0</v>
      </c>
      <c r="H27" s="38">
        <f t="shared" ref="H27:H37" si="1">IFERROR($F27*$G27,0)</f>
        <v>0</v>
      </c>
      <c r="I27" s="185"/>
      <c r="J27" s="39"/>
    </row>
    <row r="28" spans="1:10" ht="15">
      <c r="A28" s="40"/>
      <c r="B28" s="41"/>
      <c r="C28" s="141"/>
      <c r="D28" s="36" t="str">
        <f>IFERROR(VLOOKUP($C28,DataBase!$A:$K,2,0),"")</f>
        <v/>
      </c>
      <c r="E28" s="109" t="str">
        <f>IFERROR(VLOOKUP($C28,DataBase!$A:$K,MATCH("Unit", DataBase!$A$1:$L$1,0),0),"")</f>
        <v/>
      </c>
      <c r="F28" s="110"/>
      <c r="G28" s="37">
        <f>IFERROR(VLOOKUP($C28, DataBase!$A:$K, MATCH("Harga Per Unit", DataBase!$A$1:$L$1,0),0),0)</f>
        <v>0</v>
      </c>
      <c r="H28" s="38">
        <f t="shared" si="1"/>
        <v>0</v>
      </c>
      <c r="I28" s="43"/>
      <c r="J28" s="44"/>
    </row>
    <row r="29" spans="1:10" ht="15">
      <c r="A29" s="40"/>
      <c r="B29" s="41"/>
      <c r="C29" s="141"/>
      <c r="D29" s="36" t="str">
        <f>IFERROR(VLOOKUP($C29,DataBase!$A:$K,2,0),"")</f>
        <v/>
      </c>
      <c r="E29" s="109" t="str">
        <f>IFERROR(VLOOKUP($C29,DataBase!$A:$K,MATCH("Unit", DataBase!$A$1:$L$1,0),0),"")</f>
        <v/>
      </c>
      <c r="F29" s="110"/>
      <c r="G29" s="37">
        <f>IFERROR(VLOOKUP($C29, DataBase!$A:$K, MATCH("Harga Per Unit", DataBase!$A$1:$L$1,0),0),0)</f>
        <v>0</v>
      </c>
      <c r="H29" s="38">
        <f t="shared" si="1"/>
        <v>0</v>
      </c>
      <c r="I29" s="43"/>
      <c r="J29" s="44"/>
    </row>
    <row r="30" spans="1:10" ht="15">
      <c r="A30" s="40"/>
      <c r="B30" s="41"/>
      <c r="C30" s="141"/>
      <c r="D30" s="36" t="str">
        <f>IFERROR(VLOOKUP($C30,DataBase!$A:$K,2,0),"")</f>
        <v/>
      </c>
      <c r="E30" s="109" t="str">
        <f>IFERROR(VLOOKUP($C30,DataBase!$A:$K,MATCH("Unit", DataBase!$A$1:$L$1,0),0),"")</f>
        <v/>
      </c>
      <c r="F30" s="112"/>
      <c r="G30" s="37">
        <f>IFERROR(VLOOKUP($C30, DataBase!$A:$K, MATCH("Harga Per Unit", DataBase!$A$1:$L$1,0),0),0)</f>
        <v>0</v>
      </c>
      <c r="H30" s="38">
        <f t="shared" si="1"/>
        <v>0</v>
      </c>
      <c r="I30" s="43"/>
      <c r="J30" s="189" t="s">
        <v>66</v>
      </c>
    </row>
    <row r="31" spans="1:10" ht="15">
      <c r="A31" s="40"/>
      <c r="B31" s="41"/>
      <c r="C31" s="141"/>
      <c r="D31" s="36" t="str">
        <f>IFERROR(VLOOKUP($C31,DataBase!$A:$K,2,0),"")</f>
        <v/>
      </c>
      <c r="E31" s="109" t="str">
        <f>IFERROR(VLOOKUP($C31,DataBase!$A:$K,MATCH("Unit", DataBase!$A$1:$L$1,0),0),"")</f>
        <v/>
      </c>
      <c r="F31" s="113"/>
      <c r="G31" s="37">
        <f>IFERROR(VLOOKUP($C31, DataBase!$A:$K, MATCH("Harga Per Unit", DataBase!$A$1:$L$1,0),0),0)</f>
        <v>0</v>
      </c>
      <c r="H31" s="114">
        <f t="shared" si="1"/>
        <v>0</v>
      </c>
      <c r="I31" s="43"/>
      <c r="J31" s="192">
        <v>1</v>
      </c>
    </row>
    <row r="32" spans="1:10" ht="15">
      <c r="A32" s="40"/>
      <c r="B32" s="41"/>
      <c r="C32" s="141"/>
      <c r="D32" s="36" t="str">
        <f>IFERROR(VLOOKUP($C32,DataBase!$A:$K,2,0),"")</f>
        <v/>
      </c>
      <c r="E32" s="109" t="str">
        <f>IFERROR(VLOOKUP($C32,DataBase!$A:$K,MATCH("Unit", DataBase!$A$1:$L$1,0),0),"")</f>
        <v/>
      </c>
      <c r="F32" s="112"/>
      <c r="G32" s="37">
        <f>IFERROR(VLOOKUP($C32, DataBase!$A:$K, MATCH("Harga Per Unit", DataBase!$A$1:$L$1,0),0),0)</f>
        <v>0</v>
      </c>
      <c r="H32" s="38">
        <f t="shared" si="1"/>
        <v>0</v>
      </c>
      <c r="I32" s="43"/>
      <c r="J32" s="189" t="s">
        <v>67</v>
      </c>
    </row>
    <row r="33" spans="1:10" ht="15">
      <c r="A33" s="40"/>
      <c r="B33" s="41"/>
      <c r="C33" s="141"/>
      <c r="D33" s="36" t="str">
        <f>IFERROR(VLOOKUP($C33,DataBase!$A:$K,2,0),"")</f>
        <v/>
      </c>
      <c r="E33" s="109" t="str">
        <f>IFERROR(VLOOKUP($C33,DataBase!$A:$K,MATCH("Unit", DataBase!$A$1:$L$1,0),0),"")</f>
        <v/>
      </c>
      <c r="F33" s="112"/>
      <c r="G33" s="37">
        <f>IFERROR(VLOOKUP($C33, DataBase!$A:$K, MATCH("Harga Per Unit", DataBase!$A$1:$L$1,0),0),0)</f>
        <v>0</v>
      </c>
      <c r="H33" s="38">
        <f t="shared" si="1"/>
        <v>0</v>
      </c>
      <c r="I33" s="43"/>
      <c r="J33" s="44"/>
    </row>
    <row r="34" spans="1:10" ht="15">
      <c r="A34" s="40"/>
      <c r="B34" s="41"/>
      <c r="C34" s="141"/>
      <c r="D34" s="36" t="str">
        <f>IFERROR(VLOOKUP($C34,DataBase!$A:$K,2,0),"")</f>
        <v/>
      </c>
      <c r="E34" s="109" t="str">
        <f>IFERROR(VLOOKUP($C34,DataBase!$A:$K,MATCH("Unit", DataBase!$A$1:$L$1,0),0),"")</f>
        <v/>
      </c>
      <c r="F34" s="112"/>
      <c r="G34" s="37">
        <f>IFERROR(VLOOKUP($C34, DataBase!$A:$K, MATCH("Harga Per Unit", DataBase!$A$1:$L$1,0),0),0)</f>
        <v>0</v>
      </c>
      <c r="H34" s="38">
        <f t="shared" si="1"/>
        <v>0</v>
      </c>
      <c r="I34" s="43"/>
      <c r="J34" s="44"/>
    </row>
    <row r="35" spans="1:10" ht="15">
      <c r="A35" s="40"/>
      <c r="B35" s="41"/>
      <c r="C35" s="141"/>
      <c r="D35" s="36" t="str">
        <f>IFERROR(VLOOKUP($C35,DataBase!$A:$K,2,0),"")</f>
        <v/>
      </c>
      <c r="E35" s="109" t="str">
        <f>IFERROR(VLOOKUP($C35,DataBase!$A:$K,MATCH("Unit", DataBase!$A$1:$L$1,0),0),"")</f>
        <v/>
      </c>
      <c r="F35" s="112"/>
      <c r="G35" s="37">
        <f>IFERROR(VLOOKUP($C35, DataBase!$A:$K, MATCH("Harga Per Unit", DataBase!$A$1:$L$1,0),0),0)</f>
        <v>0</v>
      </c>
      <c r="H35" s="38">
        <f t="shared" si="1"/>
        <v>0</v>
      </c>
      <c r="I35" s="43"/>
      <c r="J35" s="44"/>
    </row>
    <row r="36" spans="1:10" ht="15">
      <c r="A36" s="40"/>
      <c r="B36" s="41"/>
      <c r="C36" s="141"/>
      <c r="D36" s="36" t="str">
        <f>IFERROR(VLOOKUP($C36,DataBase!$A:$K,2,0),"")</f>
        <v/>
      </c>
      <c r="E36" s="109" t="str">
        <f>IFERROR(VLOOKUP($C36,DataBase!$A:$K,MATCH("Unit", DataBase!$A$1:$L$1,0),0),"")</f>
        <v/>
      </c>
      <c r="F36" s="112"/>
      <c r="G36" s="37">
        <f>IFERROR(VLOOKUP($C36, DataBase!$A:$K, MATCH("Harga Per Unit", DataBase!$A$1:$L$1,0),0),0)</f>
        <v>0</v>
      </c>
      <c r="H36" s="38">
        <f t="shared" si="1"/>
        <v>0</v>
      </c>
      <c r="I36" s="43"/>
      <c r="J36" s="44"/>
    </row>
    <row r="37" spans="1:10" ht="15">
      <c r="A37" s="40"/>
      <c r="B37" s="41"/>
      <c r="C37" s="141"/>
      <c r="D37" s="36" t="str">
        <f>IFERROR(VLOOKUP($C37,DataBase!$A:$K,2,0),"")</f>
        <v/>
      </c>
      <c r="E37" s="109" t="str">
        <f>IFERROR(VLOOKUP($C37,DataBase!$A:$K,MATCH("Unit", DataBase!$A$1:$L$1,0),0),"")</f>
        <v/>
      </c>
      <c r="F37" s="112"/>
      <c r="G37" s="37">
        <f>IFERROR(VLOOKUP($C37, DataBase!$A:$K, MATCH("Harga Per Unit", DataBase!$A$1:$L$1,0),0),0)</f>
        <v>0</v>
      </c>
      <c r="H37" s="38">
        <f t="shared" si="1"/>
        <v>0</v>
      </c>
      <c r="I37" s="43"/>
      <c r="J37" s="44"/>
    </row>
    <row r="38" spans="1:10">
      <c r="A38" s="40"/>
      <c r="B38" s="41" t="str">
        <f>"Cost" &amp;" "&amp; B27</f>
        <v>Cost WIP Gula Aren</v>
      </c>
      <c r="C38" s="135"/>
      <c r="D38" s="42" t="s">
        <v>18</v>
      </c>
      <c r="E38" s="109" t="str">
        <f>IFERROR(VLOOKUP($C38,DataBase!$A:$K,MATCH("Unit", DataBase!$A$1:$L$1,0),0),"")</f>
        <v/>
      </c>
      <c r="F38" s="45"/>
      <c r="G38" s="46"/>
      <c r="H38" s="38"/>
      <c r="I38" s="47">
        <f>IFERROR(SUM($H27:$H38),"")</f>
        <v>0</v>
      </c>
      <c r="J38" s="193">
        <f>IFERROR($I38/J31,"")</f>
        <v>0</v>
      </c>
    </row>
    <row r="39" spans="1:10">
      <c r="A39" s="263" t="s">
        <v>31</v>
      </c>
      <c r="B39" s="264"/>
      <c r="C39" s="264"/>
      <c r="D39" s="264"/>
      <c r="E39" s="264"/>
      <c r="F39" s="265"/>
      <c r="G39" s="46"/>
      <c r="H39" s="48"/>
      <c r="I39" s="49">
        <f>IFERROR($J38*10%,"")</f>
        <v>0</v>
      </c>
      <c r="J39" s="50"/>
    </row>
    <row r="40" spans="1:10">
      <c r="A40" s="263" t="str">
        <f>"Total Cost " &amp; B27</f>
        <v>Total Cost WIP Gula Aren</v>
      </c>
      <c r="B40" s="264"/>
      <c r="C40" s="264"/>
      <c r="D40" s="264"/>
      <c r="E40" s="264"/>
      <c r="F40" s="265"/>
      <c r="G40" s="46"/>
      <c r="H40" s="38"/>
      <c r="I40" s="51">
        <f>IFERROR($J38+$I39,"")</f>
        <v>0</v>
      </c>
      <c r="J40" s="111"/>
    </row>
    <row r="41" spans="1:10">
      <c r="A41" s="176"/>
      <c r="B41" s="176"/>
      <c r="C41" s="176"/>
      <c r="D41" s="176"/>
      <c r="E41" s="176"/>
      <c r="F41" s="176"/>
      <c r="G41" s="177" t="s">
        <v>60</v>
      </c>
      <c r="H41" s="178"/>
      <c r="I41" s="181">
        <v>0.3</v>
      </c>
      <c r="J41" s="180"/>
    </row>
    <row r="42" spans="1:10">
      <c r="A42" s="176"/>
      <c r="B42" s="176"/>
      <c r="C42" s="176"/>
      <c r="D42" s="176"/>
      <c r="E42" s="176"/>
      <c r="F42" s="176"/>
      <c r="G42" s="177" t="s">
        <v>61</v>
      </c>
      <c r="H42" s="178"/>
      <c r="I42" s="179">
        <f>I40/I41</f>
        <v>0</v>
      </c>
      <c r="J42" s="180"/>
    </row>
    <row r="43" spans="1:10">
      <c r="A43" s="176"/>
      <c r="B43" s="176"/>
      <c r="C43" s="176"/>
      <c r="D43" s="176"/>
      <c r="E43" s="176"/>
      <c r="F43" s="176"/>
      <c r="G43" s="182" t="s">
        <v>62</v>
      </c>
      <c r="H43" s="178"/>
      <c r="I43" s="179"/>
      <c r="J43" s="180"/>
    </row>
    <row r="44" spans="1:10">
      <c r="A44" s="176"/>
      <c r="B44" s="176"/>
      <c r="C44" s="176"/>
      <c r="D44" s="176"/>
      <c r="E44" s="176"/>
      <c r="F44" s="176"/>
      <c r="G44" s="177" t="s">
        <v>63</v>
      </c>
      <c r="H44" s="178"/>
      <c r="I44" s="181" t="e">
        <f>I40/I43*100%</f>
        <v>#DIV/0!</v>
      </c>
      <c r="J44" s="180"/>
    </row>
    <row r="47" spans="1:10">
      <c r="A47" s="266" t="s">
        <v>19</v>
      </c>
      <c r="B47" s="268" t="s">
        <v>20</v>
      </c>
      <c r="C47" s="270" t="s">
        <v>21</v>
      </c>
      <c r="D47" s="272" t="s">
        <v>22</v>
      </c>
      <c r="E47" s="266" t="s">
        <v>23</v>
      </c>
      <c r="F47" s="274" t="s">
        <v>24</v>
      </c>
      <c r="G47" s="194" t="s">
        <v>25</v>
      </c>
      <c r="H47" s="195" t="s">
        <v>26</v>
      </c>
      <c r="I47" s="276" t="s">
        <v>27</v>
      </c>
      <c r="J47" s="239" t="s">
        <v>27</v>
      </c>
    </row>
    <row r="48" spans="1:10" ht="13.5" thickBot="1">
      <c r="A48" s="267"/>
      <c r="B48" s="269"/>
      <c r="C48" s="271"/>
      <c r="D48" s="273"/>
      <c r="E48" s="267"/>
      <c r="F48" s="275"/>
      <c r="G48" s="197" t="s">
        <v>28</v>
      </c>
      <c r="H48" s="198" t="s">
        <v>29</v>
      </c>
      <c r="I48" s="277"/>
      <c r="J48" s="240" t="s">
        <v>30</v>
      </c>
    </row>
    <row r="49" spans="1:10" ht="18.75" thickTop="1">
      <c r="A49" s="261" t="s">
        <v>50</v>
      </c>
      <c r="B49" s="262"/>
      <c r="C49" s="262"/>
      <c r="D49" s="262"/>
      <c r="E49" s="262"/>
      <c r="F49" s="262"/>
      <c r="G49" s="262"/>
      <c r="H49" s="262"/>
      <c r="I49" s="262"/>
      <c r="J49" s="262"/>
    </row>
    <row r="50" spans="1:10" ht="15">
      <c r="A50" s="34"/>
      <c r="B50" s="35"/>
      <c r="C50" s="141"/>
      <c r="D50" s="36" t="str">
        <f>IFERROR(VLOOKUP($C50,DataBase!$A:$K,2,0),"")</f>
        <v/>
      </c>
      <c r="E50" s="109" t="str">
        <f>IFERROR(VLOOKUP($C50,DataBase!$A:$K,MATCH("Unit", DataBase!$A$1:$L$1,0),0),"")</f>
        <v/>
      </c>
      <c r="F50" s="110"/>
      <c r="G50" s="37">
        <f>IFERROR(VLOOKUP($C50, DataBase!$A:$K, MATCH("Harga Per Unit", DataBase!$A$1:$L$1,0),0),0)</f>
        <v>0</v>
      </c>
      <c r="H50" s="38">
        <f t="shared" ref="H50:H60" si="2">IFERROR($F50*$G50,0)</f>
        <v>0</v>
      </c>
      <c r="I50" s="185"/>
      <c r="J50" s="39"/>
    </row>
    <row r="51" spans="1:10" ht="15">
      <c r="A51" s="40"/>
      <c r="B51" s="41"/>
      <c r="C51" s="141"/>
      <c r="D51" s="36" t="str">
        <f>IFERROR(VLOOKUP($C51,DataBase!$A:$K,2,0),"")</f>
        <v/>
      </c>
      <c r="E51" s="109" t="str">
        <f>IFERROR(VLOOKUP($C51,DataBase!$A:$K,MATCH("Unit", DataBase!$A$1:$L$1,0),0),"")</f>
        <v/>
      </c>
      <c r="F51" s="110"/>
      <c r="G51" s="37">
        <f>IFERROR(VLOOKUP($C51, DataBase!$A:$K, MATCH("Harga Per Unit", DataBase!$A$1:$L$1,0),0),0)</f>
        <v>0</v>
      </c>
      <c r="H51" s="38">
        <f t="shared" si="2"/>
        <v>0</v>
      </c>
      <c r="I51" s="43"/>
      <c r="J51" s="44"/>
    </row>
    <row r="52" spans="1:10" ht="15">
      <c r="A52" s="40"/>
      <c r="B52" s="41"/>
      <c r="C52" s="141"/>
      <c r="D52" s="36" t="str">
        <f>IFERROR(VLOOKUP($C52,DataBase!$A:$K,2,0),"")</f>
        <v/>
      </c>
      <c r="E52" s="109" t="str">
        <f>IFERROR(VLOOKUP($C52,DataBase!$A:$K,MATCH("Unit", DataBase!$A$1:$L$1,0),0),"")</f>
        <v/>
      </c>
      <c r="F52" s="110"/>
      <c r="G52" s="37">
        <f>IFERROR(VLOOKUP($C52, DataBase!$A:$K, MATCH("Harga Per Unit", DataBase!$A$1:$L$1,0),0),0)</f>
        <v>0</v>
      </c>
      <c r="H52" s="38">
        <f t="shared" si="2"/>
        <v>0</v>
      </c>
      <c r="I52" s="43"/>
      <c r="J52" s="44"/>
    </row>
    <row r="53" spans="1:10" ht="15">
      <c r="A53" s="40"/>
      <c r="B53" s="41"/>
      <c r="C53" s="141"/>
      <c r="D53" s="36" t="str">
        <f>IFERROR(VLOOKUP($C53,DataBase!$A:$K,2,0),"")</f>
        <v/>
      </c>
      <c r="E53" s="109" t="str">
        <f>IFERROR(VLOOKUP($C53,DataBase!$A:$K,MATCH("Unit", DataBase!$A$1:$L$1,0),0),"")</f>
        <v/>
      </c>
      <c r="F53" s="112"/>
      <c r="G53" s="37">
        <f>IFERROR(VLOOKUP($C53, DataBase!$A:$K, MATCH("Harga Per Unit", DataBase!$A$1:$L$1,0),0),0)</f>
        <v>0</v>
      </c>
      <c r="H53" s="38">
        <f t="shared" si="2"/>
        <v>0</v>
      </c>
      <c r="I53" s="43"/>
      <c r="J53" s="189" t="s">
        <v>66</v>
      </c>
    </row>
    <row r="54" spans="1:10" ht="15">
      <c r="A54" s="40"/>
      <c r="B54" s="41"/>
      <c r="C54" s="141"/>
      <c r="D54" s="36" t="str">
        <f>IFERROR(VLOOKUP($C54,DataBase!$A:$K,2,0),"")</f>
        <v/>
      </c>
      <c r="E54" s="109" t="str">
        <f>IFERROR(VLOOKUP($C54,DataBase!$A:$K,MATCH("Unit", DataBase!$A$1:$L$1,0),0),"")</f>
        <v/>
      </c>
      <c r="F54" s="113"/>
      <c r="G54" s="37">
        <f>IFERROR(VLOOKUP($C54, DataBase!$A:$K, MATCH("Harga Per Unit", DataBase!$A$1:$L$1,0),0),0)</f>
        <v>0</v>
      </c>
      <c r="H54" s="114">
        <f t="shared" si="2"/>
        <v>0</v>
      </c>
      <c r="I54" s="43"/>
      <c r="J54" s="192">
        <v>1</v>
      </c>
    </row>
    <row r="55" spans="1:10" ht="15">
      <c r="A55" s="40"/>
      <c r="B55" s="41"/>
      <c r="C55" s="141"/>
      <c r="D55" s="36" t="str">
        <f>IFERROR(VLOOKUP($C55,DataBase!$A:$K,2,0),"")</f>
        <v/>
      </c>
      <c r="E55" s="109" t="str">
        <f>IFERROR(VLOOKUP($C55,DataBase!$A:$K,MATCH("Unit", DataBase!$A$1:$L$1,0),0),"")</f>
        <v/>
      </c>
      <c r="F55" s="112"/>
      <c r="G55" s="37">
        <f>IFERROR(VLOOKUP($C55, DataBase!$A:$K, MATCH("Harga Per Unit", DataBase!$A$1:$L$1,0),0),0)</f>
        <v>0</v>
      </c>
      <c r="H55" s="38">
        <f t="shared" si="2"/>
        <v>0</v>
      </c>
      <c r="I55" s="43"/>
      <c r="J55" s="189" t="s">
        <v>67</v>
      </c>
    </row>
    <row r="56" spans="1:10" ht="15">
      <c r="A56" s="40"/>
      <c r="B56" s="41"/>
      <c r="C56" s="141"/>
      <c r="D56" s="36" t="str">
        <f>IFERROR(VLOOKUP($C56,DataBase!$A:$K,2,0),"")</f>
        <v/>
      </c>
      <c r="E56" s="109" t="str">
        <f>IFERROR(VLOOKUP($C56,DataBase!$A:$K,MATCH("Unit", DataBase!$A$1:$L$1,0),0),"")</f>
        <v/>
      </c>
      <c r="F56" s="112"/>
      <c r="G56" s="37">
        <f>IFERROR(VLOOKUP($C56, DataBase!$A:$K, MATCH("Harga Per Unit", DataBase!$A$1:$L$1,0),0),0)</f>
        <v>0</v>
      </c>
      <c r="H56" s="38">
        <f t="shared" si="2"/>
        <v>0</v>
      </c>
      <c r="I56" s="43"/>
      <c r="J56" s="44"/>
    </row>
    <row r="57" spans="1:10" ht="15">
      <c r="A57" s="40"/>
      <c r="B57" s="41"/>
      <c r="C57" s="141"/>
      <c r="D57" s="36" t="str">
        <f>IFERROR(VLOOKUP($C57,DataBase!$A:$K,2,0),"")</f>
        <v/>
      </c>
      <c r="E57" s="109" t="str">
        <f>IFERROR(VLOOKUP($C57,DataBase!$A:$K,MATCH("Unit", DataBase!$A$1:$L$1,0),0),"")</f>
        <v/>
      </c>
      <c r="F57" s="112"/>
      <c r="G57" s="37">
        <f>IFERROR(VLOOKUP($C57, DataBase!$A:$K, MATCH("Harga Per Unit", DataBase!$A$1:$L$1,0),0),0)</f>
        <v>0</v>
      </c>
      <c r="H57" s="38">
        <f t="shared" si="2"/>
        <v>0</v>
      </c>
      <c r="I57" s="43"/>
      <c r="J57" s="44"/>
    </row>
    <row r="58" spans="1:10" ht="15">
      <c r="A58" s="40"/>
      <c r="B58" s="41"/>
      <c r="C58" s="141"/>
      <c r="D58" s="36" t="str">
        <f>IFERROR(VLOOKUP($C58,DataBase!$A:$K,2,0),"")</f>
        <v/>
      </c>
      <c r="E58" s="109" t="str">
        <f>IFERROR(VLOOKUP($C58,DataBase!$A:$K,MATCH("Unit", DataBase!$A$1:$L$1,0),0),"")</f>
        <v/>
      </c>
      <c r="F58" s="112"/>
      <c r="G58" s="37">
        <f>IFERROR(VLOOKUP($C58, DataBase!$A:$K, MATCH("Harga Per Unit", DataBase!$A$1:$L$1,0),0),0)</f>
        <v>0</v>
      </c>
      <c r="H58" s="38">
        <f t="shared" si="2"/>
        <v>0</v>
      </c>
      <c r="I58" s="43"/>
      <c r="J58" s="44"/>
    </row>
    <row r="59" spans="1:10" ht="15">
      <c r="A59" s="40"/>
      <c r="B59" s="41"/>
      <c r="C59" s="141"/>
      <c r="D59" s="36" t="str">
        <f>IFERROR(VLOOKUP($C59,DataBase!$A:$K,2,0),"")</f>
        <v/>
      </c>
      <c r="E59" s="109" t="str">
        <f>IFERROR(VLOOKUP($C59,DataBase!$A:$K,MATCH("Unit", DataBase!$A$1:$L$1,0),0),"")</f>
        <v/>
      </c>
      <c r="F59" s="112"/>
      <c r="G59" s="37">
        <f>IFERROR(VLOOKUP($C59, DataBase!$A:$K, MATCH("Harga Per Unit", DataBase!$A$1:$L$1,0),0),0)</f>
        <v>0</v>
      </c>
      <c r="H59" s="38">
        <f t="shared" si="2"/>
        <v>0</v>
      </c>
      <c r="I59" s="43"/>
      <c r="J59" s="44"/>
    </row>
    <row r="60" spans="1:10" ht="15">
      <c r="A60" s="40"/>
      <c r="B60" s="41"/>
      <c r="C60" s="141"/>
      <c r="D60" s="36" t="str">
        <f>IFERROR(VLOOKUP($C60,DataBase!$A:$K,2,0),"")</f>
        <v/>
      </c>
      <c r="E60" s="109" t="str">
        <f>IFERROR(VLOOKUP($C60,DataBase!$A:$K,MATCH("Unit", DataBase!$A$1:$L$1,0),0),"")</f>
        <v/>
      </c>
      <c r="F60" s="112"/>
      <c r="G60" s="37">
        <f>IFERROR(VLOOKUP($C60, DataBase!$A:$K, MATCH("Harga Per Unit", DataBase!$A$1:$L$1,0),0),0)</f>
        <v>0</v>
      </c>
      <c r="H60" s="38">
        <f t="shared" si="2"/>
        <v>0</v>
      </c>
      <c r="I60" s="43"/>
      <c r="J60" s="44"/>
    </row>
    <row r="61" spans="1:10">
      <c r="A61" s="40"/>
      <c r="B61" s="41" t="str">
        <f>"Cost" &amp;" "&amp; B50</f>
        <v xml:space="preserve">Cost </v>
      </c>
      <c r="C61" s="135"/>
      <c r="D61" s="42" t="s">
        <v>18</v>
      </c>
      <c r="E61" s="109" t="str">
        <f>IFERROR(VLOOKUP($C61,DataBase!$A:$K,MATCH("Unit", DataBase!$A$1:$L$1,0),0),"")</f>
        <v/>
      </c>
      <c r="F61" s="45"/>
      <c r="G61" s="46"/>
      <c r="H61" s="38"/>
      <c r="I61" s="47">
        <f>IFERROR(SUM($H50:$H61),"")</f>
        <v>0</v>
      </c>
      <c r="J61" s="193">
        <f>IFERROR($I61/J54,"")</f>
        <v>0</v>
      </c>
    </row>
    <row r="62" spans="1:10">
      <c r="A62" s="263" t="s">
        <v>31</v>
      </c>
      <c r="B62" s="264"/>
      <c r="C62" s="264"/>
      <c r="D62" s="264"/>
      <c r="E62" s="264"/>
      <c r="F62" s="265"/>
      <c r="G62" s="46"/>
      <c r="H62" s="48"/>
      <c r="I62" s="49">
        <f>IFERROR($J61*10%,"")</f>
        <v>0</v>
      </c>
      <c r="J62" s="50"/>
    </row>
    <row r="63" spans="1:10">
      <c r="A63" s="263" t="str">
        <f>"Total Cost " &amp; B50</f>
        <v xml:space="preserve">Total Cost </v>
      </c>
      <c r="B63" s="264"/>
      <c r="C63" s="264"/>
      <c r="D63" s="264"/>
      <c r="E63" s="264"/>
      <c r="F63" s="265"/>
      <c r="G63" s="46"/>
      <c r="H63" s="38"/>
      <c r="I63" s="51">
        <f>IFERROR($J61+$I62,"")</f>
        <v>0</v>
      </c>
      <c r="J63" s="111"/>
    </row>
    <row r="64" spans="1:10">
      <c r="A64" s="176"/>
      <c r="B64" s="176"/>
      <c r="C64" s="176"/>
      <c r="D64" s="176"/>
      <c r="E64" s="176"/>
      <c r="F64" s="176"/>
      <c r="G64" s="177" t="s">
        <v>60</v>
      </c>
      <c r="H64" s="178"/>
      <c r="I64" s="181">
        <v>0.3</v>
      </c>
      <c r="J64" s="180"/>
    </row>
    <row r="65" spans="1:10">
      <c r="A65" s="176"/>
      <c r="B65" s="176"/>
      <c r="C65" s="176"/>
      <c r="D65" s="176"/>
      <c r="E65" s="176"/>
      <c r="F65" s="176"/>
      <c r="G65" s="177" t="s">
        <v>61</v>
      </c>
      <c r="H65" s="178"/>
      <c r="I65" s="179">
        <f>I63/I64</f>
        <v>0</v>
      </c>
      <c r="J65" s="180"/>
    </row>
    <row r="66" spans="1:10">
      <c r="A66" s="176"/>
      <c r="B66" s="176"/>
      <c r="C66" s="176"/>
      <c r="D66" s="176"/>
      <c r="E66" s="176"/>
      <c r="F66" s="176"/>
      <c r="G66" s="182" t="s">
        <v>62</v>
      </c>
      <c r="H66" s="178"/>
      <c r="I66" s="179"/>
      <c r="J66" s="180"/>
    </row>
    <row r="67" spans="1:10">
      <c r="A67" s="176"/>
      <c r="B67" s="176"/>
      <c r="C67" s="176"/>
      <c r="D67" s="176"/>
      <c r="E67" s="176"/>
      <c r="F67" s="176"/>
      <c r="G67" s="177" t="s">
        <v>63</v>
      </c>
      <c r="H67" s="178"/>
      <c r="I67" s="181" t="e">
        <f>I63/I66*100%</f>
        <v>#DIV/0!</v>
      </c>
      <c r="J67" s="180"/>
    </row>
    <row r="70" spans="1:10">
      <c r="A70" s="266" t="s">
        <v>19</v>
      </c>
      <c r="B70" s="268" t="s">
        <v>20</v>
      </c>
      <c r="C70" s="270" t="s">
        <v>21</v>
      </c>
      <c r="D70" s="272" t="s">
        <v>22</v>
      </c>
      <c r="E70" s="266" t="s">
        <v>23</v>
      </c>
      <c r="F70" s="274" t="s">
        <v>24</v>
      </c>
      <c r="G70" s="194" t="s">
        <v>25</v>
      </c>
      <c r="H70" s="195" t="s">
        <v>26</v>
      </c>
      <c r="I70" s="276" t="s">
        <v>27</v>
      </c>
      <c r="J70" s="239" t="s">
        <v>27</v>
      </c>
    </row>
    <row r="71" spans="1:10" ht="13.5" thickBot="1">
      <c r="A71" s="267"/>
      <c r="B71" s="269"/>
      <c r="C71" s="271"/>
      <c r="D71" s="273"/>
      <c r="E71" s="267"/>
      <c r="F71" s="275"/>
      <c r="G71" s="197" t="s">
        <v>28</v>
      </c>
      <c r="H71" s="198" t="s">
        <v>29</v>
      </c>
      <c r="I71" s="277"/>
      <c r="J71" s="240" t="s">
        <v>30</v>
      </c>
    </row>
    <row r="72" spans="1:10" ht="18.75" thickTop="1">
      <c r="A72" s="261" t="s">
        <v>50</v>
      </c>
      <c r="B72" s="262"/>
      <c r="C72" s="262"/>
      <c r="D72" s="262"/>
      <c r="E72" s="262"/>
      <c r="F72" s="262"/>
      <c r="G72" s="262"/>
      <c r="H72" s="262"/>
      <c r="I72" s="262"/>
      <c r="J72" s="262"/>
    </row>
    <row r="73" spans="1:10" ht="15">
      <c r="A73" s="34"/>
      <c r="B73" s="35"/>
      <c r="C73" s="141"/>
      <c r="D73" s="36" t="str">
        <f>IFERROR(VLOOKUP($C73,DataBase!$A:$K,2,0),"")</f>
        <v/>
      </c>
      <c r="E73" s="109" t="str">
        <f>IFERROR(VLOOKUP($C73,DataBase!$A:$K,MATCH("Unit", DataBase!$A$1:$L$1,0),0),"")</f>
        <v/>
      </c>
      <c r="F73" s="110"/>
      <c r="G73" s="37">
        <f>IFERROR(VLOOKUP($C73, DataBase!$A:$K, MATCH("Harga Per Unit", DataBase!$A$1:$L$1,0),0),0)</f>
        <v>0</v>
      </c>
      <c r="H73" s="38">
        <f t="shared" ref="H73:H83" si="3">IFERROR($F73*$G73,0)</f>
        <v>0</v>
      </c>
      <c r="I73" s="185"/>
      <c r="J73" s="39"/>
    </row>
    <row r="74" spans="1:10" ht="15">
      <c r="A74" s="40"/>
      <c r="B74" s="41"/>
      <c r="C74" s="141"/>
      <c r="D74" s="36" t="str">
        <f>IFERROR(VLOOKUP($C74,DataBase!$A:$K,2,0),"")</f>
        <v/>
      </c>
      <c r="E74" s="109" t="str">
        <f>IFERROR(VLOOKUP($C74,DataBase!$A:$K,MATCH("Unit", DataBase!$A$1:$L$1,0),0),"")</f>
        <v/>
      </c>
      <c r="F74" s="110"/>
      <c r="G74" s="37">
        <f>IFERROR(VLOOKUP($C74, DataBase!$A:$K, MATCH("Harga Per Unit", DataBase!$A$1:$L$1,0),0),0)</f>
        <v>0</v>
      </c>
      <c r="H74" s="38">
        <f t="shared" si="3"/>
        <v>0</v>
      </c>
      <c r="I74" s="43"/>
      <c r="J74" s="44"/>
    </row>
    <row r="75" spans="1:10" ht="15">
      <c r="A75" s="40"/>
      <c r="B75" s="41"/>
      <c r="C75" s="141"/>
      <c r="D75" s="36" t="str">
        <f>IFERROR(VLOOKUP($C75,DataBase!$A:$K,2,0),"")</f>
        <v/>
      </c>
      <c r="E75" s="109" t="str">
        <f>IFERROR(VLOOKUP($C75,DataBase!$A:$K,MATCH("Unit", DataBase!$A$1:$L$1,0),0),"")</f>
        <v/>
      </c>
      <c r="F75" s="110"/>
      <c r="G75" s="37">
        <f>IFERROR(VLOOKUP($C75, DataBase!$A:$K, MATCH("Harga Per Unit", DataBase!$A$1:$L$1,0),0),0)</f>
        <v>0</v>
      </c>
      <c r="H75" s="38">
        <f t="shared" si="3"/>
        <v>0</v>
      </c>
      <c r="I75" s="43"/>
      <c r="J75" s="44"/>
    </row>
    <row r="76" spans="1:10" ht="15">
      <c r="A76" s="40"/>
      <c r="B76" s="41"/>
      <c r="C76" s="141"/>
      <c r="D76" s="36" t="str">
        <f>IFERROR(VLOOKUP($C76,DataBase!$A:$K,2,0),"")</f>
        <v/>
      </c>
      <c r="E76" s="109" t="str">
        <f>IFERROR(VLOOKUP($C76,DataBase!$A:$K,MATCH("Unit", DataBase!$A$1:$L$1,0),0),"")</f>
        <v/>
      </c>
      <c r="F76" s="112"/>
      <c r="G76" s="37">
        <f>IFERROR(VLOOKUP($C76, DataBase!$A:$K, MATCH("Harga Per Unit", DataBase!$A$1:$L$1,0),0),0)</f>
        <v>0</v>
      </c>
      <c r="H76" s="38">
        <f t="shared" si="3"/>
        <v>0</v>
      </c>
      <c r="I76" s="43"/>
      <c r="J76" s="189" t="s">
        <v>66</v>
      </c>
    </row>
    <row r="77" spans="1:10" ht="15">
      <c r="A77" s="40"/>
      <c r="B77" s="41"/>
      <c r="C77" s="141"/>
      <c r="D77" s="36" t="str">
        <f>IFERROR(VLOOKUP($C77,DataBase!$A:$K,2,0),"")</f>
        <v/>
      </c>
      <c r="E77" s="109" t="str">
        <f>IFERROR(VLOOKUP($C77,DataBase!$A:$K,MATCH("Unit", DataBase!$A$1:$L$1,0),0),"")</f>
        <v/>
      </c>
      <c r="F77" s="113"/>
      <c r="G77" s="37">
        <f>IFERROR(VLOOKUP($C77, DataBase!$A:$K, MATCH("Harga Per Unit", DataBase!$A$1:$L$1,0),0),0)</f>
        <v>0</v>
      </c>
      <c r="H77" s="114">
        <f t="shared" si="3"/>
        <v>0</v>
      </c>
      <c r="I77" s="43"/>
      <c r="J77" s="192">
        <v>1</v>
      </c>
    </row>
    <row r="78" spans="1:10" ht="15">
      <c r="A78" s="40"/>
      <c r="B78" s="41"/>
      <c r="C78" s="141"/>
      <c r="D78" s="36" t="str">
        <f>IFERROR(VLOOKUP($C78,DataBase!$A:$K,2,0),"")</f>
        <v/>
      </c>
      <c r="E78" s="109" t="str">
        <f>IFERROR(VLOOKUP($C78,DataBase!$A:$K,MATCH("Unit", DataBase!$A$1:$L$1,0),0),"")</f>
        <v/>
      </c>
      <c r="F78" s="112"/>
      <c r="G78" s="37">
        <f>IFERROR(VLOOKUP($C78, DataBase!$A:$K, MATCH("Harga Per Unit", DataBase!$A$1:$L$1,0),0),0)</f>
        <v>0</v>
      </c>
      <c r="H78" s="38">
        <f t="shared" si="3"/>
        <v>0</v>
      </c>
      <c r="I78" s="43"/>
      <c r="J78" s="189" t="s">
        <v>67</v>
      </c>
    </row>
    <row r="79" spans="1:10" ht="15">
      <c r="A79" s="40"/>
      <c r="B79" s="41"/>
      <c r="C79" s="141"/>
      <c r="D79" s="36" t="str">
        <f>IFERROR(VLOOKUP($C79,DataBase!$A:$K,2,0),"")</f>
        <v/>
      </c>
      <c r="E79" s="109" t="str">
        <f>IFERROR(VLOOKUP($C79,DataBase!$A:$K,MATCH("Unit", DataBase!$A$1:$L$1,0),0),"")</f>
        <v/>
      </c>
      <c r="F79" s="112"/>
      <c r="G79" s="37">
        <f>IFERROR(VLOOKUP($C79, DataBase!$A:$K, MATCH("Harga Per Unit", DataBase!$A$1:$L$1,0),0),0)</f>
        <v>0</v>
      </c>
      <c r="H79" s="38">
        <f t="shared" si="3"/>
        <v>0</v>
      </c>
      <c r="I79" s="43"/>
      <c r="J79" s="44"/>
    </row>
    <row r="80" spans="1:10" ht="15">
      <c r="A80" s="40"/>
      <c r="B80" s="41"/>
      <c r="C80" s="141"/>
      <c r="D80" s="36" t="str">
        <f>IFERROR(VLOOKUP($C80,DataBase!$A:$K,2,0),"")</f>
        <v/>
      </c>
      <c r="E80" s="109" t="str">
        <f>IFERROR(VLOOKUP($C80,DataBase!$A:$K,MATCH("Unit", DataBase!$A$1:$L$1,0),0),"")</f>
        <v/>
      </c>
      <c r="F80" s="112"/>
      <c r="G80" s="37">
        <f>IFERROR(VLOOKUP($C80, DataBase!$A:$K, MATCH("Harga Per Unit", DataBase!$A$1:$L$1,0),0),0)</f>
        <v>0</v>
      </c>
      <c r="H80" s="38">
        <f t="shared" si="3"/>
        <v>0</v>
      </c>
      <c r="I80" s="43"/>
      <c r="J80" s="44"/>
    </row>
    <row r="81" spans="1:10" ht="15">
      <c r="A81" s="40"/>
      <c r="B81" s="41"/>
      <c r="C81" s="141"/>
      <c r="D81" s="36" t="str">
        <f>IFERROR(VLOOKUP($C81,DataBase!$A:$K,2,0),"")</f>
        <v/>
      </c>
      <c r="E81" s="109" t="str">
        <f>IFERROR(VLOOKUP($C81,DataBase!$A:$K,MATCH("Unit", DataBase!$A$1:$L$1,0),0),"")</f>
        <v/>
      </c>
      <c r="F81" s="112"/>
      <c r="G81" s="37">
        <f>IFERROR(VLOOKUP($C81, DataBase!$A:$K, MATCH("Harga Per Unit", DataBase!$A$1:$L$1,0),0),0)</f>
        <v>0</v>
      </c>
      <c r="H81" s="38">
        <f t="shared" si="3"/>
        <v>0</v>
      </c>
      <c r="I81" s="43"/>
      <c r="J81" s="44"/>
    </row>
    <row r="82" spans="1:10" ht="15">
      <c r="A82" s="40"/>
      <c r="B82" s="41"/>
      <c r="C82" s="141"/>
      <c r="D82" s="36" t="str">
        <f>IFERROR(VLOOKUP($C82,DataBase!$A:$K,2,0),"")</f>
        <v/>
      </c>
      <c r="E82" s="109" t="str">
        <f>IFERROR(VLOOKUP($C82,DataBase!$A:$K,MATCH("Unit", DataBase!$A$1:$L$1,0),0),"")</f>
        <v/>
      </c>
      <c r="F82" s="112"/>
      <c r="G82" s="37">
        <f>IFERROR(VLOOKUP($C82, DataBase!$A:$K, MATCH("Harga Per Unit", DataBase!$A$1:$L$1,0),0),0)</f>
        <v>0</v>
      </c>
      <c r="H82" s="38">
        <f t="shared" si="3"/>
        <v>0</v>
      </c>
      <c r="I82" s="43"/>
      <c r="J82" s="44"/>
    </row>
    <row r="83" spans="1:10" ht="15">
      <c r="A83" s="40"/>
      <c r="B83" s="41"/>
      <c r="C83" s="141"/>
      <c r="D83" s="36" t="str">
        <f>IFERROR(VLOOKUP($C83,DataBase!$A:$K,2,0),"")</f>
        <v/>
      </c>
      <c r="E83" s="109" t="str">
        <f>IFERROR(VLOOKUP($C83,DataBase!$A:$K,MATCH("Unit", DataBase!$A$1:$L$1,0),0),"")</f>
        <v/>
      </c>
      <c r="F83" s="112"/>
      <c r="G83" s="37">
        <f>IFERROR(VLOOKUP($C83, DataBase!$A:$K, MATCH("Harga Per Unit", DataBase!$A$1:$L$1,0),0),0)</f>
        <v>0</v>
      </c>
      <c r="H83" s="38">
        <f t="shared" si="3"/>
        <v>0</v>
      </c>
      <c r="I83" s="43"/>
      <c r="J83" s="44"/>
    </row>
    <row r="84" spans="1:10">
      <c r="A84" s="40"/>
      <c r="B84" s="41" t="str">
        <f>"Cost" &amp;" "&amp; B73</f>
        <v xml:space="preserve">Cost </v>
      </c>
      <c r="C84" s="135"/>
      <c r="D84" s="42" t="s">
        <v>18</v>
      </c>
      <c r="E84" s="109" t="str">
        <f>IFERROR(VLOOKUP($C84,DataBase!$A:$K,MATCH("Unit", DataBase!$A$1:$L$1,0),0),"")</f>
        <v/>
      </c>
      <c r="F84" s="45"/>
      <c r="G84" s="46"/>
      <c r="H84" s="38"/>
      <c r="I84" s="47">
        <f>IFERROR(SUM($H73:$H84),"")</f>
        <v>0</v>
      </c>
      <c r="J84" s="193">
        <f>IFERROR($I84/J77,"")</f>
        <v>0</v>
      </c>
    </row>
    <row r="85" spans="1:10">
      <c r="A85" s="263" t="s">
        <v>31</v>
      </c>
      <c r="B85" s="264"/>
      <c r="C85" s="264"/>
      <c r="D85" s="264"/>
      <c r="E85" s="264"/>
      <c r="F85" s="265"/>
      <c r="G85" s="46"/>
      <c r="H85" s="48"/>
      <c r="I85" s="49">
        <f>IFERROR($J84*10%,"")</f>
        <v>0</v>
      </c>
      <c r="J85" s="50"/>
    </row>
    <row r="86" spans="1:10">
      <c r="A86" s="263" t="str">
        <f>"Total Cost " &amp; B73</f>
        <v xml:space="preserve">Total Cost </v>
      </c>
      <c r="B86" s="264"/>
      <c r="C86" s="264"/>
      <c r="D86" s="264"/>
      <c r="E86" s="264"/>
      <c r="F86" s="265"/>
      <c r="G86" s="46"/>
      <c r="H86" s="38"/>
      <c r="I86" s="51">
        <f>IFERROR($J84+$I85,"")</f>
        <v>0</v>
      </c>
      <c r="J86" s="111"/>
    </row>
    <row r="87" spans="1:10">
      <c r="A87" s="176"/>
      <c r="B87" s="176"/>
      <c r="C87" s="176"/>
      <c r="D87" s="176"/>
      <c r="E87" s="176"/>
      <c r="F87" s="176"/>
      <c r="G87" s="177" t="s">
        <v>60</v>
      </c>
      <c r="H87" s="178"/>
      <c r="I87" s="181">
        <v>0.3</v>
      </c>
      <c r="J87" s="180"/>
    </row>
    <row r="88" spans="1:10">
      <c r="A88" s="176"/>
      <c r="B88" s="176"/>
      <c r="C88" s="176"/>
      <c r="D88" s="176"/>
      <c r="E88" s="176"/>
      <c r="F88" s="176"/>
      <c r="G88" s="177" t="s">
        <v>61</v>
      </c>
      <c r="H88" s="178"/>
      <c r="I88" s="179">
        <f>I86/I87</f>
        <v>0</v>
      </c>
      <c r="J88" s="180"/>
    </row>
    <row r="89" spans="1:10">
      <c r="A89" s="176"/>
      <c r="B89" s="176"/>
      <c r="C89" s="176"/>
      <c r="D89" s="176"/>
      <c r="E89" s="176"/>
      <c r="F89" s="176"/>
      <c r="G89" s="182" t="s">
        <v>62</v>
      </c>
      <c r="H89" s="178"/>
      <c r="I89" s="179"/>
      <c r="J89" s="180"/>
    </row>
    <row r="90" spans="1:10">
      <c r="A90" s="176"/>
      <c r="B90" s="176"/>
      <c r="C90" s="176"/>
      <c r="D90" s="176"/>
      <c r="E90" s="176"/>
      <c r="F90" s="176"/>
      <c r="G90" s="177" t="s">
        <v>63</v>
      </c>
      <c r="H90" s="178"/>
      <c r="I90" s="181" t="e">
        <f>I86/I89*100%</f>
        <v>#DIV/0!</v>
      </c>
      <c r="J90" s="180"/>
    </row>
    <row r="93" spans="1:10">
      <c r="A93" s="266" t="s">
        <v>19</v>
      </c>
      <c r="B93" s="268" t="s">
        <v>20</v>
      </c>
      <c r="C93" s="270" t="s">
        <v>21</v>
      </c>
      <c r="D93" s="272" t="s">
        <v>22</v>
      </c>
      <c r="E93" s="266" t="s">
        <v>23</v>
      </c>
      <c r="F93" s="274" t="s">
        <v>24</v>
      </c>
      <c r="G93" s="194" t="s">
        <v>25</v>
      </c>
      <c r="H93" s="195" t="s">
        <v>26</v>
      </c>
      <c r="I93" s="276" t="s">
        <v>27</v>
      </c>
      <c r="J93" s="239" t="s">
        <v>27</v>
      </c>
    </row>
    <row r="94" spans="1:10" ht="13.5" thickBot="1">
      <c r="A94" s="267"/>
      <c r="B94" s="269"/>
      <c r="C94" s="271"/>
      <c r="D94" s="273"/>
      <c r="E94" s="267"/>
      <c r="F94" s="275"/>
      <c r="G94" s="197" t="s">
        <v>28</v>
      </c>
      <c r="H94" s="198" t="s">
        <v>29</v>
      </c>
      <c r="I94" s="277"/>
      <c r="J94" s="240" t="s">
        <v>30</v>
      </c>
    </row>
    <row r="95" spans="1:10" ht="18.75" thickTop="1">
      <c r="A95" s="261" t="s">
        <v>50</v>
      </c>
      <c r="B95" s="262"/>
      <c r="C95" s="262"/>
      <c r="D95" s="262"/>
      <c r="E95" s="262"/>
      <c r="F95" s="262"/>
      <c r="G95" s="262"/>
      <c r="H95" s="262"/>
      <c r="I95" s="262"/>
      <c r="J95" s="262"/>
    </row>
    <row r="96" spans="1:10" ht="15">
      <c r="A96" s="34"/>
      <c r="B96" s="35"/>
      <c r="C96" s="141"/>
      <c r="D96" s="36" t="str">
        <f>IFERROR(VLOOKUP($C96,DataBase!$A:$K,2,0),"")</f>
        <v/>
      </c>
      <c r="E96" s="109" t="str">
        <f>IFERROR(VLOOKUP($C96,DataBase!$A:$K,MATCH("Unit", DataBase!$A$1:$L$1,0),0),"")</f>
        <v/>
      </c>
      <c r="F96" s="110"/>
      <c r="G96" s="37">
        <f>IFERROR(VLOOKUP($C96, DataBase!$A:$K, MATCH("Harga Per Unit", DataBase!$A$1:$L$1,0),0),0)</f>
        <v>0</v>
      </c>
      <c r="H96" s="38">
        <f t="shared" ref="H96:H106" si="4">IFERROR($F96*$G96,0)</f>
        <v>0</v>
      </c>
      <c r="I96" s="185"/>
      <c r="J96" s="39"/>
    </row>
    <row r="97" spans="1:10" ht="15">
      <c r="A97" s="40"/>
      <c r="B97" s="41"/>
      <c r="C97" s="141"/>
      <c r="D97" s="36" t="str">
        <f>IFERROR(VLOOKUP($C97,DataBase!$A:$K,2,0),"")</f>
        <v/>
      </c>
      <c r="E97" s="109" t="str">
        <f>IFERROR(VLOOKUP($C97,DataBase!$A:$K,MATCH("Unit", DataBase!$A$1:$L$1,0),0),"")</f>
        <v/>
      </c>
      <c r="F97" s="110"/>
      <c r="G97" s="37">
        <f>IFERROR(VLOOKUP($C97, DataBase!$A:$K, MATCH("Harga Per Unit", DataBase!$A$1:$L$1,0),0),0)</f>
        <v>0</v>
      </c>
      <c r="H97" s="38">
        <f t="shared" si="4"/>
        <v>0</v>
      </c>
      <c r="I97" s="43"/>
      <c r="J97" s="44"/>
    </row>
    <row r="98" spans="1:10" ht="15">
      <c r="A98" s="40"/>
      <c r="B98" s="41"/>
      <c r="C98" s="141"/>
      <c r="D98" s="36" t="str">
        <f>IFERROR(VLOOKUP($C98,DataBase!$A:$K,2,0),"")</f>
        <v/>
      </c>
      <c r="E98" s="109" t="str">
        <f>IFERROR(VLOOKUP($C98,DataBase!$A:$K,MATCH("Unit", DataBase!$A$1:$L$1,0),0),"")</f>
        <v/>
      </c>
      <c r="F98" s="110"/>
      <c r="G98" s="37">
        <f>IFERROR(VLOOKUP($C98, DataBase!$A:$K, MATCH("Harga Per Unit", DataBase!$A$1:$L$1,0),0),0)</f>
        <v>0</v>
      </c>
      <c r="H98" s="38">
        <f t="shared" si="4"/>
        <v>0</v>
      </c>
      <c r="I98" s="43"/>
      <c r="J98" s="44"/>
    </row>
    <row r="99" spans="1:10" ht="15">
      <c r="A99" s="40"/>
      <c r="B99" s="41"/>
      <c r="C99" s="141"/>
      <c r="D99" s="36" t="str">
        <f>IFERROR(VLOOKUP($C99,DataBase!$A:$K,2,0),"")</f>
        <v/>
      </c>
      <c r="E99" s="109" t="str">
        <f>IFERROR(VLOOKUP($C99,DataBase!$A:$K,MATCH("Unit", DataBase!$A$1:$L$1,0),0),"")</f>
        <v/>
      </c>
      <c r="F99" s="112"/>
      <c r="G99" s="37">
        <f>IFERROR(VLOOKUP($C99, DataBase!$A:$K, MATCH("Harga Per Unit", DataBase!$A$1:$L$1,0),0),0)</f>
        <v>0</v>
      </c>
      <c r="H99" s="38">
        <f t="shared" si="4"/>
        <v>0</v>
      </c>
      <c r="I99" s="43"/>
      <c r="J99" s="189" t="s">
        <v>66</v>
      </c>
    </row>
    <row r="100" spans="1:10" ht="15">
      <c r="A100" s="40"/>
      <c r="B100" s="41"/>
      <c r="C100" s="141"/>
      <c r="D100" s="36" t="str">
        <f>IFERROR(VLOOKUP($C100,DataBase!$A:$K,2,0),"")</f>
        <v/>
      </c>
      <c r="E100" s="109" t="str">
        <f>IFERROR(VLOOKUP($C100,DataBase!$A:$K,MATCH("Unit", DataBase!$A$1:$L$1,0),0),"")</f>
        <v/>
      </c>
      <c r="F100" s="113"/>
      <c r="G100" s="37">
        <f>IFERROR(VLOOKUP($C100, DataBase!$A:$K, MATCH("Harga Per Unit", DataBase!$A$1:$L$1,0),0),0)</f>
        <v>0</v>
      </c>
      <c r="H100" s="114">
        <f t="shared" si="4"/>
        <v>0</v>
      </c>
      <c r="I100" s="43"/>
      <c r="J100" s="192">
        <v>1</v>
      </c>
    </row>
    <row r="101" spans="1:10" ht="15">
      <c r="A101" s="40"/>
      <c r="B101" s="41"/>
      <c r="C101" s="141"/>
      <c r="D101" s="36" t="str">
        <f>IFERROR(VLOOKUP($C101,DataBase!$A:$K,2,0),"")</f>
        <v/>
      </c>
      <c r="E101" s="109" t="str">
        <f>IFERROR(VLOOKUP($C101,DataBase!$A:$K,MATCH("Unit", DataBase!$A$1:$L$1,0),0),"")</f>
        <v/>
      </c>
      <c r="F101" s="112"/>
      <c r="G101" s="37">
        <f>IFERROR(VLOOKUP($C101, DataBase!$A:$K, MATCH("Harga Per Unit", DataBase!$A$1:$L$1,0),0),0)</f>
        <v>0</v>
      </c>
      <c r="H101" s="38">
        <f t="shared" si="4"/>
        <v>0</v>
      </c>
      <c r="I101" s="43"/>
      <c r="J101" s="189" t="s">
        <v>67</v>
      </c>
    </row>
    <row r="102" spans="1:10" ht="15">
      <c r="A102" s="40"/>
      <c r="B102" s="41"/>
      <c r="C102" s="141"/>
      <c r="D102" s="36" t="str">
        <f>IFERROR(VLOOKUP($C102,DataBase!$A:$K,2,0),"")</f>
        <v/>
      </c>
      <c r="E102" s="109" t="str">
        <f>IFERROR(VLOOKUP($C102,DataBase!$A:$K,MATCH("Unit", DataBase!$A$1:$L$1,0),0),"")</f>
        <v/>
      </c>
      <c r="F102" s="112"/>
      <c r="G102" s="37">
        <f>IFERROR(VLOOKUP($C102, DataBase!$A:$K, MATCH("Harga Per Unit", DataBase!$A$1:$L$1,0),0),0)</f>
        <v>0</v>
      </c>
      <c r="H102" s="38">
        <f t="shared" si="4"/>
        <v>0</v>
      </c>
      <c r="I102" s="43"/>
      <c r="J102" s="44"/>
    </row>
    <row r="103" spans="1:10" ht="15">
      <c r="A103" s="40"/>
      <c r="B103" s="41"/>
      <c r="C103" s="141"/>
      <c r="D103" s="36" t="str">
        <f>IFERROR(VLOOKUP($C103,DataBase!$A:$K,2,0),"")</f>
        <v/>
      </c>
      <c r="E103" s="109" t="str">
        <f>IFERROR(VLOOKUP($C103,DataBase!$A:$K,MATCH("Unit", DataBase!$A$1:$L$1,0),0),"")</f>
        <v/>
      </c>
      <c r="F103" s="112"/>
      <c r="G103" s="37">
        <f>IFERROR(VLOOKUP($C103, DataBase!$A:$K, MATCH("Harga Per Unit", DataBase!$A$1:$L$1,0),0),0)</f>
        <v>0</v>
      </c>
      <c r="H103" s="38">
        <f t="shared" si="4"/>
        <v>0</v>
      </c>
      <c r="I103" s="43"/>
      <c r="J103" s="44"/>
    </row>
    <row r="104" spans="1:10" ht="15">
      <c r="A104" s="40"/>
      <c r="B104" s="41"/>
      <c r="C104" s="141"/>
      <c r="D104" s="36" t="str">
        <f>IFERROR(VLOOKUP($C104,DataBase!$A:$K,2,0),"")</f>
        <v/>
      </c>
      <c r="E104" s="109" t="str">
        <f>IFERROR(VLOOKUP($C104,DataBase!$A:$K,MATCH("Unit", DataBase!$A$1:$L$1,0),0),"")</f>
        <v/>
      </c>
      <c r="F104" s="112"/>
      <c r="G104" s="37">
        <f>IFERROR(VLOOKUP($C104, DataBase!$A:$K, MATCH("Harga Per Unit", DataBase!$A$1:$L$1,0),0),0)</f>
        <v>0</v>
      </c>
      <c r="H104" s="38">
        <f t="shared" si="4"/>
        <v>0</v>
      </c>
      <c r="I104" s="43"/>
      <c r="J104" s="44"/>
    </row>
    <row r="105" spans="1:10" ht="15">
      <c r="A105" s="40"/>
      <c r="B105" s="41"/>
      <c r="C105" s="141"/>
      <c r="D105" s="36" t="str">
        <f>IFERROR(VLOOKUP($C105,DataBase!$A:$K,2,0),"")</f>
        <v/>
      </c>
      <c r="E105" s="109" t="str">
        <f>IFERROR(VLOOKUP($C105,DataBase!$A:$K,MATCH("Unit", DataBase!$A$1:$L$1,0),0),"")</f>
        <v/>
      </c>
      <c r="F105" s="112"/>
      <c r="G105" s="37">
        <f>IFERROR(VLOOKUP($C105, DataBase!$A:$K, MATCH("Harga Per Unit", DataBase!$A$1:$L$1,0),0),0)</f>
        <v>0</v>
      </c>
      <c r="H105" s="38">
        <f t="shared" si="4"/>
        <v>0</v>
      </c>
      <c r="I105" s="43"/>
      <c r="J105" s="44"/>
    </row>
    <row r="106" spans="1:10" ht="15">
      <c r="A106" s="40"/>
      <c r="B106" s="41"/>
      <c r="C106" s="141"/>
      <c r="D106" s="36" t="str">
        <f>IFERROR(VLOOKUP($C106,DataBase!$A:$K,2,0),"")</f>
        <v/>
      </c>
      <c r="E106" s="109" t="str">
        <f>IFERROR(VLOOKUP($C106,DataBase!$A:$K,MATCH("Unit", DataBase!$A$1:$L$1,0),0),"")</f>
        <v/>
      </c>
      <c r="F106" s="112"/>
      <c r="G106" s="37">
        <f>IFERROR(VLOOKUP($C106, DataBase!$A:$K, MATCH("Harga Per Unit", DataBase!$A$1:$L$1,0),0),0)</f>
        <v>0</v>
      </c>
      <c r="H106" s="38">
        <f t="shared" si="4"/>
        <v>0</v>
      </c>
      <c r="I106" s="43"/>
      <c r="J106" s="44"/>
    </row>
    <row r="107" spans="1:10">
      <c r="A107" s="40"/>
      <c r="B107" s="41" t="str">
        <f>"Cost" &amp;" "&amp; B96</f>
        <v xml:space="preserve">Cost </v>
      </c>
      <c r="C107" s="135"/>
      <c r="D107" s="42" t="s">
        <v>18</v>
      </c>
      <c r="E107" s="109" t="str">
        <f>IFERROR(VLOOKUP($C107,DataBase!$A:$K,MATCH("Unit", DataBase!$A$1:$L$1,0),0),"")</f>
        <v/>
      </c>
      <c r="F107" s="45"/>
      <c r="G107" s="46"/>
      <c r="H107" s="38"/>
      <c r="I107" s="47">
        <f>IFERROR(SUM($H96:$H107),"")</f>
        <v>0</v>
      </c>
      <c r="J107" s="193">
        <f>IFERROR($I107/J100,"")</f>
        <v>0</v>
      </c>
    </row>
    <row r="108" spans="1:10">
      <c r="A108" s="263" t="s">
        <v>31</v>
      </c>
      <c r="B108" s="264"/>
      <c r="C108" s="264"/>
      <c r="D108" s="264"/>
      <c r="E108" s="264"/>
      <c r="F108" s="265"/>
      <c r="G108" s="46"/>
      <c r="H108" s="48"/>
      <c r="I108" s="49">
        <f>IFERROR($J107*10%,"")</f>
        <v>0</v>
      </c>
      <c r="J108" s="50"/>
    </row>
    <row r="109" spans="1:10">
      <c r="A109" s="263" t="str">
        <f>"Total Cost " &amp; B96</f>
        <v xml:space="preserve">Total Cost </v>
      </c>
      <c r="B109" s="264"/>
      <c r="C109" s="264"/>
      <c r="D109" s="264"/>
      <c r="E109" s="264"/>
      <c r="F109" s="265"/>
      <c r="G109" s="46"/>
      <c r="H109" s="38"/>
      <c r="I109" s="51">
        <f>IFERROR($J107+$I108,"")</f>
        <v>0</v>
      </c>
      <c r="J109" s="111"/>
    </row>
    <row r="110" spans="1:10">
      <c r="A110" s="176"/>
      <c r="B110" s="176"/>
      <c r="C110" s="176"/>
      <c r="D110" s="176"/>
      <c r="E110" s="176"/>
      <c r="F110" s="176"/>
      <c r="G110" s="177" t="s">
        <v>60</v>
      </c>
      <c r="H110" s="178"/>
      <c r="I110" s="181">
        <v>0.3</v>
      </c>
      <c r="J110" s="180"/>
    </row>
    <row r="111" spans="1:10">
      <c r="A111" s="176"/>
      <c r="B111" s="176"/>
      <c r="C111" s="176"/>
      <c r="D111" s="176"/>
      <c r="E111" s="176"/>
      <c r="F111" s="176"/>
      <c r="G111" s="177" t="s">
        <v>61</v>
      </c>
      <c r="H111" s="178"/>
      <c r="I111" s="179">
        <f>I109/I110</f>
        <v>0</v>
      </c>
      <c r="J111" s="180"/>
    </row>
    <row r="112" spans="1:10">
      <c r="A112" s="176"/>
      <c r="B112" s="176"/>
      <c r="C112" s="176"/>
      <c r="D112" s="176"/>
      <c r="E112" s="176"/>
      <c r="F112" s="176"/>
      <c r="G112" s="182" t="s">
        <v>62</v>
      </c>
      <c r="H112" s="178"/>
      <c r="I112" s="179"/>
      <c r="J112" s="180"/>
    </row>
    <row r="113" spans="1:10">
      <c r="A113" s="176"/>
      <c r="B113" s="176"/>
      <c r="C113" s="176"/>
      <c r="D113" s="176"/>
      <c r="E113" s="176"/>
      <c r="F113" s="176"/>
      <c r="G113" s="177" t="s">
        <v>63</v>
      </c>
      <c r="H113" s="178"/>
      <c r="I113" s="181" t="e">
        <f>I109/I112*100%</f>
        <v>#DIV/0!</v>
      </c>
      <c r="J113" s="180"/>
    </row>
    <row r="116" spans="1:10">
      <c r="A116" s="266" t="s">
        <v>19</v>
      </c>
      <c r="B116" s="268" t="s">
        <v>20</v>
      </c>
      <c r="C116" s="270" t="s">
        <v>21</v>
      </c>
      <c r="D116" s="272" t="s">
        <v>22</v>
      </c>
      <c r="E116" s="266" t="s">
        <v>23</v>
      </c>
      <c r="F116" s="274" t="s">
        <v>24</v>
      </c>
      <c r="G116" s="194" t="s">
        <v>25</v>
      </c>
      <c r="H116" s="195" t="s">
        <v>26</v>
      </c>
      <c r="I116" s="276" t="s">
        <v>27</v>
      </c>
      <c r="J116" s="239" t="s">
        <v>27</v>
      </c>
    </row>
    <row r="117" spans="1:10" ht="13.5" thickBot="1">
      <c r="A117" s="267"/>
      <c r="B117" s="269"/>
      <c r="C117" s="271"/>
      <c r="D117" s="273"/>
      <c r="E117" s="267"/>
      <c r="F117" s="275"/>
      <c r="G117" s="197" t="s">
        <v>28</v>
      </c>
      <c r="H117" s="198" t="s">
        <v>29</v>
      </c>
      <c r="I117" s="277"/>
      <c r="J117" s="240" t="s">
        <v>30</v>
      </c>
    </row>
    <row r="118" spans="1:10" ht="18.75" thickTop="1">
      <c r="A118" s="261" t="s">
        <v>50</v>
      </c>
      <c r="B118" s="262"/>
      <c r="C118" s="262"/>
      <c r="D118" s="262"/>
      <c r="E118" s="262"/>
      <c r="F118" s="262"/>
      <c r="G118" s="262"/>
      <c r="H118" s="262"/>
      <c r="I118" s="262"/>
      <c r="J118" s="262"/>
    </row>
    <row r="119" spans="1:10" ht="15">
      <c r="A119" s="34"/>
      <c r="B119" s="35"/>
      <c r="C119" s="141"/>
      <c r="D119" s="36" t="str">
        <f>IFERROR(VLOOKUP($C119,DataBase!$A:$K,2,0),"")</f>
        <v/>
      </c>
      <c r="E119" s="109" t="str">
        <f>IFERROR(VLOOKUP($C119,DataBase!$A:$K,MATCH("Unit", DataBase!$A$1:$L$1,0),0),"")</f>
        <v/>
      </c>
      <c r="F119" s="110"/>
      <c r="G119" s="37">
        <f>IFERROR(VLOOKUP($C119, DataBase!$A:$K, MATCH("Harga Per Unit", DataBase!$A$1:$L$1,0),0),0)</f>
        <v>0</v>
      </c>
      <c r="H119" s="38">
        <f t="shared" ref="H119:H129" si="5">IFERROR($F119*$G119,0)</f>
        <v>0</v>
      </c>
      <c r="I119" s="185"/>
      <c r="J119" s="39"/>
    </row>
    <row r="120" spans="1:10" ht="15">
      <c r="A120" s="40"/>
      <c r="B120" s="41"/>
      <c r="C120" s="141"/>
      <c r="D120" s="36" t="str">
        <f>IFERROR(VLOOKUP($C120,DataBase!$A:$K,2,0),"")</f>
        <v/>
      </c>
      <c r="E120" s="109" t="str">
        <f>IFERROR(VLOOKUP($C120,DataBase!$A:$K,MATCH("Unit", DataBase!$A$1:$L$1,0),0),"")</f>
        <v/>
      </c>
      <c r="F120" s="110"/>
      <c r="G120" s="37">
        <f>IFERROR(VLOOKUP($C120, DataBase!$A:$K, MATCH("Harga Per Unit", DataBase!$A$1:$L$1,0),0),0)</f>
        <v>0</v>
      </c>
      <c r="H120" s="38">
        <f t="shared" si="5"/>
        <v>0</v>
      </c>
      <c r="I120" s="43"/>
      <c r="J120" s="44"/>
    </row>
    <row r="121" spans="1:10" ht="15">
      <c r="A121" s="40"/>
      <c r="B121" s="41"/>
      <c r="C121" s="141"/>
      <c r="D121" s="36" t="str">
        <f>IFERROR(VLOOKUP($C121,DataBase!$A:$K,2,0),"")</f>
        <v/>
      </c>
      <c r="E121" s="109" t="str">
        <f>IFERROR(VLOOKUP($C121,DataBase!$A:$K,MATCH("Unit", DataBase!$A$1:$L$1,0),0),"")</f>
        <v/>
      </c>
      <c r="F121" s="110"/>
      <c r="G121" s="37">
        <f>IFERROR(VLOOKUP($C121, DataBase!$A:$K, MATCH("Harga Per Unit", DataBase!$A$1:$L$1,0),0),0)</f>
        <v>0</v>
      </c>
      <c r="H121" s="38">
        <f t="shared" si="5"/>
        <v>0</v>
      </c>
      <c r="I121" s="43"/>
      <c r="J121" s="44"/>
    </row>
    <row r="122" spans="1:10" ht="15">
      <c r="A122" s="40"/>
      <c r="B122" s="41"/>
      <c r="C122" s="141"/>
      <c r="D122" s="36" t="str">
        <f>IFERROR(VLOOKUP($C122,DataBase!$A:$K,2,0),"")</f>
        <v/>
      </c>
      <c r="E122" s="109" t="str">
        <f>IFERROR(VLOOKUP($C122,DataBase!$A:$K,MATCH("Unit", DataBase!$A$1:$L$1,0),0),"")</f>
        <v/>
      </c>
      <c r="F122" s="112"/>
      <c r="G122" s="37">
        <f>IFERROR(VLOOKUP($C122, DataBase!$A:$K, MATCH("Harga Per Unit", DataBase!$A$1:$L$1,0),0),0)</f>
        <v>0</v>
      </c>
      <c r="H122" s="38">
        <f t="shared" si="5"/>
        <v>0</v>
      </c>
      <c r="I122" s="43"/>
      <c r="J122" s="189" t="s">
        <v>66</v>
      </c>
    </row>
    <row r="123" spans="1:10" ht="15">
      <c r="A123" s="40"/>
      <c r="B123" s="41"/>
      <c r="C123" s="141"/>
      <c r="D123" s="36" t="str">
        <f>IFERROR(VLOOKUP($C123,DataBase!$A:$K,2,0),"")</f>
        <v/>
      </c>
      <c r="E123" s="109" t="str">
        <f>IFERROR(VLOOKUP($C123,DataBase!$A:$K,MATCH("Unit", DataBase!$A$1:$L$1,0),0),"")</f>
        <v/>
      </c>
      <c r="F123" s="113"/>
      <c r="G123" s="37">
        <f>IFERROR(VLOOKUP($C123, DataBase!$A:$K, MATCH("Harga Per Unit", DataBase!$A$1:$L$1,0),0),0)</f>
        <v>0</v>
      </c>
      <c r="H123" s="114">
        <f t="shared" si="5"/>
        <v>0</v>
      </c>
      <c r="I123" s="43"/>
      <c r="J123" s="192">
        <v>1</v>
      </c>
    </row>
    <row r="124" spans="1:10" ht="15">
      <c r="A124" s="40"/>
      <c r="B124" s="41"/>
      <c r="C124" s="141"/>
      <c r="D124" s="36" t="str">
        <f>IFERROR(VLOOKUP($C124,DataBase!$A:$K,2,0),"")</f>
        <v/>
      </c>
      <c r="E124" s="109" t="str">
        <f>IFERROR(VLOOKUP($C124,DataBase!$A:$K,MATCH("Unit", DataBase!$A$1:$L$1,0),0),"")</f>
        <v/>
      </c>
      <c r="F124" s="112"/>
      <c r="G124" s="37">
        <f>IFERROR(VLOOKUP($C124, DataBase!$A:$K, MATCH("Harga Per Unit", DataBase!$A$1:$L$1,0),0),0)</f>
        <v>0</v>
      </c>
      <c r="H124" s="38">
        <f t="shared" si="5"/>
        <v>0</v>
      </c>
      <c r="I124" s="43"/>
      <c r="J124" s="189" t="s">
        <v>67</v>
      </c>
    </row>
    <row r="125" spans="1:10" ht="15">
      <c r="A125" s="40"/>
      <c r="B125" s="41"/>
      <c r="C125" s="141"/>
      <c r="D125" s="36" t="str">
        <f>IFERROR(VLOOKUP($C125,DataBase!$A:$K,2,0),"")</f>
        <v/>
      </c>
      <c r="E125" s="109" t="str">
        <f>IFERROR(VLOOKUP($C125,DataBase!$A:$K,MATCH("Unit", DataBase!$A$1:$L$1,0),0),"")</f>
        <v/>
      </c>
      <c r="F125" s="112"/>
      <c r="G125" s="37">
        <f>IFERROR(VLOOKUP($C125, DataBase!$A:$K, MATCH("Harga Per Unit", DataBase!$A$1:$L$1,0),0),0)</f>
        <v>0</v>
      </c>
      <c r="H125" s="38">
        <f t="shared" si="5"/>
        <v>0</v>
      </c>
      <c r="I125" s="43"/>
      <c r="J125" s="44"/>
    </row>
    <row r="126" spans="1:10" ht="15">
      <c r="A126" s="40"/>
      <c r="B126" s="41"/>
      <c r="C126" s="141"/>
      <c r="D126" s="36" t="str">
        <f>IFERROR(VLOOKUP($C126,DataBase!$A:$K,2,0),"")</f>
        <v/>
      </c>
      <c r="E126" s="109" t="str">
        <f>IFERROR(VLOOKUP($C126,DataBase!$A:$K,MATCH("Unit", DataBase!$A$1:$L$1,0),0),"")</f>
        <v/>
      </c>
      <c r="F126" s="112"/>
      <c r="G126" s="37">
        <f>IFERROR(VLOOKUP($C126, DataBase!$A:$K, MATCH("Harga Per Unit", DataBase!$A$1:$L$1,0),0),0)</f>
        <v>0</v>
      </c>
      <c r="H126" s="38">
        <f t="shared" si="5"/>
        <v>0</v>
      </c>
      <c r="I126" s="43"/>
      <c r="J126" s="44"/>
    </row>
    <row r="127" spans="1:10" ht="15">
      <c r="A127" s="40"/>
      <c r="B127" s="41"/>
      <c r="C127" s="141"/>
      <c r="D127" s="36" t="str">
        <f>IFERROR(VLOOKUP($C127,DataBase!$A:$K,2,0),"")</f>
        <v/>
      </c>
      <c r="E127" s="109" t="str">
        <f>IFERROR(VLOOKUP($C127,DataBase!$A:$K,MATCH("Unit", DataBase!$A$1:$L$1,0),0),"")</f>
        <v/>
      </c>
      <c r="F127" s="112"/>
      <c r="G127" s="37">
        <f>IFERROR(VLOOKUP($C127, DataBase!$A:$K, MATCH("Harga Per Unit", DataBase!$A$1:$L$1,0),0),0)</f>
        <v>0</v>
      </c>
      <c r="H127" s="38">
        <f t="shared" si="5"/>
        <v>0</v>
      </c>
      <c r="I127" s="43"/>
      <c r="J127" s="44"/>
    </row>
    <row r="128" spans="1:10" ht="15">
      <c r="A128" s="40"/>
      <c r="B128" s="41"/>
      <c r="C128" s="141"/>
      <c r="D128" s="36" t="str">
        <f>IFERROR(VLOOKUP($C128,DataBase!$A:$K,2,0),"")</f>
        <v/>
      </c>
      <c r="E128" s="109" t="str">
        <f>IFERROR(VLOOKUP($C128,DataBase!$A:$K,MATCH("Unit", DataBase!$A$1:$L$1,0),0),"")</f>
        <v/>
      </c>
      <c r="F128" s="112"/>
      <c r="G128" s="37">
        <f>IFERROR(VLOOKUP($C128, DataBase!$A:$K, MATCH("Harga Per Unit", DataBase!$A$1:$L$1,0),0),0)</f>
        <v>0</v>
      </c>
      <c r="H128" s="38">
        <f t="shared" si="5"/>
        <v>0</v>
      </c>
      <c r="I128" s="43"/>
      <c r="J128" s="44"/>
    </row>
    <row r="129" spans="1:10" ht="15">
      <c r="A129" s="40"/>
      <c r="B129" s="41"/>
      <c r="C129" s="141"/>
      <c r="D129" s="36" t="str">
        <f>IFERROR(VLOOKUP($C129,DataBase!$A:$K,2,0),"")</f>
        <v/>
      </c>
      <c r="E129" s="109" t="str">
        <f>IFERROR(VLOOKUP($C129,DataBase!$A:$K,MATCH("Unit", DataBase!$A$1:$L$1,0),0),"")</f>
        <v/>
      </c>
      <c r="F129" s="112"/>
      <c r="G129" s="37">
        <f>IFERROR(VLOOKUP($C129, DataBase!$A:$K, MATCH("Harga Per Unit", DataBase!$A$1:$L$1,0),0),0)</f>
        <v>0</v>
      </c>
      <c r="H129" s="38">
        <f t="shared" si="5"/>
        <v>0</v>
      </c>
      <c r="I129" s="43"/>
      <c r="J129" s="44"/>
    </row>
    <row r="130" spans="1:10">
      <c r="A130" s="40"/>
      <c r="B130" s="41" t="str">
        <f>"Cost" &amp;" "&amp; B119</f>
        <v xml:space="preserve">Cost </v>
      </c>
      <c r="C130" s="135"/>
      <c r="D130" s="42" t="s">
        <v>18</v>
      </c>
      <c r="E130" s="109" t="str">
        <f>IFERROR(VLOOKUP($C130,DataBase!$A:$K,MATCH("Unit", DataBase!$A$1:$L$1,0),0),"")</f>
        <v/>
      </c>
      <c r="F130" s="45"/>
      <c r="G130" s="46"/>
      <c r="H130" s="38"/>
      <c r="I130" s="47">
        <f>IFERROR(SUM($H119:$H130),"")</f>
        <v>0</v>
      </c>
      <c r="J130" s="193">
        <f>IFERROR($I130/J123,"")</f>
        <v>0</v>
      </c>
    </row>
    <row r="131" spans="1:10">
      <c r="A131" s="263" t="s">
        <v>31</v>
      </c>
      <c r="B131" s="264"/>
      <c r="C131" s="264"/>
      <c r="D131" s="264"/>
      <c r="E131" s="264"/>
      <c r="F131" s="265"/>
      <c r="G131" s="46"/>
      <c r="H131" s="48"/>
      <c r="I131" s="49">
        <f>IFERROR($J130*10%,"")</f>
        <v>0</v>
      </c>
      <c r="J131" s="50"/>
    </row>
    <row r="132" spans="1:10">
      <c r="A132" s="263" t="str">
        <f>"Total Cost " &amp; B119</f>
        <v xml:space="preserve">Total Cost </v>
      </c>
      <c r="B132" s="264"/>
      <c r="C132" s="264"/>
      <c r="D132" s="264"/>
      <c r="E132" s="264"/>
      <c r="F132" s="265"/>
      <c r="G132" s="46"/>
      <c r="H132" s="38"/>
      <c r="I132" s="51">
        <f>IFERROR($J130+$I131,"")</f>
        <v>0</v>
      </c>
      <c r="J132" s="111"/>
    </row>
    <row r="133" spans="1:10">
      <c r="A133" s="176"/>
      <c r="B133" s="176"/>
      <c r="C133" s="176"/>
      <c r="D133" s="176"/>
      <c r="E133" s="176"/>
      <c r="F133" s="176"/>
      <c r="G133" s="177" t="s">
        <v>60</v>
      </c>
      <c r="H133" s="178"/>
      <c r="I133" s="181">
        <v>0.3</v>
      </c>
      <c r="J133" s="180"/>
    </row>
    <row r="134" spans="1:10">
      <c r="A134" s="176"/>
      <c r="B134" s="176"/>
      <c r="C134" s="176"/>
      <c r="D134" s="176"/>
      <c r="E134" s="176"/>
      <c r="F134" s="176"/>
      <c r="G134" s="177" t="s">
        <v>61</v>
      </c>
      <c r="H134" s="178"/>
      <c r="I134" s="179">
        <f>I132/I133</f>
        <v>0</v>
      </c>
      <c r="J134" s="180"/>
    </row>
    <row r="135" spans="1:10">
      <c r="A135" s="176"/>
      <c r="B135" s="176"/>
      <c r="C135" s="176"/>
      <c r="D135" s="176"/>
      <c r="E135" s="176"/>
      <c r="F135" s="176"/>
      <c r="G135" s="182" t="s">
        <v>62</v>
      </c>
      <c r="H135" s="178"/>
      <c r="I135" s="179"/>
      <c r="J135" s="180"/>
    </row>
    <row r="136" spans="1:10">
      <c r="A136" s="176"/>
      <c r="B136" s="176"/>
      <c r="C136" s="176"/>
      <c r="D136" s="176"/>
      <c r="E136" s="176"/>
      <c r="F136" s="176"/>
      <c r="G136" s="177" t="s">
        <v>63</v>
      </c>
      <c r="H136" s="178"/>
      <c r="I136" s="181" t="e">
        <f>I132/I135*100%</f>
        <v>#DIV/0!</v>
      </c>
      <c r="J136" s="180"/>
    </row>
    <row r="139" spans="1:10">
      <c r="A139" s="266" t="s">
        <v>19</v>
      </c>
      <c r="B139" s="268" t="s">
        <v>20</v>
      </c>
      <c r="C139" s="270" t="s">
        <v>21</v>
      </c>
      <c r="D139" s="272" t="s">
        <v>22</v>
      </c>
      <c r="E139" s="266" t="s">
        <v>23</v>
      </c>
      <c r="F139" s="274" t="s">
        <v>24</v>
      </c>
      <c r="G139" s="194" t="s">
        <v>25</v>
      </c>
      <c r="H139" s="195" t="s">
        <v>26</v>
      </c>
      <c r="I139" s="276" t="s">
        <v>27</v>
      </c>
      <c r="J139" s="239" t="s">
        <v>27</v>
      </c>
    </row>
    <row r="140" spans="1:10" ht="13.5" thickBot="1">
      <c r="A140" s="267"/>
      <c r="B140" s="269"/>
      <c r="C140" s="271"/>
      <c r="D140" s="273"/>
      <c r="E140" s="267"/>
      <c r="F140" s="275"/>
      <c r="G140" s="197" t="s">
        <v>28</v>
      </c>
      <c r="H140" s="198" t="s">
        <v>29</v>
      </c>
      <c r="I140" s="277"/>
      <c r="J140" s="240" t="s">
        <v>30</v>
      </c>
    </row>
    <row r="141" spans="1:10" ht="18.75" thickTop="1">
      <c r="A141" s="261" t="s">
        <v>50</v>
      </c>
      <c r="B141" s="262"/>
      <c r="C141" s="262"/>
      <c r="D141" s="262"/>
      <c r="E141" s="262"/>
      <c r="F141" s="262"/>
      <c r="G141" s="262"/>
      <c r="H141" s="262"/>
      <c r="I141" s="262"/>
      <c r="J141" s="262"/>
    </row>
    <row r="142" spans="1:10" ht="15">
      <c r="A142" s="34"/>
      <c r="B142" s="35"/>
      <c r="C142" s="141"/>
      <c r="D142" s="36" t="str">
        <f>IFERROR(VLOOKUP($C142,DataBase!$A:$K,2,0),"")</f>
        <v/>
      </c>
      <c r="E142" s="109" t="str">
        <f>IFERROR(VLOOKUP($C142,DataBase!$A:$K,MATCH("Unit", DataBase!$A$1:$L$1,0),0),"")</f>
        <v/>
      </c>
      <c r="F142" s="110"/>
      <c r="G142" s="37">
        <f>IFERROR(VLOOKUP($C142, DataBase!$A:$K, MATCH("Harga Per Unit", DataBase!$A$1:$L$1,0),0),0)</f>
        <v>0</v>
      </c>
      <c r="H142" s="38">
        <f t="shared" ref="H142:H152" si="6">IFERROR($F142*$G142,0)</f>
        <v>0</v>
      </c>
      <c r="I142" s="185"/>
      <c r="J142" s="39"/>
    </row>
    <row r="143" spans="1:10" ht="15">
      <c r="A143" s="40"/>
      <c r="B143" s="41"/>
      <c r="C143" s="141"/>
      <c r="D143" s="36" t="str">
        <f>IFERROR(VLOOKUP($C143,DataBase!$A:$K,2,0),"")</f>
        <v/>
      </c>
      <c r="E143" s="109" t="str">
        <f>IFERROR(VLOOKUP($C143,DataBase!$A:$K,MATCH("Unit", DataBase!$A$1:$L$1,0),0),"")</f>
        <v/>
      </c>
      <c r="F143" s="110"/>
      <c r="G143" s="37">
        <f>IFERROR(VLOOKUP($C143, DataBase!$A:$K, MATCH("Harga Per Unit", DataBase!$A$1:$L$1,0),0),0)</f>
        <v>0</v>
      </c>
      <c r="H143" s="38">
        <f t="shared" si="6"/>
        <v>0</v>
      </c>
      <c r="I143" s="43"/>
      <c r="J143" s="44"/>
    </row>
    <row r="144" spans="1:10" ht="15">
      <c r="A144" s="40"/>
      <c r="B144" s="41"/>
      <c r="C144" s="141"/>
      <c r="D144" s="36" t="str">
        <f>IFERROR(VLOOKUP($C144,DataBase!$A:$K,2,0),"")</f>
        <v/>
      </c>
      <c r="E144" s="109" t="str">
        <f>IFERROR(VLOOKUP($C144,DataBase!$A:$K,MATCH("Unit", DataBase!$A$1:$L$1,0),0),"")</f>
        <v/>
      </c>
      <c r="F144" s="110"/>
      <c r="G144" s="37">
        <f>IFERROR(VLOOKUP($C144, DataBase!$A:$K, MATCH("Harga Per Unit", DataBase!$A$1:$L$1,0),0),0)</f>
        <v>0</v>
      </c>
      <c r="H144" s="38">
        <f t="shared" si="6"/>
        <v>0</v>
      </c>
      <c r="I144" s="43"/>
      <c r="J144" s="44"/>
    </row>
    <row r="145" spans="1:10" ht="15">
      <c r="A145" s="40"/>
      <c r="B145" s="41"/>
      <c r="C145" s="141"/>
      <c r="D145" s="36" t="str">
        <f>IFERROR(VLOOKUP($C145,DataBase!$A:$K,2,0),"")</f>
        <v/>
      </c>
      <c r="E145" s="109" t="str">
        <f>IFERROR(VLOOKUP($C145,DataBase!$A:$K,MATCH("Unit", DataBase!$A$1:$L$1,0),0),"")</f>
        <v/>
      </c>
      <c r="F145" s="112"/>
      <c r="G145" s="37">
        <f>IFERROR(VLOOKUP($C145, DataBase!$A:$K, MATCH("Harga Per Unit", DataBase!$A$1:$L$1,0),0),0)</f>
        <v>0</v>
      </c>
      <c r="H145" s="38">
        <f t="shared" si="6"/>
        <v>0</v>
      </c>
      <c r="I145" s="43"/>
      <c r="J145" s="189" t="s">
        <v>66</v>
      </c>
    </row>
    <row r="146" spans="1:10" ht="15">
      <c r="A146" s="40"/>
      <c r="B146" s="41"/>
      <c r="C146" s="141"/>
      <c r="D146" s="36" t="str">
        <f>IFERROR(VLOOKUP($C146,DataBase!$A:$K,2,0),"")</f>
        <v/>
      </c>
      <c r="E146" s="109" t="str">
        <f>IFERROR(VLOOKUP($C146,DataBase!$A:$K,MATCH("Unit", DataBase!$A$1:$L$1,0),0),"")</f>
        <v/>
      </c>
      <c r="F146" s="113"/>
      <c r="G146" s="37">
        <f>IFERROR(VLOOKUP($C146, DataBase!$A:$K, MATCH("Harga Per Unit", DataBase!$A$1:$L$1,0),0),0)</f>
        <v>0</v>
      </c>
      <c r="H146" s="114">
        <f t="shared" si="6"/>
        <v>0</v>
      </c>
      <c r="I146" s="43"/>
      <c r="J146" s="192">
        <v>1</v>
      </c>
    </row>
    <row r="147" spans="1:10" ht="15">
      <c r="A147" s="40"/>
      <c r="B147" s="41"/>
      <c r="C147" s="141"/>
      <c r="D147" s="36" t="str">
        <f>IFERROR(VLOOKUP($C147,DataBase!$A:$K,2,0),"")</f>
        <v/>
      </c>
      <c r="E147" s="109" t="str">
        <f>IFERROR(VLOOKUP($C147,DataBase!$A:$K,MATCH("Unit", DataBase!$A$1:$L$1,0),0),"")</f>
        <v/>
      </c>
      <c r="F147" s="112"/>
      <c r="G147" s="37">
        <f>IFERROR(VLOOKUP($C147, DataBase!$A:$K, MATCH("Harga Per Unit", DataBase!$A$1:$L$1,0),0),0)</f>
        <v>0</v>
      </c>
      <c r="H147" s="38">
        <f t="shared" si="6"/>
        <v>0</v>
      </c>
      <c r="I147" s="43"/>
      <c r="J147" s="189" t="s">
        <v>67</v>
      </c>
    </row>
    <row r="148" spans="1:10" ht="15">
      <c r="A148" s="40"/>
      <c r="B148" s="41"/>
      <c r="C148" s="141"/>
      <c r="D148" s="36" t="str">
        <f>IFERROR(VLOOKUP($C148,DataBase!$A:$K,2,0),"")</f>
        <v/>
      </c>
      <c r="E148" s="109" t="str">
        <f>IFERROR(VLOOKUP($C148,DataBase!$A:$K,MATCH("Unit", DataBase!$A$1:$L$1,0),0),"")</f>
        <v/>
      </c>
      <c r="F148" s="112"/>
      <c r="G148" s="37">
        <f>IFERROR(VLOOKUP($C148, DataBase!$A:$K, MATCH("Harga Per Unit", DataBase!$A$1:$L$1,0),0),0)</f>
        <v>0</v>
      </c>
      <c r="H148" s="38">
        <f t="shared" si="6"/>
        <v>0</v>
      </c>
      <c r="I148" s="43"/>
      <c r="J148" s="44"/>
    </row>
    <row r="149" spans="1:10" ht="15">
      <c r="A149" s="40"/>
      <c r="B149" s="41"/>
      <c r="C149" s="141"/>
      <c r="D149" s="36" t="str">
        <f>IFERROR(VLOOKUP($C149,DataBase!$A:$K,2,0),"")</f>
        <v/>
      </c>
      <c r="E149" s="109" t="str">
        <f>IFERROR(VLOOKUP($C149,DataBase!$A:$K,MATCH("Unit", DataBase!$A$1:$L$1,0),0),"")</f>
        <v/>
      </c>
      <c r="F149" s="112"/>
      <c r="G149" s="37">
        <f>IFERROR(VLOOKUP($C149, DataBase!$A:$K, MATCH("Harga Per Unit", DataBase!$A$1:$L$1,0),0),0)</f>
        <v>0</v>
      </c>
      <c r="H149" s="38">
        <f t="shared" si="6"/>
        <v>0</v>
      </c>
      <c r="I149" s="43"/>
      <c r="J149" s="44"/>
    </row>
    <row r="150" spans="1:10" ht="15">
      <c r="A150" s="40"/>
      <c r="B150" s="41"/>
      <c r="C150" s="141"/>
      <c r="D150" s="36" t="str">
        <f>IFERROR(VLOOKUP($C150,DataBase!$A:$K,2,0),"")</f>
        <v/>
      </c>
      <c r="E150" s="109" t="str">
        <f>IFERROR(VLOOKUP($C150,DataBase!$A:$K,MATCH("Unit", DataBase!$A$1:$L$1,0),0),"")</f>
        <v/>
      </c>
      <c r="F150" s="112"/>
      <c r="G150" s="37">
        <f>IFERROR(VLOOKUP($C150, DataBase!$A:$K, MATCH("Harga Per Unit", DataBase!$A$1:$L$1,0),0),0)</f>
        <v>0</v>
      </c>
      <c r="H150" s="38">
        <f t="shared" si="6"/>
        <v>0</v>
      </c>
      <c r="I150" s="43"/>
      <c r="J150" s="44"/>
    </row>
    <row r="151" spans="1:10" ht="15">
      <c r="A151" s="40"/>
      <c r="B151" s="41"/>
      <c r="C151" s="141"/>
      <c r="D151" s="36" t="str">
        <f>IFERROR(VLOOKUP($C151,DataBase!$A:$K,2,0),"")</f>
        <v/>
      </c>
      <c r="E151" s="109" t="str">
        <f>IFERROR(VLOOKUP($C151,DataBase!$A:$K,MATCH("Unit", DataBase!$A$1:$L$1,0),0),"")</f>
        <v/>
      </c>
      <c r="F151" s="112"/>
      <c r="G151" s="37">
        <f>IFERROR(VLOOKUP($C151, DataBase!$A:$K, MATCH("Harga Per Unit", DataBase!$A$1:$L$1,0),0),0)</f>
        <v>0</v>
      </c>
      <c r="H151" s="38">
        <f t="shared" si="6"/>
        <v>0</v>
      </c>
      <c r="I151" s="43"/>
      <c r="J151" s="44"/>
    </row>
    <row r="152" spans="1:10" ht="15">
      <c r="A152" s="40"/>
      <c r="B152" s="41"/>
      <c r="C152" s="141"/>
      <c r="D152" s="36" t="str">
        <f>IFERROR(VLOOKUP($C152,DataBase!$A:$K,2,0),"")</f>
        <v/>
      </c>
      <c r="E152" s="109" t="str">
        <f>IFERROR(VLOOKUP($C152,DataBase!$A:$K,MATCH("Unit", DataBase!$A$1:$L$1,0),0),"")</f>
        <v/>
      </c>
      <c r="F152" s="112"/>
      <c r="G152" s="37">
        <f>IFERROR(VLOOKUP($C152, DataBase!$A:$K, MATCH("Harga Per Unit", DataBase!$A$1:$L$1,0),0),0)</f>
        <v>0</v>
      </c>
      <c r="H152" s="38">
        <f t="shared" si="6"/>
        <v>0</v>
      </c>
      <c r="I152" s="43"/>
      <c r="J152" s="44"/>
    </row>
    <row r="153" spans="1:10">
      <c r="A153" s="40"/>
      <c r="B153" s="41" t="str">
        <f>"Cost" &amp;" "&amp; B142</f>
        <v xml:space="preserve">Cost </v>
      </c>
      <c r="C153" s="135"/>
      <c r="D153" s="42" t="s">
        <v>18</v>
      </c>
      <c r="E153" s="109" t="str">
        <f>IFERROR(VLOOKUP($C153,DataBase!$A:$K,MATCH("Unit", DataBase!$A$1:$L$1,0),0),"")</f>
        <v/>
      </c>
      <c r="F153" s="45"/>
      <c r="G153" s="46"/>
      <c r="H153" s="38"/>
      <c r="I153" s="47">
        <f>IFERROR(SUM($H142:$H153),"")</f>
        <v>0</v>
      </c>
      <c r="J153" s="193">
        <f>IFERROR($I153/J146,"")</f>
        <v>0</v>
      </c>
    </row>
    <row r="154" spans="1:10">
      <c r="A154" s="263" t="s">
        <v>31</v>
      </c>
      <c r="B154" s="264"/>
      <c r="C154" s="264"/>
      <c r="D154" s="264"/>
      <c r="E154" s="264"/>
      <c r="F154" s="265"/>
      <c r="G154" s="46"/>
      <c r="H154" s="48"/>
      <c r="I154" s="49">
        <f>IFERROR($J153*10%,"")</f>
        <v>0</v>
      </c>
      <c r="J154" s="50"/>
    </row>
    <row r="155" spans="1:10">
      <c r="A155" s="263" t="str">
        <f>"Total Cost " &amp; B142</f>
        <v xml:space="preserve">Total Cost </v>
      </c>
      <c r="B155" s="264"/>
      <c r="C155" s="264"/>
      <c r="D155" s="264"/>
      <c r="E155" s="264"/>
      <c r="F155" s="265"/>
      <c r="G155" s="46"/>
      <c r="H155" s="38"/>
      <c r="I155" s="51">
        <f>IFERROR($J153+$I154,"")</f>
        <v>0</v>
      </c>
      <c r="J155" s="111"/>
    </row>
    <row r="156" spans="1:10">
      <c r="A156" s="176"/>
      <c r="B156" s="176"/>
      <c r="C156" s="176"/>
      <c r="D156" s="176"/>
      <c r="E156" s="176"/>
      <c r="F156" s="176"/>
      <c r="G156" s="177" t="s">
        <v>60</v>
      </c>
      <c r="H156" s="178"/>
      <c r="I156" s="181">
        <v>0.3</v>
      </c>
      <c r="J156" s="180"/>
    </row>
    <row r="157" spans="1:10">
      <c r="A157" s="176"/>
      <c r="B157" s="176"/>
      <c r="C157" s="176"/>
      <c r="D157" s="176"/>
      <c r="E157" s="176"/>
      <c r="F157" s="176"/>
      <c r="G157" s="177" t="s">
        <v>61</v>
      </c>
      <c r="H157" s="178"/>
      <c r="I157" s="179">
        <f>I155/I156</f>
        <v>0</v>
      </c>
      <c r="J157" s="180"/>
    </row>
    <row r="158" spans="1:10">
      <c r="A158" s="176"/>
      <c r="B158" s="176"/>
      <c r="C158" s="176"/>
      <c r="D158" s="176"/>
      <c r="E158" s="176"/>
      <c r="F158" s="176"/>
      <c r="G158" s="182" t="s">
        <v>62</v>
      </c>
      <c r="H158" s="178"/>
      <c r="I158" s="179"/>
      <c r="J158" s="180"/>
    </row>
    <row r="159" spans="1:10">
      <c r="A159" s="176"/>
      <c r="B159" s="176"/>
      <c r="C159" s="176"/>
      <c r="D159" s="176"/>
      <c r="E159" s="176"/>
      <c r="F159" s="176"/>
      <c r="G159" s="177" t="s">
        <v>63</v>
      </c>
      <c r="H159" s="178"/>
      <c r="I159" s="181" t="e">
        <f>I155/I158*100%</f>
        <v>#DIV/0!</v>
      </c>
      <c r="J159" s="180"/>
    </row>
  </sheetData>
  <mergeCells count="70">
    <mergeCell ref="F24:F25"/>
    <mergeCell ref="F1:F2"/>
    <mergeCell ref="I1:I2"/>
    <mergeCell ref="A3:J3"/>
    <mergeCell ref="A16:F16"/>
    <mergeCell ref="A17:F17"/>
    <mergeCell ref="A1:A2"/>
    <mergeCell ref="B1:B2"/>
    <mergeCell ref="C1:C2"/>
    <mergeCell ref="D1:D2"/>
    <mergeCell ref="E1:E2"/>
    <mergeCell ref="I24:I25"/>
    <mergeCell ref="A24:A25"/>
    <mergeCell ref="B24:B25"/>
    <mergeCell ref="C24:C25"/>
    <mergeCell ref="D24:D25"/>
    <mergeCell ref="D47:D48"/>
    <mergeCell ref="E47:E48"/>
    <mergeCell ref="F47:F48"/>
    <mergeCell ref="I47:I48"/>
    <mergeCell ref="A40:F40"/>
    <mergeCell ref="E24:E25"/>
    <mergeCell ref="A49:J49"/>
    <mergeCell ref="A62:F62"/>
    <mergeCell ref="A63:F63"/>
    <mergeCell ref="A70:A71"/>
    <mergeCell ref="B70:B71"/>
    <mergeCell ref="C70:C71"/>
    <mergeCell ref="D70:D71"/>
    <mergeCell ref="E70:E71"/>
    <mergeCell ref="F70:F71"/>
    <mergeCell ref="I70:I71"/>
    <mergeCell ref="A26:J26"/>
    <mergeCell ref="A39:F39"/>
    <mergeCell ref="A47:A48"/>
    <mergeCell ref="B47:B48"/>
    <mergeCell ref="C47:C48"/>
    <mergeCell ref="A72:J72"/>
    <mergeCell ref="A85:F85"/>
    <mergeCell ref="A86:F86"/>
    <mergeCell ref="A93:A94"/>
    <mergeCell ref="B93:B94"/>
    <mergeCell ref="C93:C94"/>
    <mergeCell ref="D93:D94"/>
    <mergeCell ref="E93:E94"/>
    <mergeCell ref="F93:F94"/>
    <mergeCell ref="I93:I94"/>
    <mergeCell ref="A95:J95"/>
    <mergeCell ref="A108:F108"/>
    <mergeCell ref="A109:F109"/>
    <mergeCell ref="A116:A117"/>
    <mergeCell ref="B116:B117"/>
    <mergeCell ref="C116:C117"/>
    <mergeCell ref="D116:D117"/>
    <mergeCell ref="E116:E117"/>
    <mergeCell ref="F116:F117"/>
    <mergeCell ref="I116:I117"/>
    <mergeCell ref="A141:J141"/>
    <mergeCell ref="A154:F154"/>
    <mergeCell ref="A155:F155"/>
    <mergeCell ref="A118:J118"/>
    <mergeCell ref="A131:F131"/>
    <mergeCell ref="A132:F132"/>
    <mergeCell ref="A139:A140"/>
    <mergeCell ref="B139:B140"/>
    <mergeCell ref="C139:C140"/>
    <mergeCell ref="D139:D140"/>
    <mergeCell ref="E139:E140"/>
    <mergeCell ref="F139:F140"/>
    <mergeCell ref="I139:I140"/>
  </mergeCells>
  <dataValidations count="2">
    <dataValidation allowBlank="1" showInputMessage="1" showErrorMessage="1" errorTitle="!!! WARNING !!!" error="JANGAN DI INPUT MANUAL COY !" sqref="G4:G14 G27:G37 G50:G60 G73:G83 G96:G106 G119:G129 G142:G152" xr:uid="{00000000-0002-0000-0200-000000000000}"/>
    <dataValidation allowBlank="1" showInputMessage="1" showErrorMessage="1" errorTitle="!!! WARNING !!!" error="WOI...JGN DI INPUT MANUAL !_x000a_BIARIN AJA KOSONG !_x000a_BALIKIN GA ?!_x000a_PENCET CTRL-Z !" sqref="H4:H14 H27:H37 H50:H60 H73:H83 H96:H106 H119:H129 H142:H152" xr:uid="{00000000-0002-0000-0200-000001000000}"/>
  </dataValidations>
  <printOptions horizontalCentered="1"/>
  <pageMargins left="0.31496062992126" right="0.31496062992126" top="0.35433070866141703" bottom="0.35433070866141703" header="0" footer="0.118110236220472"/>
  <pageSetup paperSize="9" scale="59" fitToHeight="0" orientation="portrait" r:id="rId1"/>
  <headerFooter>
    <oddFooter>&amp;R&amp;P&amp;N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  <pageSetUpPr fitToPage="1"/>
  </sheetPr>
  <dimension ref="A1:K297"/>
  <sheetViews>
    <sheetView zoomScaleNormal="100" workbookViewId="0">
      <pane ySplit="1" topLeftCell="A255" activePane="bottomLeft" state="frozen"/>
      <selection pane="bottomLeft" activeCell="B257" sqref="B257"/>
    </sheetView>
  </sheetViews>
  <sheetFormatPr defaultColWidth="9.140625" defaultRowHeight="12.75"/>
  <cols>
    <col min="1" max="1" width="6.28515625" style="1" customWidth="1"/>
    <col min="2" max="2" width="20.85546875" style="1" customWidth="1"/>
    <col min="3" max="3" width="10" style="136" bestFit="1" customWidth="1"/>
    <col min="4" max="4" width="30.28515625" style="1" customWidth="1"/>
    <col min="5" max="5" width="9" style="2" customWidth="1"/>
    <col min="6" max="6" width="6.28515625" style="1" customWidth="1"/>
    <col min="7" max="7" width="14" style="1" bestFit="1" customWidth="1"/>
    <col min="8" max="8" width="12" style="1" bestFit="1" customWidth="1"/>
    <col min="9" max="10" width="19" style="1" bestFit="1" customWidth="1"/>
    <col min="11" max="11" width="9.140625" style="115"/>
    <col min="12" max="12" width="8" style="1" customWidth="1"/>
    <col min="13" max="16384" width="9.140625" style="1"/>
  </cols>
  <sheetData>
    <row r="1" spans="1:10">
      <c r="A1" s="266" t="s">
        <v>19</v>
      </c>
      <c r="B1" s="268" t="s">
        <v>20</v>
      </c>
      <c r="C1" s="270" t="s">
        <v>21</v>
      </c>
      <c r="D1" s="272" t="s">
        <v>22</v>
      </c>
      <c r="E1" s="266" t="s">
        <v>23</v>
      </c>
      <c r="F1" s="274" t="s">
        <v>24</v>
      </c>
      <c r="G1" s="194" t="s">
        <v>25</v>
      </c>
      <c r="H1" s="195" t="s">
        <v>26</v>
      </c>
      <c r="I1" s="276" t="s">
        <v>27</v>
      </c>
      <c r="J1" s="196" t="s">
        <v>27</v>
      </c>
    </row>
    <row r="2" spans="1:10" ht="13.5" thickBot="1">
      <c r="A2" s="267"/>
      <c r="B2" s="269"/>
      <c r="C2" s="271"/>
      <c r="D2" s="273"/>
      <c r="E2" s="267"/>
      <c r="F2" s="275"/>
      <c r="G2" s="197" t="s">
        <v>28</v>
      </c>
      <c r="H2" s="198" t="s">
        <v>29</v>
      </c>
      <c r="I2" s="277"/>
      <c r="J2" s="199" t="s">
        <v>30</v>
      </c>
    </row>
    <row r="3" spans="1:10" ht="18.75" thickTop="1">
      <c r="A3" s="261" t="s">
        <v>50</v>
      </c>
      <c r="B3" s="262"/>
      <c r="C3" s="262"/>
      <c r="D3" s="262"/>
      <c r="E3" s="262"/>
      <c r="F3" s="262"/>
      <c r="G3" s="262"/>
      <c r="H3" s="262"/>
      <c r="I3" s="262"/>
      <c r="J3" s="262"/>
    </row>
    <row r="4" spans="1:10" ht="15">
      <c r="A4" s="34">
        <v>1</v>
      </c>
      <c r="B4" s="35" t="s">
        <v>118</v>
      </c>
      <c r="C4" s="141">
        <v>1111</v>
      </c>
      <c r="D4" s="36" t="str">
        <f>IFERROR(VLOOKUP($C4,DataBase!$A:$K,2,0),"")</f>
        <v>Houseblend 50 ; 30 1kg</v>
      </c>
      <c r="E4" s="109" t="str">
        <f>IFERROR(VLOOKUP($C4,DataBase!$A:$K,MATCH("Unit", DataBase!$A$1:$L$1,0),0),"")</f>
        <v>gram</v>
      </c>
      <c r="F4" s="186">
        <v>18</v>
      </c>
      <c r="G4" s="37">
        <f>IFERROR(VLOOKUP($C4, DataBase!$A:$K, MATCH("Harga Per Unit", DataBase!$A$1:$L$1,0),0),0)</f>
        <v>120</v>
      </c>
      <c r="H4" s="38">
        <f t="shared" ref="H4:H14" si="0">IFERROR($F4*$G4,0)</f>
        <v>2160</v>
      </c>
      <c r="I4" s="185"/>
      <c r="J4" s="39"/>
    </row>
    <row r="5" spans="1:10" ht="102">
      <c r="A5" s="40"/>
      <c r="B5" s="245" t="s">
        <v>119</v>
      </c>
      <c r="C5" s="141">
        <v>5112</v>
      </c>
      <c r="D5" s="36" t="str">
        <f>IFERROR(VLOOKUP($C5,DataBase!$A:$K,2,0),"")</f>
        <v>galon 19lt</v>
      </c>
      <c r="E5" s="109" t="str">
        <f>IFERROR(VLOOKUP($C5,DataBase!$A:$K,MATCH("Unit", DataBase!$A$1:$L$1,0),0),"")</f>
        <v>ml</v>
      </c>
      <c r="F5" s="186">
        <v>50</v>
      </c>
      <c r="G5" s="37">
        <f>IFERROR(VLOOKUP($C5, DataBase!$A:$K, MATCH("Harga Per Unit", DataBase!$A$1:$L$1,0),0),0)</f>
        <v>0.94736842105263153</v>
      </c>
      <c r="H5" s="38">
        <f t="shared" si="0"/>
        <v>47.368421052631575</v>
      </c>
      <c r="I5" s="43"/>
      <c r="J5" s="44"/>
    </row>
    <row r="6" spans="1:10" ht="15">
      <c r="A6" s="40"/>
      <c r="B6" s="41"/>
      <c r="C6" s="141"/>
      <c r="D6" s="36" t="str">
        <f>IFERROR(VLOOKUP($C6,DataBase!$A:$K,2,0),"")</f>
        <v/>
      </c>
      <c r="E6" s="109" t="str">
        <f>IFERROR(VLOOKUP($C6,DataBase!$A:$K,MATCH("Unit", DataBase!$A$1:$L$1,0),0),"")</f>
        <v/>
      </c>
      <c r="F6" s="186"/>
      <c r="G6" s="37">
        <f>IFERROR(VLOOKUP($C6, DataBase!$A:$K, MATCH("Harga Per Unit", DataBase!$A$1:$L$1,0),0),0)</f>
        <v>0</v>
      </c>
      <c r="H6" s="38">
        <f t="shared" si="0"/>
        <v>0</v>
      </c>
      <c r="I6" s="43"/>
      <c r="J6" s="44"/>
    </row>
    <row r="7" spans="1:10" ht="15">
      <c r="A7" s="40"/>
      <c r="B7" s="41"/>
      <c r="C7" s="141"/>
      <c r="D7" s="36" t="str">
        <f>IFERROR(VLOOKUP($C7,DataBase!$A:$K,2,0),"")</f>
        <v/>
      </c>
      <c r="E7" s="109" t="str">
        <f>IFERROR(VLOOKUP($C7,DataBase!$A:$K,MATCH("Unit", DataBase!$A$1:$L$1,0),0),"")</f>
        <v/>
      </c>
      <c r="F7" s="187"/>
      <c r="G7" s="37">
        <f>IFERROR(VLOOKUP($C7, DataBase!$A:$K, MATCH("Harga Per Unit", DataBase!$A$1:$L$1,0),0),0)</f>
        <v>0</v>
      </c>
      <c r="H7" s="38">
        <f t="shared" si="0"/>
        <v>0</v>
      </c>
      <c r="I7" s="43"/>
      <c r="J7" s="189" t="s">
        <v>66</v>
      </c>
    </row>
    <row r="8" spans="1:10" ht="15">
      <c r="A8" s="40"/>
      <c r="B8" s="41"/>
      <c r="C8" s="141"/>
      <c r="D8" s="36" t="str">
        <f>IFERROR(VLOOKUP($C8,DataBase!$A:$K,2,0),"")</f>
        <v/>
      </c>
      <c r="E8" s="109" t="str">
        <f>IFERROR(VLOOKUP($C8,DataBase!$A:$K,MATCH("Unit", DataBase!$A$1:$L$1,0),0),"")</f>
        <v/>
      </c>
      <c r="F8" s="187"/>
      <c r="G8" s="37">
        <f>IFERROR(VLOOKUP($C8, DataBase!$A:$K, MATCH("Harga Per Unit", DataBase!$A$1:$L$1,0),0),0)</f>
        <v>0</v>
      </c>
      <c r="H8" s="114">
        <f t="shared" si="0"/>
        <v>0</v>
      </c>
      <c r="I8" s="43"/>
      <c r="J8" s="192">
        <v>1</v>
      </c>
    </row>
    <row r="9" spans="1:10" ht="15">
      <c r="A9" s="40"/>
      <c r="B9" s="41"/>
      <c r="C9" s="141"/>
      <c r="D9" s="36" t="str">
        <f>IFERROR(VLOOKUP($C9,DataBase!$A:$K,2,0),"")</f>
        <v/>
      </c>
      <c r="E9" s="109" t="str">
        <f>IFERROR(VLOOKUP($C9,DataBase!$A:$K,MATCH("Unit", DataBase!$A$1:$L$1,0),0),"")</f>
        <v/>
      </c>
      <c r="F9" s="187"/>
      <c r="G9" s="37">
        <f>IFERROR(VLOOKUP($C9, DataBase!$A:$K, MATCH("Harga Per Unit", DataBase!$A$1:$L$1,0),0),0)</f>
        <v>0</v>
      </c>
      <c r="H9" s="38">
        <f t="shared" si="0"/>
        <v>0</v>
      </c>
      <c r="I9" s="43"/>
      <c r="J9" s="189" t="s">
        <v>67</v>
      </c>
    </row>
    <row r="10" spans="1:10" ht="15">
      <c r="A10" s="40"/>
      <c r="B10" s="41"/>
      <c r="C10" s="141"/>
      <c r="D10" s="36" t="str">
        <f>IFERROR(VLOOKUP($C10,DataBase!$A:$K,2,0),"")</f>
        <v/>
      </c>
      <c r="E10" s="109" t="str">
        <f>IFERROR(VLOOKUP($C10,DataBase!$A:$K,MATCH("Unit", DataBase!$A$1:$L$1,0),0),"")</f>
        <v/>
      </c>
      <c r="F10" s="187"/>
      <c r="G10" s="37">
        <f>IFERROR(VLOOKUP($C10, DataBase!$A:$K, MATCH("Harga Per Unit", DataBase!$A$1:$L$1,0),0),0)</f>
        <v>0</v>
      </c>
      <c r="H10" s="38">
        <f t="shared" si="0"/>
        <v>0</v>
      </c>
      <c r="I10" s="43"/>
      <c r="J10" s="44"/>
    </row>
    <row r="11" spans="1:10" ht="15">
      <c r="A11" s="40"/>
      <c r="B11" s="41"/>
      <c r="C11" s="141"/>
      <c r="D11" s="36" t="str">
        <f>IFERROR(VLOOKUP($C11,DataBase!$A:$K,2,0),"")</f>
        <v/>
      </c>
      <c r="E11" s="109" t="str">
        <f>IFERROR(VLOOKUP($C11,DataBase!$A:$K,MATCH("Unit", DataBase!$A$1:$L$1,0),0),"")</f>
        <v/>
      </c>
      <c r="F11" s="186"/>
      <c r="G11" s="37">
        <f>IFERROR(VLOOKUP($C11, DataBase!$A:$K, MATCH("Harga Per Unit", DataBase!$A$1:$L$1,0),0),0)</f>
        <v>0</v>
      </c>
      <c r="H11" s="38">
        <f t="shared" si="0"/>
        <v>0</v>
      </c>
      <c r="I11" s="43"/>
      <c r="J11" s="44"/>
    </row>
    <row r="12" spans="1:10" ht="15">
      <c r="A12" s="40"/>
      <c r="B12" s="41"/>
      <c r="C12" s="141"/>
      <c r="D12" s="36" t="str">
        <f>IFERROR(VLOOKUP($C12,DataBase!$A:$K,2,0),"")</f>
        <v/>
      </c>
      <c r="E12" s="109" t="str">
        <f>IFERROR(VLOOKUP($C12,DataBase!$A:$K,MATCH("Unit", DataBase!$A$1:$L$1,0),0),"")</f>
        <v/>
      </c>
      <c r="F12" s="188"/>
      <c r="G12" s="37">
        <f>IFERROR(VLOOKUP($C12, DataBase!$A:$K, MATCH("Harga Per Unit", DataBase!$A$1:$L$1,0),0),0)</f>
        <v>0</v>
      </c>
      <c r="H12" s="38">
        <f t="shared" si="0"/>
        <v>0</v>
      </c>
      <c r="I12" s="43"/>
      <c r="J12" s="44"/>
    </row>
    <row r="13" spans="1:10" ht="15">
      <c r="A13" s="40"/>
      <c r="B13" s="41"/>
      <c r="C13" s="141"/>
      <c r="D13" s="36" t="str">
        <f>IFERROR(VLOOKUP($C13,DataBase!$A:$K,2,0),"")</f>
        <v/>
      </c>
      <c r="E13" s="109" t="str">
        <f>IFERROR(VLOOKUP($C13,DataBase!$A:$K,MATCH("Unit", DataBase!$A$1:$L$1,0),0),"")</f>
        <v/>
      </c>
      <c r="F13" s="112"/>
      <c r="G13" s="37">
        <f>IFERROR(VLOOKUP($C13, DataBase!$A:$K, MATCH("Harga Per Unit", DataBase!$A$1:$L$1,0),0),0)</f>
        <v>0</v>
      </c>
      <c r="H13" s="38">
        <f t="shared" si="0"/>
        <v>0</v>
      </c>
      <c r="I13" s="43"/>
      <c r="J13" s="44"/>
    </row>
    <row r="14" spans="1:10">
      <c r="A14" s="40"/>
      <c r="B14" s="41"/>
      <c r="C14" s="135"/>
      <c r="D14" s="36" t="str">
        <f>IFERROR(VLOOKUP($C14,DataBase!$A:$K,2,0),"")</f>
        <v/>
      </c>
      <c r="E14" s="109" t="str">
        <f>IFERROR(VLOOKUP($C14,DataBase!$A:$K,MATCH("Unit", DataBase!$A$1:$L$1,0),0),"")</f>
        <v/>
      </c>
      <c r="F14" s="112"/>
      <c r="G14" s="37">
        <f>IFERROR(VLOOKUP($C14, DataBase!$A:$K, MATCH("Harga Per Unit", DataBase!$A$1:$L$1,0),0),0)</f>
        <v>0</v>
      </c>
      <c r="H14" s="38">
        <f t="shared" si="0"/>
        <v>0</v>
      </c>
      <c r="I14" s="43"/>
      <c r="J14" s="44"/>
    </row>
    <row r="15" spans="1:10">
      <c r="A15" s="40"/>
      <c r="B15" s="41" t="str">
        <f>"Cost" &amp;" "&amp; B4</f>
        <v>Cost Espresso</v>
      </c>
      <c r="C15" s="135"/>
      <c r="D15" s="42" t="s">
        <v>18</v>
      </c>
      <c r="E15" s="109" t="str">
        <f>IFERROR(VLOOKUP($C15,DataBase!$A:$K,MATCH("Unit", DataBase!$A$1:$L$1,0),0),"")</f>
        <v/>
      </c>
      <c r="F15" s="45"/>
      <c r="G15" s="46"/>
      <c r="H15" s="38"/>
      <c r="I15" s="47">
        <f>IFERROR(SUM($H4:$H15),"")</f>
        <v>2207.3684210526317</v>
      </c>
      <c r="J15" s="193">
        <f>IFERROR($I15/J8,"")</f>
        <v>2207.3684210526317</v>
      </c>
    </row>
    <row r="16" spans="1:10">
      <c r="A16" s="263" t="s">
        <v>31</v>
      </c>
      <c r="B16" s="264"/>
      <c r="C16" s="264"/>
      <c r="D16" s="264"/>
      <c r="E16" s="264"/>
      <c r="F16" s="265"/>
      <c r="G16" s="46"/>
      <c r="H16" s="48"/>
      <c r="I16" s="49">
        <f>IFERROR($J15*10%,"")</f>
        <v>220.73684210526318</v>
      </c>
      <c r="J16" s="50"/>
    </row>
    <row r="17" spans="1:10">
      <c r="A17" s="263" t="str">
        <f>"Total Cost " &amp; B4</f>
        <v>Total Cost Espresso</v>
      </c>
      <c r="B17" s="264"/>
      <c r="C17" s="264"/>
      <c r="D17" s="264"/>
      <c r="E17" s="264"/>
      <c r="F17" s="265"/>
      <c r="G17" s="46"/>
      <c r="H17" s="38"/>
      <c r="I17" s="51">
        <f>IFERROR($J15+$I16,"")</f>
        <v>2428.105263157895</v>
      </c>
      <c r="J17" s="111"/>
    </row>
    <row r="18" spans="1:10">
      <c r="A18" s="176"/>
      <c r="B18" s="176"/>
      <c r="C18" s="176"/>
      <c r="D18" s="176"/>
      <c r="E18" s="176"/>
      <c r="F18" s="176"/>
      <c r="G18" s="177" t="s">
        <v>60</v>
      </c>
      <c r="H18" s="178"/>
      <c r="I18" s="181">
        <v>0.3</v>
      </c>
      <c r="J18" s="180"/>
    </row>
    <row r="19" spans="1:10">
      <c r="A19" s="176"/>
      <c r="B19" s="176"/>
      <c r="C19" s="176"/>
      <c r="D19" s="176"/>
      <c r="E19" s="176"/>
      <c r="F19" s="176"/>
      <c r="G19" s="177" t="s">
        <v>61</v>
      </c>
      <c r="H19" s="178"/>
      <c r="I19" s="179">
        <f>I17/I18</f>
        <v>8093.6842105263167</v>
      </c>
      <c r="J19" s="180"/>
    </row>
    <row r="20" spans="1:10">
      <c r="A20" s="176"/>
      <c r="B20" s="176"/>
      <c r="C20" s="176"/>
      <c r="D20" s="176"/>
      <c r="E20" s="176"/>
      <c r="F20" s="176"/>
      <c r="G20" s="182" t="s">
        <v>62</v>
      </c>
      <c r="H20" s="178"/>
      <c r="I20" s="184">
        <v>2626.11</v>
      </c>
      <c r="J20" s="180"/>
    </row>
    <row r="21" spans="1:10">
      <c r="A21" s="176"/>
      <c r="B21" s="176"/>
      <c r="C21" s="176"/>
      <c r="D21" s="176"/>
      <c r="E21" s="176"/>
      <c r="F21" s="176"/>
      <c r="G21" s="177" t="s">
        <v>63</v>
      </c>
      <c r="H21" s="178"/>
      <c r="I21" s="183">
        <f>I17/I20*100%</f>
        <v>0.92460150685153897</v>
      </c>
      <c r="J21" s="180"/>
    </row>
    <row r="24" spans="1:10">
      <c r="A24" s="266" t="s">
        <v>19</v>
      </c>
      <c r="B24" s="268" t="s">
        <v>20</v>
      </c>
      <c r="C24" s="270" t="s">
        <v>21</v>
      </c>
      <c r="D24" s="272" t="s">
        <v>22</v>
      </c>
      <c r="E24" s="266" t="s">
        <v>23</v>
      </c>
      <c r="F24" s="274" t="s">
        <v>24</v>
      </c>
      <c r="G24" s="194" t="s">
        <v>25</v>
      </c>
      <c r="H24" s="195" t="s">
        <v>26</v>
      </c>
      <c r="I24" s="276" t="s">
        <v>27</v>
      </c>
      <c r="J24" s="239" t="s">
        <v>27</v>
      </c>
    </row>
    <row r="25" spans="1:10" ht="13.5" thickBot="1">
      <c r="A25" s="267"/>
      <c r="B25" s="269"/>
      <c r="C25" s="271"/>
      <c r="D25" s="273"/>
      <c r="E25" s="267"/>
      <c r="F25" s="275"/>
      <c r="G25" s="197" t="s">
        <v>28</v>
      </c>
      <c r="H25" s="198" t="s">
        <v>29</v>
      </c>
      <c r="I25" s="277"/>
      <c r="J25" s="240" t="s">
        <v>30</v>
      </c>
    </row>
    <row r="26" spans="1:10" ht="18.75" thickTop="1">
      <c r="A26" s="261" t="s">
        <v>50</v>
      </c>
      <c r="B26" s="262"/>
      <c r="C26" s="262"/>
      <c r="D26" s="262"/>
      <c r="E26" s="262"/>
      <c r="F26" s="262"/>
      <c r="G26" s="262"/>
      <c r="H26" s="262"/>
      <c r="I26" s="262"/>
      <c r="J26" s="262"/>
    </row>
    <row r="27" spans="1:10" ht="15">
      <c r="A27" s="34">
        <v>1</v>
      </c>
      <c r="B27" s="35" t="s">
        <v>120</v>
      </c>
      <c r="C27" s="141">
        <v>1111</v>
      </c>
      <c r="D27" s="36" t="str">
        <f>IFERROR(VLOOKUP($C27,DataBase!$A:$K,2,0),"")</f>
        <v>Houseblend 50 ; 30 1kg</v>
      </c>
      <c r="E27" s="109" t="str">
        <f>IFERROR(VLOOKUP($C27,DataBase!$A:$K,MATCH("Unit", DataBase!$A$1:$L$1,0),0),"")</f>
        <v>gram</v>
      </c>
      <c r="F27" s="186">
        <v>18</v>
      </c>
      <c r="G27" s="37">
        <f>IFERROR(VLOOKUP($C27, DataBase!$A:$K, MATCH("Harga Per Unit", DataBase!$A$1:$L$1,0),0),0)</f>
        <v>120</v>
      </c>
      <c r="H27" s="38">
        <f t="shared" ref="H27:H37" si="1">IFERROR($F27*$G27,0)</f>
        <v>2160</v>
      </c>
      <c r="I27" s="185"/>
      <c r="J27" s="39"/>
    </row>
    <row r="28" spans="1:10" ht="15">
      <c r="A28" s="40"/>
      <c r="B28" s="41"/>
      <c r="C28" s="141">
        <v>5112</v>
      </c>
      <c r="D28" s="36" t="str">
        <f>IFERROR(VLOOKUP($C28,DataBase!$A:$K,2,0),"")</f>
        <v>galon 19lt</v>
      </c>
      <c r="E28" s="109" t="str">
        <f>IFERROR(VLOOKUP($C28,DataBase!$A:$K,MATCH("Unit", DataBase!$A$1:$L$1,0),0),"")</f>
        <v>ml</v>
      </c>
      <c r="F28" s="186">
        <v>80</v>
      </c>
      <c r="G28" s="37">
        <f>IFERROR(VLOOKUP($C28, DataBase!$A:$K, MATCH("Harga Per Unit", DataBase!$A$1:$L$1,0),0),0)</f>
        <v>0.94736842105263153</v>
      </c>
      <c r="H28" s="38">
        <f t="shared" si="1"/>
        <v>75.78947368421052</v>
      </c>
      <c r="I28" s="43"/>
      <c r="J28" s="44"/>
    </row>
    <row r="29" spans="1:10" ht="15">
      <c r="A29" s="40"/>
      <c r="B29" s="41"/>
      <c r="C29" s="141"/>
      <c r="D29" s="36" t="str">
        <f>IFERROR(VLOOKUP($C29,DataBase!$A:$K,2,0),"")</f>
        <v/>
      </c>
      <c r="E29" s="109" t="str">
        <f>IFERROR(VLOOKUP($C29,DataBase!$A:$K,MATCH("Unit", DataBase!$A$1:$L$1,0),0),"")</f>
        <v/>
      </c>
      <c r="F29" s="186"/>
      <c r="G29" s="37">
        <f>IFERROR(VLOOKUP($C29, DataBase!$A:$K, MATCH("Harga Per Unit", DataBase!$A$1:$L$1,0),0),0)</f>
        <v>0</v>
      </c>
      <c r="H29" s="38">
        <f t="shared" si="1"/>
        <v>0</v>
      </c>
      <c r="I29" s="43"/>
      <c r="J29" s="44"/>
    </row>
    <row r="30" spans="1:10" ht="15">
      <c r="A30" s="40"/>
      <c r="B30" s="41"/>
      <c r="C30" s="141"/>
      <c r="D30" s="36" t="str">
        <f>IFERROR(VLOOKUP($C30,DataBase!$A:$K,2,0),"")</f>
        <v/>
      </c>
      <c r="E30" s="109" t="str">
        <f>IFERROR(VLOOKUP($C30,DataBase!$A:$K,MATCH("Unit", DataBase!$A$1:$L$1,0),0),"")</f>
        <v/>
      </c>
      <c r="F30" s="187"/>
      <c r="G30" s="37">
        <f>IFERROR(VLOOKUP($C30, DataBase!$A:$K, MATCH("Harga Per Unit", DataBase!$A$1:$L$1,0),0),0)</f>
        <v>0</v>
      </c>
      <c r="H30" s="38">
        <f t="shared" si="1"/>
        <v>0</v>
      </c>
      <c r="I30" s="43"/>
      <c r="J30" s="189" t="s">
        <v>66</v>
      </c>
    </row>
    <row r="31" spans="1:10" ht="15">
      <c r="A31" s="40"/>
      <c r="B31" s="41"/>
      <c r="C31" s="141"/>
      <c r="D31" s="36" t="str">
        <f>IFERROR(VLOOKUP($C31,DataBase!$A:$K,2,0),"")</f>
        <v/>
      </c>
      <c r="E31" s="109" t="str">
        <f>IFERROR(VLOOKUP($C31,DataBase!$A:$K,MATCH("Unit", DataBase!$A$1:$L$1,0),0),"")</f>
        <v/>
      </c>
      <c r="F31" s="187"/>
      <c r="G31" s="37">
        <f>IFERROR(VLOOKUP($C31, DataBase!$A:$K, MATCH("Harga Per Unit", DataBase!$A$1:$L$1,0),0),0)</f>
        <v>0</v>
      </c>
      <c r="H31" s="114">
        <f t="shared" si="1"/>
        <v>0</v>
      </c>
      <c r="I31" s="43"/>
      <c r="J31" s="192">
        <v>1</v>
      </c>
    </row>
    <row r="32" spans="1:10" ht="15">
      <c r="A32" s="40"/>
      <c r="B32" s="41"/>
      <c r="C32" s="141"/>
      <c r="D32" s="36" t="str">
        <f>IFERROR(VLOOKUP($C32,DataBase!$A:$K,2,0),"")</f>
        <v/>
      </c>
      <c r="E32" s="109" t="str">
        <f>IFERROR(VLOOKUP($C32,DataBase!$A:$K,MATCH("Unit", DataBase!$A$1:$L$1,0),0),"")</f>
        <v/>
      </c>
      <c r="F32" s="187"/>
      <c r="G32" s="37">
        <f>IFERROR(VLOOKUP($C32, DataBase!$A:$K, MATCH("Harga Per Unit", DataBase!$A$1:$L$1,0),0),0)</f>
        <v>0</v>
      </c>
      <c r="H32" s="38">
        <f t="shared" si="1"/>
        <v>0</v>
      </c>
      <c r="I32" s="43"/>
      <c r="J32" s="189" t="s">
        <v>67</v>
      </c>
    </row>
    <row r="33" spans="1:10" ht="15">
      <c r="A33" s="40"/>
      <c r="B33" s="41"/>
      <c r="C33" s="141"/>
      <c r="D33" s="36" t="str">
        <f>IFERROR(VLOOKUP($C33,DataBase!$A:$K,2,0),"")</f>
        <v/>
      </c>
      <c r="E33" s="109" t="str">
        <f>IFERROR(VLOOKUP($C33,DataBase!$A:$K,MATCH("Unit", DataBase!$A$1:$L$1,0),0),"")</f>
        <v/>
      </c>
      <c r="F33" s="187"/>
      <c r="G33" s="37">
        <f>IFERROR(VLOOKUP($C33, DataBase!$A:$K, MATCH("Harga Per Unit", DataBase!$A$1:$L$1,0),0),0)</f>
        <v>0</v>
      </c>
      <c r="H33" s="38">
        <f t="shared" si="1"/>
        <v>0</v>
      </c>
      <c r="I33" s="43"/>
      <c r="J33" s="44"/>
    </row>
    <row r="34" spans="1:10" ht="15">
      <c r="A34" s="40"/>
      <c r="B34" s="41"/>
      <c r="C34" s="141"/>
      <c r="D34" s="36" t="str">
        <f>IFERROR(VLOOKUP($C34,DataBase!$A:$K,2,0),"")</f>
        <v/>
      </c>
      <c r="E34" s="109" t="str">
        <f>IFERROR(VLOOKUP($C34,DataBase!$A:$K,MATCH("Unit", DataBase!$A$1:$L$1,0),0),"")</f>
        <v/>
      </c>
      <c r="F34" s="186"/>
      <c r="G34" s="37">
        <f>IFERROR(VLOOKUP($C34, DataBase!$A:$K, MATCH("Harga Per Unit", DataBase!$A$1:$L$1,0),0),0)</f>
        <v>0</v>
      </c>
      <c r="H34" s="38">
        <f t="shared" si="1"/>
        <v>0</v>
      </c>
      <c r="I34" s="43"/>
      <c r="J34" s="44"/>
    </row>
    <row r="35" spans="1:10" ht="15">
      <c r="A35" s="40"/>
      <c r="B35" s="41"/>
      <c r="C35" s="141"/>
      <c r="D35" s="36" t="str">
        <f>IFERROR(VLOOKUP($C35,DataBase!$A:$K,2,0),"")</f>
        <v/>
      </c>
      <c r="E35" s="109" t="str">
        <f>IFERROR(VLOOKUP($C35,DataBase!$A:$K,MATCH("Unit", DataBase!$A$1:$L$1,0),0),"")</f>
        <v/>
      </c>
      <c r="F35" s="188"/>
      <c r="G35" s="37">
        <f>IFERROR(VLOOKUP($C35, DataBase!$A:$K, MATCH("Harga Per Unit", DataBase!$A$1:$L$1,0),0),0)</f>
        <v>0</v>
      </c>
      <c r="H35" s="38">
        <f t="shared" si="1"/>
        <v>0</v>
      </c>
      <c r="I35" s="43"/>
      <c r="J35" s="44"/>
    </row>
    <row r="36" spans="1:10" ht="15">
      <c r="A36" s="40"/>
      <c r="B36" s="41"/>
      <c r="C36" s="141"/>
      <c r="D36" s="36" t="str">
        <f>IFERROR(VLOOKUP($C36,DataBase!$A:$K,2,0),"")</f>
        <v/>
      </c>
      <c r="E36" s="109" t="str">
        <f>IFERROR(VLOOKUP($C36,DataBase!$A:$K,MATCH("Unit", DataBase!$A$1:$L$1,0),0),"")</f>
        <v/>
      </c>
      <c r="F36" s="112"/>
      <c r="G36" s="37">
        <f>IFERROR(VLOOKUP($C36, DataBase!$A:$K, MATCH("Harga Per Unit", DataBase!$A$1:$L$1,0),0),0)</f>
        <v>0</v>
      </c>
      <c r="H36" s="38">
        <f t="shared" si="1"/>
        <v>0</v>
      </c>
      <c r="I36" s="43"/>
      <c r="J36" s="44"/>
    </row>
    <row r="37" spans="1:10">
      <c r="A37" s="40"/>
      <c r="B37" s="41"/>
      <c r="C37" s="135"/>
      <c r="D37" s="36" t="str">
        <f>IFERROR(VLOOKUP($C37,DataBase!$A:$K,2,0),"")</f>
        <v/>
      </c>
      <c r="E37" s="109" t="str">
        <f>IFERROR(VLOOKUP($C37,DataBase!$A:$K,MATCH("Unit", DataBase!$A$1:$L$1,0),0),"")</f>
        <v/>
      </c>
      <c r="F37" s="112"/>
      <c r="G37" s="37">
        <f>IFERROR(VLOOKUP($C37, DataBase!$A:$K, MATCH("Harga Per Unit", DataBase!$A$1:$L$1,0),0),0)</f>
        <v>0</v>
      </c>
      <c r="H37" s="38">
        <f t="shared" si="1"/>
        <v>0</v>
      </c>
      <c r="I37" s="43"/>
      <c r="J37" s="44"/>
    </row>
    <row r="38" spans="1:10">
      <c r="A38" s="40"/>
      <c r="B38" s="41" t="str">
        <f>"Cost" &amp;" "&amp; B27</f>
        <v>Cost Americano</v>
      </c>
      <c r="C38" s="135"/>
      <c r="D38" s="42" t="s">
        <v>18</v>
      </c>
      <c r="E38" s="109" t="str">
        <f>IFERROR(VLOOKUP($C38,DataBase!$A:$K,MATCH("Unit", DataBase!$A$1:$L$1,0),0),"")</f>
        <v/>
      </c>
      <c r="F38" s="45"/>
      <c r="G38" s="46"/>
      <c r="H38" s="38"/>
      <c r="I38" s="47">
        <f>IFERROR(SUM($H27:$H38),"")</f>
        <v>2235.7894736842104</v>
      </c>
      <c r="J38" s="193">
        <f>IFERROR($I38/J31,"")</f>
        <v>2235.7894736842104</v>
      </c>
    </row>
    <row r="39" spans="1:10">
      <c r="A39" s="263" t="s">
        <v>31</v>
      </c>
      <c r="B39" s="264"/>
      <c r="C39" s="264"/>
      <c r="D39" s="264"/>
      <c r="E39" s="264"/>
      <c r="F39" s="265"/>
      <c r="G39" s="46"/>
      <c r="H39" s="48"/>
      <c r="I39" s="49">
        <f>IFERROR($J38*10%,"")</f>
        <v>223.57894736842104</v>
      </c>
      <c r="J39" s="50"/>
    </row>
    <row r="40" spans="1:10">
      <c r="A40" s="263" t="str">
        <f>"Total Cost " &amp; B27</f>
        <v>Total Cost Americano</v>
      </c>
      <c r="B40" s="264"/>
      <c r="C40" s="264"/>
      <c r="D40" s="264"/>
      <c r="E40" s="264"/>
      <c r="F40" s="265"/>
      <c r="G40" s="46"/>
      <c r="H40" s="38"/>
      <c r="I40" s="51">
        <f>IFERROR($J38+$I39,"")</f>
        <v>2459.3684210526317</v>
      </c>
      <c r="J40" s="111"/>
    </row>
    <row r="41" spans="1:10">
      <c r="A41" s="176"/>
      <c r="B41" s="176"/>
      <c r="C41" s="176"/>
      <c r="D41" s="176"/>
      <c r="E41" s="176"/>
      <c r="F41" s="176"/>
      <c r="G41" s="177" t="s">
        <v>60</v>
      </c>
      <c r="H41" s="178"/>
      <c r="I41" s="181">
        <v>0.3</v>
      </c>
      <c r="J41" s="180"/>
    </row>
    <row r="42" spans="1:10">
      <c r="A42" s="176"/>
      <c r="B42" s="176"/>
      <c r="C42" s="176"/>
      <c r="D42" s="176"/>
      <c r="E42" s="176"/>
      <c r="F42" s="176"/>
      <c r="G42" s="177" t="s">
        <v>61</v>
      </c>
      <c r="H42" s="178"/>
      <c r="I42" s="179">
        <f>I40/I41</f>
        <v>8197.8947368421068</v>
      </c>
      <c r="J42" s="180"/>
    </row>
    <row r="43" spans="1:10">
      <c r="A43" s="176"/>
      <c r="B43" s="176"/>
      <c r="C43" s="176"/>
      <c r="D43" s="176"/>
      <c r="E43" s="176"/>
      <c r="F43" s="176"/>
      <c r="G43" s="182" t="s">
        <v>62</v>
      </c>
      <c r="H43" s="178"/>
      <c r="I43" s="184">
        <v>2657.37</v>
      </c>
      <c r="J43" s="180"/>
    </row>
    <row r="44" spans="1:10">
      <c r="A44" s="176"/>
      <c r="B44" s="176"/>
      <c r="C44" s="176"/>
      <c r="D44" s="176"/>
      <c r="E44" s="176"/>
      <c r="F44" s="176"/>
      <c r="G44" s="177" t="s">
        <v>63</v>
      </c>
      <c r="H44" s="178"/>
      <c r="I44" s="183">
        <f>I40/I43*100%</f>
        <v>0.92548964617370999</v>
      </c>
      <c r="J44" s="180"/>
    </row>
    <row r="47" spans="1:10">
      <c r="A47" s="266" t="s">
        <v>19</v>
      </c>
      <c r="B47" s="268" t="s">
        <v>20</v>
      </c>
      <c r="C47" s="270" t="s">
        <v>21</v>
      </c>
      <c r="D47" s="272" t="s">
        <v>22</v>
      </c>
      <c r="E47" s="266" t="s">
        <v>23</v>
      </c>
      <c r="F47" s="274" t="s">
        <v>24</v>
      </c>
      <c r="G47" s="194" t="s">
        <v>25</v>
      </c>
      <c r="H47" s="195" t="s">
        <v>26</v>
      </c>
      <c r="I47" s="276" t="s">
        <v>27</v>
      </c>
      <c r="J47" s="239" t="s">
        <v>27</v>
      </c>
    </row>
    <row r="48" spans="1:10" ht="13.5" thickBot="1">
      <c r="A48" s="267"/>
      <c r="B48" s="269"/>
      <c r="C48" s="271"/>
      <c r="D48" s="273"/>
      <c r="E48" s="267"/>
      <c r="F48" s="275"/>
      <c r="G48" s="197" t="s">
        <v>28</v>
      </c>
      <c r="H48" s="198" t="s">
        <v>29</v>
      </c>
      <c r="I48" s="277"/>
      <c r="J48" s="240" t="s">
        <v>30</v>
      </c>
    </row>
    <row r="49" spans="1:10" ht="18.75" thickTop="1">
      <c r="A49" s="261" t="s">
        <v>50</v>
      </c>
      <c r="B49" s="262"/>
      <c r="C49" s="262"/>
      <c r="D49" s="262"/>
      <c r="E49" s="262"/>
      <c r="F49" s="262"/>
      <c r="G49" s="262"/>
      <c r="H49" s="262"/>
      <c r="I49" s="262"/>
      <c r="J49" s="262"/>
    </row>
    <row r="50" spans="1:10" ht="15">
      <c r="A50" s="34">
        <v>1</v>
      </c>
      <c r="B50" s="35" t="s">
        <v>121</v>
      </c>
      <c r="C50" s="141">
        <v>1111</v>
      </c>
      <c r="D50" s="36" t="str">
        <f>IFERROR(VLOOKUP($C50,DataBase!$A:$K,2,0),"")</f>
        <v>Houseblend 50 ; 30 1kg</v>
      </c>
      <c r="E50" s="109" t="str">
        <f>IFERROR(VLOOKUP($C50,DataBase!$A:$K,MATCH("Unit", DataBase!$A$1:$L$1,0),0),"")</f>
        <v>gram</v>
      </c>
      <c r="F50" s="186">
        <v>9</v>
      </c>
      <c r="G50" s="37">
        <f>IFERROR(VLOOKUP($C50, DataBase!$A:$K, MATCH("Harga Per Unit", DataBase!$A$1:$L$1,0),0),0)</f>
        <v>120</v>
      </c>
      <c r="H50" s="38">
        <f t="shared" ref="H50:H60" si="2">IFERROR($F50*$G50,0)</f>
        <v>1080</v>
      </c>
      <c r="I50" s="185"/>
      <c r="J50" s="39"/>
    </row>
    <row r="51" spans="1:10" ht="15">
      <c r="A51" s="40"/>
      <c r="B51" s="41"/>
      <c r="C51" s="141">
        <v>5112</v>
      </c>
      <c r="D51" s="36" t="str">
        <f>IFERROR(VLOOKUP($C51,DataBase!$A:$K,2,0),"")</f>
        <v>galon 19lt</v>
      </c>
      <c r="E51" s="109" t="str">
        <f>IFERROR(VLOOKUP($C51,DataBase!$A:$K,MATCH("Unit", DataBase!$A$1:$L$1,0),0),"")</f>
        <v>ml</v>
      </c>
      <c r="F51" s="186">
        <v>50</v>
      </c>
      <c r="G51" s="37">
        <f>IFERROR(VLOOKUP($C51, DataBase!$A:$K, MATCH("Harga Per Unit", DataBase!$A$1:$L$1,0),0),0)</f>
        <v>0.94736842105263153</v>
      </c>
      <c r="H51" s="38">
        <f t="shared" si="2"/>
        <v>47.368421052631575</v>
      </c>
      <c r="I51" s="43"/>
      <c r="J51" s="44"/>
    </row>
    <row r="52" spans="1:10" ht="15">
      <c r="A52" s="40"/>
      <c r="B52" s="41"/>
      <c r="C52" s="141">
        <v>2114</v>
      </c>
      <c r="D52" s="36" t="str">
        <f>IFERROR(VLOOKUP($C52,DataBase!$A:$K,2,0),"")</f>
        <v>Diamond Freshmilk 950ml</v>
      </c>
      <c r="E52" s="109" t="str">
        <f>IFERROR(VLOOKUP($C52,DataBase!$A:$K,MATCH("Unit", DataBase!$A$1:$L$1,0),0),"")</f>
        <v>ml</v>
      </c>
      <c r="F52" s="186">
        <v>100</v>
      </c>
      <c r="G52" s="37">
        <f>IFERROR(VLOOKUP($C52, DataBase!$A:$K, MATCH("Harga Per Unit", DataBase!$A$1:$L$1,0),0),0)</f>
        <v>17.894736842105264</v>
      </c>
      <c r="H52" s="38">
        <f t="shared" si="2"/>
        <v>1789.4736842105265</v>
      </c>
      <c r="I52" s="43"/>
      <c r="J52" s="44"/>
    </row>
    <row r="53" spans="1:10" ht="15">
      <c r="A53" s="40"/>
      <c r="B53" s="41"/>
      <c r="C53" s="141"/>
      <c r="D53" s="36" t="str">
        <f>IFERROR(VLOOKUP($C53,DataBase!$A:$K,2,0),"")</f>
        <v/>
      </c>
      <c r="E53" s="109" t="str">
        <f>IFERROR(VLOOKUP($C53,DataBase!$A:$K,MATCH("Unit", DataBase!$A$1:$L$1,0),0),"")</f>
        <v/>
      </c>
      <c r="F53" s="187"/>
      <c r="G53" s="37">
        <f>IFERROR(VLOOKUP($C53, DataBase!$A:$K, MATCH("Harga Per Unit", DataBase!$A$1:$L$1,0),0),0)</f>
        <v>0</v>
      </c>
      <c r="H53" s="38">
        <f t="shared" si="2"/>
        <v>0</v>
      </c>
      <c r="I53" s="43"/>
      <c r="J53" s="189" t="s">
        <v>66</v>
      </c>
    </row>
    <row r="54" spans="1:10" ht="15">
      <c r="A54" s="40"/>
      <c r="B54" s="41"/>
      <c r="C54" s="141"/>
      <c r="D54" s="36" t="str">
        <f>IFERROR(VLOOKUP($C54,DataBase!$A:$K,2,0),"")</f>
        <v/>
      </c>
      <c r="E54" s="109" t="str">
        <f>IFERROR(VLOOKUP($C54,DataBase!$A:$K,MATCH("Unit", DataBase!$A$1:$L$1,0),0),"")</f>
        <v/>
      </c>
      <c r="F54" s="187"/>
      <c r="G54" s="37">
        <f>IFERROR(VLOOKUP($C54, DataBase!$A:$K, MATCH("Harga Per Unit", DataBase!$A$1:$L$1,0),0),0)</f>
        <v>0</v>
      </c>
      <c r="H54" s="114">
        <f t="shared" si="2"/>
        <v>0</v>
      </c>
      <c r="I54" s="43"/>
      <c r="J54" s="192">
        <v>1</v>
      </c>
    </row>
    <row r="55" spans="1:10" ht="15">
      <c r="A55" s="40"/>
      <c r="B55" s="41"/>
      <c r="C55" s="141"/>
      <c r="D55" s="36" t="str">
        <f>IFERROR(VLOOKUP($C55,DataBase!$A:$K,2,0),"")</f>
        <v/>
      </c>
      <c r="E55" s="109" t="str">
        <f>IFERROR(VLOOKUP($C55,DataBase!$A:$K,MATCH("Unit", DataBase!$A$1:$L$1,0),0),"")</f>
        <v/>
      </c>
      <c r="F55" s="187"/>
      <c r="G55" s="37">
        <f>IFERROR(VLOOKUP($C55, DataBase!$A:$K, MATCH("Harga Per Unit", DataBase!$A$1:$L$1,0),0),0)</f>
        <v>0</v>
      </c>
      <c r="H55" s="38">
        <f t="shared" si="2"/>
        <v>0</v>
      </c>
      <c r="I55" s="43"/>
      <c r="J55" s="189" t="s">
        <v>67</v>
      </c>
    </row>
    <row r="56" spans="1:10" ht="15">
      <c r="A56" s="40"/>
      <c r="B56" s="41"/>
      <c r="C56" s="141"/>
      <c r="D56" s="36" t="str">
        <f>IFERROR(VLOOKUP($C56,DataBase!$A:$K,2,0),"")</f>
        <v/>
      </c>
      <c r="E56" s="109" t="str">
        <f>IFERROR(VLOOKUP($C56,DataBase!$A:$K,MATCH("Unit", DataBase!$A$1:$L$1,0),0),"")</f>
        <v/>
      </c>
      <c r="F56" s="187"/>
      <c r="G56" s="37">
        <f>IFERROR(VLOOKUP($C56, DataBase!$A:$K, MATCH("Harga Per Unit", DataBase!$A$1:$L$1,0),0),0)</f>
        <v>0</v>
      </c>
      <c r="H56" s="38">
        <f t="shared" si="2"/>
        <v>0</v>
      </c>
      <c r="I56" s="43"/>
      <c r="J56" s="44"/>
    </row>
    <row r="57" spans="1:10" ht="15">
      <c r="A57" s="40"/>
      <c r="B57" s="41"/>
      <c r="C57" s="141"/>
      <c r="D57" s="36" t="str">
        <f>IFERROR(VLOOKUP($C57,DataBase!$A:$K,2,0),"")</f>
        <v/>
      </c>
      <c r="E57" s="109" t="str">
        <f>IFERROR(VLOOKUP($C57,DataBase!$A:$K,MATCH("Unit", DataBase!$A$1:$L$1,0),0),"")</f>
        <v/>
      </c>
      <c r="F57" s="186"/>
      <c r="G57" s="37">
        <f>IFERROR(VLOOKUP($C57, DataBase!$A:$K, MATCH("Harga Per Unit", DataBase!$A$1:$L$1,0),0),0)</f>
        <v>0</v>
      </c>
      <c r="H57" s="38">
        <f t="shared" si="2"/>
        <v>0</v>
      </c>
      <c r="I57" s="43"/>
      <c r="J57" s="44"/>
    </row>
    <row r="58" spans="1:10" ht="15">
      <c r="A58" s="40"/>
      <c r="B58" s="41"/>
      <c r="C58" s="141"/>
      <c r="D58" s="36" t="str">
        <f>IFERROR(VLOOKUP($C58,DataBase!$A:$K,2,0),"")</f>
        <v/>
      </c>
      <c r="E58" s="109" t="str">
        <f>IFERROR(VLOOKUP($C58,DataBase!$A:$K,MATCH("Unit", DataBase!$A$1:$L$1,0),0),"")</f>
        <v/>
      </c>
      <c r="F58" s="188"/>
      <c r="G58" s="37">
        <f>IFERROR(VLOOKUP($C58, DataBase!$A:$K, MATCH("Harga Per Unit", DataBase!$A$1:$L$1,0),0),0)</f>
        <v>0</v>
      </c>
      <c r="H58" s="38">
        <f t="shared" si="2"/>
        <v>0</v>
      </c>
      <c r="I58" s="43"/>
      <c r="J58" s="44"/>
    </row>
    <row r="59" spans="1:10" ht="15">
      <c r="A59" s="40"/>
      <c r="B59" s="41"/>
      <c r="C59" s="141"/>
      <c r="D59" s="36" t="str">
        <f>IFERROR(VLOOKUP($C59,DataBase!$A:$K,2,0),"")</f>
        <v/>
      </c>
      <c r="E59" s="109" t="str">
        <f>IFERROR(VLOOKUP($C59,DataBase!$A:$K,MATCH("Unit", DataBase!$A$1:$L$1,0),0),"")</f>
        <v/>
      </c>
      <c r="F59" s="112"/>
      <c r="G59" s="37">
        <f>IFERROR(VLOOKUP($C59, DataBase!$A:$K, MATCH("Harga Per Unit", DataBase!$A$1:$L$1,0),0),0)</f>
        <v>0</v>
      </c>
      <c r="H59" s="38">
        <f t="shared" si="2"/>
        <v>0</v>
      </c>
      <c r="I59" s="43"/>
      <c r="J59" s="44"/>
    </row>
    <row r="60" spans="1:10">
      <c r="A60" s="40"/>
      <c r="B60" s="41"/>
      <c r="C60" s="135"/>
      <c r="D60" s="36" t="str">
        <f>IFERROR(VLOOKUP($C60,DataBase!$A:$K,2,0),"")</f>
        <v/>
      </c>
      <c r="E60" s="109" t="str">
        <f>IFERROR(VLOOKUP($C60,DataBase!$A:$K,MATCH("Unit", DataBase!$A$1:$L$1,0),0),"")</f>
        <v/>
      </c>
      <c r="F60" s="112"/>
      <c r="G60" s="37">
        <f>IFERROR(VLOOKUP($C60, DataBase!$A:$K, MATCH("Harga Per Unit", DataBase!$A$1:$L$1,0),0),0)</f>
        <v>0</v>
      </c>
      <c r="H60" s="38">
        <f t="shared" si="2"/>
        <v>0</v>
      </c>
      <c r="I60" s="43"/>
      <c r="J60" s="44"/>
    </row>
    <row r="61" spans="1:10" ht="25.5">
      <c r="A61" s="40"/>
      <c r="B61" s="41" t="str">
        <f>"Cost" &amp;" "&amp; B50</f>
        <v>Cost Cappucino Hot / ice</v>
      </c>
      <c r="C61" s="135"/>
      <c r="D61" s="42" t="s">
        <v>18</v>
      </c>
      <c r="E61" s="109" t="str">
        <f>IFERROR(VLOOKUP($C61,DataBase!$A:$K,MATCH("Unit", DataBase!$A$1:$L$1,0),0),"")</f>
        <v/>
      </c>
      <c r="F61" s="45"/>
      <c r="G61" s="46"/>
      <c r="H61" s="38"/>
      <c r="I61" s="47">
        <f>IFERROR(SUM($H50:$H61),"")</f>
        <v>2916.8421052631584</v>
      </c>
      <c r="J61" s="193">
        <f>IFERROR($I61/J54,"")</f>
        <v>2916.8421052631584</v>
      </c>
    </row>
    <row r="62" spans="1:10">
      <c r="A62" s="263" t="s">
        <v>31</v>
      </c>
      <c r="B62" s="264"/>
      <c r="C62" s="264"/>
      <c r="D62" s="264"/>
      <c r="E62" s="264"/>
      <c r="F62" s="265"/>
      <c r="G62" s="46"/>
      <c r="H62" s="48"/>
      <c r="I62" s="49">
        <f>IFERROR($J61*10%,"")</f>
        <v>291.68421052631584</v>
      </c>
      <c r="J62" s="50"/>
    </row>
    <row r="63" spans="1:10">
      <c r="A63" s="263" t="str">
        <f>"Total Cost " &amp; B50</f>
        <v>Total Cost Cappucino Hot / ice</v>
      </c>
      <c r="B63" s="264"/>
      <c r="C63" s="264"/>
      <c r="D63" s="264"/>
      <c r="E63" s="264"/>
      <c r="F63" s="265"/>
      <c r="G63" s="46"/>
      <c r="H63" s="38"/>
      <c r="I63" s="51">
        <f>IFERROR($J61+$I62,"")</f>
        <v>3208.5263157894742</v>
      </c>
      <c r="J63" s="111"/>
    </row>
    <row r="64" spans="1:10">
      <c r="A64" s="176"/>
      <c r="B64" s="176"/>
      <c r="C64" s="176"/>
      <c r="D64" s="176"/>
      <c r="E64" s="176"/>
      <c r="F64" s="176"/>
      <c r="G64" s="177" t="s">
        <v>60</v>
      </c>
      <c r="H64" s="178"/>
      <c r="I64" s="181">
        <v>0.3</v>
      </c>
      <c r="J64" s="180"/>
    </row>
    <row r="65" spans="1:10">
      <c r="A65" s="176"/>
      <c r="B65" s="176"/>
      <c r="C65" s="176"/>
      <c r="D65" s="176"/>
      <c r="E65" s="176"/>
      <c r="F65" s="176"/>
      <c r="G65" s="177" t="s">
        <v>61</v>
      </c>
      <c r="H65" s="178"/>
      <c r="I65" s="179">
        <f>I63/I64</f>
        <v>10695.087719298248</v>
      </c>
      <c r="J65" s="180"/>
    </row>
    <row r="66" spans="1:10">
      <c r="A66" s="176"/>
      <c r="B66" s="176"/>
      <c r="C66" s="176"/>
      <c r="D66" s="176"/>
      <c r="E66" s="176"/>
      <c r="F66" s="176"/>
      <c r="G66" s="182" t="s">
        <v>62</v>
      </c>
      <c r="H66" s="178"/>
      <c r="I66" s="184">
        <v>3307.53</v>
      </c>
      <c r="J66" s="180"/>
    </row>
    <row r="67" spans="1:10">
      <c r="A67" s="176"/>
      <c r="B67" s="176"/>
      <c r="C67" s="176"/>
      <c r="D67" s="176"/>
      <c r="E67" s="176"/>
      <c r="F67" s="176"/>
      <c r="G67" s="177" t="s">
        <v>63</v>
      </c>
      <c r="H67" s="178"/>
      <c r="I67" s="183">
        <f>I63/I66*100%</f>
        <v>0.97006718481449117</v>
      </c>
      <c r="J67" s="180"/>
    </row>
    <row r="70" spans="1:10">
      <c r="A70" s="266" t="s">
        <v>19</v>
      </c>
      <c r="B70" s="268" t="s">
        <v>20</v>
      </c>
      <c r="C70" s="270" t="s">
        <v>21</v>
      </c>
      <c r="D70" s="272" t="s">
        <v>22</v>
      </c>
      <c r="E70" s="266" t="s">
        <v>23</v>
      </c>
      <c r="F70" s="274" t="s">
        <v>24</v>
      </c>
      <c r="G70" s="194" t="s">
        <v>25</v>
      </c>
      <c r="H70" s="195" t="s">
        <v>26</v>
      </c>
      <c r="I70" s="276" t="s">
        <v>27</v>
      </c>
      <c r="J70" s="239" t="s">
        <v>27</v>
      </c>
    </row>
    <row r="71" spans="1:10" ht="13.5" thickBot="1">
      <c r="A71" s="267"/>
      <c r="B71" s="269"/>
      <c r="C71" s="271"/>
      <c r="D71" s="273"/>
      <c r="E71" s="267"/>
      <c r="F71" s="275"/>
      <c r="G71" s="197" t="s">
        <v>28</v>
      </c>
      <c r="H71" s="198" t="s">
        <v>29</v>
      </c>
      <c r="I71" s="277"/>
      <c r="J71" s="240" t="s">
        <v>30</v>
      </c>
    </row>
    <row r="72" spans="1:10" ht="18.75" thickTop="1">
      <c r="A72" s="261" t="s">
        <v>50</v>
      </c>
      <c r="B72" s="262"/>
      <c r="C72" s="262"/>
      <c r="D72" s="262"/>
      <c r="E72" s="262"/>
      <c r="F72" s="262"/>
      <c r="G72" s="262"/>
      <c r="H72" s="262"/>
      <c r="I72" s="262"/>
      <c r="J72" s="262"/>
    </row>
    <row r="73" spans="1:10" ht="15">
      <c r="A73" s="34"/>
      <c r="B73" s="35" t="s">
        <v>122</v>
      </c>
      <c r="C73" s="141">
        <v>1111</v>
      </c>
      <c r="D73" s="36" t="str">
        <f>IFERROR(VLOOKUP($C73,DataBase!$A:$K,2,0),"")</f>
        <v>Houseblend 50 ; 30 1kg</v>
      </c>
      <c r="E73" s="109" t="str">
        <f>IFERROR(VLOOKUP($C73,DataBase!$A:$K,MATCH("Unit", DataBase!$A$1:$L$1,0),0),"")</f>
        <v>gram</v>
      </c>
      <c r="F73" s="186">
        <v>9</v>
      </c>
      <c r="G73" s="37">
        <f>IFERROR(VLOOKUP($C73, DataBase!$A:$K, MATCH("Harga Per Unit", DataBase!$A$1:$L$1,0),0),0)</f>
        <v>120</v>
      </c>
      <c r="H73" s="38">
        <f t="shared" ref="H73:H83" si="3">IFERROR($F73*$G73,0)</f>
        <v>1080</v>
      </c>
      <c r="I73" s="185"/>
      <c r="J73" s="39"/>
    </row>
    <row r="74" spans="1:10" ht="15">
      <c r="A74" s="40"/>
      <c r="B74" s="41"/>
      <c r="C74" s="141">
        <v>5112</v>
      </c>
      <c r="D74" s="36" t="str">
        <f>IFERROR(VLOOKUP($C74,DataBase!$A:$K,2,0),"")</f>
        <v>galon 19lt</v>
      </c>
      <c r="E74" s="109" t="str">
        <f>IFERROR(VLOOKUP($C74,DataBase!$A:$K,MATCH("Unit", DataBase!$A$1:$L$1,0),0),"")</f>
        <v>ml</v>
      </c>
      <c r="F74" s="186">
        <v>50</v>
      </c>
      <c r="G74" s="37">
        <f>IFERROR(VLOOKUP($C74, DataBase!$A:$K, MATCH("Harga Per Unit", DataBase!$A$1:$L$1,0),0),0)</f>
        <v>0.94736842105263153</v>
      </c>
      <c r="H74" s="38">
        <f t="shared" si="3"/>
        <v>47.368421052631575</v>
      </c>
      <c r="I74" s="43"/>
      <c r="J74" s="44"/>
    </row>
    <row r="75" spans="1:10" ht="15">
      <c r="A75" s="40"/>
      <c r="B75" s="41"/>
      <c r="C75" s="141">
        <v>2114</v>
      </c>
      <c r="D75" s="36" t="str">
        <f>IFERROR(VLOOKUP($C75,DataBase!$A:$K,2,0),"")</f>
        <v>Diamond Freshmilk 950ml</v>
      </c>
      <c r="E75" s="109" t="str">
        <f>IFERROR(VLOOKUP($C75,DataBase!$A:$K,MATCH("Unit", DataBase!$A$1:$L$1,0),0),"")</f>
        <v>ml</v>
      </c>
      <c r="F75" s="186">
        <v>140</v>
      </c>
      <c r="G75" s="37">
        <f>IFERROR(VLOOKUP($C75, DataBase!$A:$K, MATCH("Harga Per Unit", DataBase!$A$1:$L$1,0),0),0)</f>
        <v>17.894736842105264</v>
      </c>
      <c r="H75" s="38">
        <f t="shared" si="3"/>
        <v>2505.2631578947371</v>
      </c>
      <c r="I75" s="43"/>
      <c r="J75" s="44"/>
    </row>
    <row r="76" spans="1:10" ht="15">
      <c r="A76" s="40"/>
      <c r="B76" s="41"/>
      <c r="C76" s="141"/>
      <c r="D76" s="36" t="str">
        <f>IFERROR(VLOOKUP($C76,DataBase!$A:$K,2,0),"")</f>
        <v/>
      </c>
      <c r="E76" s="109" t="str">
        <f>IFERROR(VLOOKUP($C76,DataBase!$A:$K,MATCH("Unit", DataBase!$A$1:$L$1,0),0),"")</f>
        <v/>
      </c>
      <c r="F76" s="187"/>
      <c r="G76" s="37">
        <f>IFERROR(VLOOKUP($C76, DataBase!$A:$K, MATCH("Harga Per Unit", DataBase!$A$1:$L$1,0),0),0)</f>
        <v>0</v>
      </c>
      <c r="H76" s="38">
        <f t="shared" si="3"/>
        <v>0</v>
      </c>
      <c r="I76" s="43"/>
      <c r="J76" s="189" t="s">
        <v>66</v>
      </c>
    </row>
    <row r="77" spans="1:10" ht="15">
      <c r="A77" s="40"/>
      <c r="B77" s="41"/>
      <c r="C77" s="141"/>
      <c r="D77" s="36" t="str">
        <f>IFERROR(VLOOKUP($C77,DataBase!$A:$K,2,0),"")</f>
        <v/>
      </c>
      <c r="E77" s="109" t="str">
        <f>IFERROR(VLOOKUP($C77,DataBase!$A:$K,MATCH("Unit", DataBase!$A$1:$L$1,0),0),"")</f>
        <v/>
      </c>
      <c r="F77" s="187"/>
      <c r="G77" s="37">
        <f>IFERROR(VLOOKUP($C77, DataBase!$A:$K, MATCH("Harga Per Unit", DataBase!$A$1:$L$1,0),0),0)</f>
        <v>0</v>
      </c>
      <c r="H77" s="114">
        <f t="shared" si="3"/>
        <v>0</v>
      </c>
      <c r="I77" s="43"/>
      <c r="J77" s="192">
        <v>1</v>
      </c>
    </row>
    <row r="78" spans="1:10" ht="15">
      <c r="A78" s="40"/>
      <c r="B78" s="41"/>
      <c r="C78" s="141"/>
      <c r="D78" s="36" t="str">
        <f>IFERROR(VLOOKUP($C78,DataBase!$A:$K,2,0),"")</f>
        <v/>
      </c>
      <c r="E78" s="109" t="str">
        <f>IFERROR(VLOOKUP($C78,DataBase!$A:$K,MATCH("Unit", DataBase!$A$1:$L$1,0),0),"")</f>
        <v/>
      </c>
      <c r="F78" s="187"/>
      <c r="G78" s="37">
        <f>IFERROR(VLOOKUP($C78, DataBase!$A:$K, MATCH("Harga Per Unit", DataBase!$A$1:$L$1,0),0),0)</f>
        <v>0</v>
      </c>
      <c r="H78" s="38">
        <f t="shared" si="3"/>
        <v>0</v>
      </c>
      <c r="I78" s="43"/>
      <c r="J78" s="189" t="s">
        <v>67</v>
      </c>
    </row>
    <row r="79" spans="1:10" ht="15">
      <c r="A79" s="40"/>
      <c r="B79" s="41"/>
      <c r="C79" s="141"/>
      <c r="D79" s="36" t="str">
        <f>IFERROR(VLOOKUP($C79,DataBase!$A:$K,2,0),"")</f>
        <v/>
      </c>
      <c r="E79" s="109" t="str">
        <f>IFERROR(VLOOKUP($C79,DataBase!$A:$K,MATCH("Unit", DataBase!$A$1:$L$1,0),0),"")</f>
        <v/>
      </c>
      <c r="F79" s="187"/>
      <c r="G79" s="37">
        <f>IFERROR(VLOOKUP($C79, DataBase!$A:$K, MATCH("Harga Per Unit", DataBase!$A$1:$L$1,0),0),0)</f>
        <v>0</v>
      </c>
      <c r="H79" s="38">
        <f t="shared" si="3"/>
        <v>0</v>
      </c>
      <c r="I79" s="43"/>
      <c r="J79" s="44"/>
    </row>
    <row r="80" spans="1:10" ht="15">
      <c r="A80" s="40"/>
      <c r="B80" s="41"/>
      <c r="C80" s="141"/>
      <c r="D80" s="36" t="str">
        <f>IFERROR(VLOOKUP($C80,DataBase!$A:$K,2,0),"")</f>
        <v/>
      </c>
      <c r="E80" s="109" t="str">
        <f>IFERROR(VLOOKUP($C80,DataBase!$A:$K,MATCH("Unit", DataBase!$A$1:$L$1,0),0),"")</f>
        <v/>
      </c>
      <c r="F80" s="186"/>
      <c r="G80" s="37">
        <f>IFERROR(VLOOKUP($C80, DataBase!$A:$K, MATCH("Harga Per Unit", DataBase!$A$1:$L$1,0),0),0)</f>
        <v>0</v>
      </c>
      <c r="H80" s="38">
        <f t="shared" si="3"/>
        <v>0</v>
      </c>
      <c r="I80" s="43"/>
      <c r="J80" s="44"/>
    </row>
    <row r="81" spans="1:10" ht="15">
      <c r="A81" s="40"/>
      <c r="B81" s="41"/>
      <c r="C81" s="141"/>
      <c r="D81" s="36" t="str">
        <f>IFERROR(VLOOKUP($C81,DataBase!$A:$K,2,0),"")</f>
        <v/>
      </c>
      <c r="E81" s="109" t="str">
        <f>IFERROR(VLOOKUP($C81,DataBase!$A:$K,MATCH("Unit", DataBase!$A$1:$L$1,0),0),"")</f>
        <v/>
      </c>
      <c r="F81" s="188"/>
      <c r="G81" s="37">
        <f>IFERROR(VLOOKUP($C81, DataBase!$A:$K, MATCH("Harga Per Unit", DataBase!$A$1:$L$1,0),0),0)</f>
        <v>0</v>
      </c>
      <c r="H81" s="38">
        <f t="shared" si="3"/>
        <v>0</v>
      </c>
      <c r="I81" s="43"/>
      <c r="J81" s="44"/>
    </row>
    <row r="82" spans="1:10" ht="15">
      <c r="A82" s="40"/>
      <c r="B82" s="41"/>
      <c r="C82" s="141"/>
      <c r="D82" s="36" t="str">
        <f>IFERROR(VLOOKUP($C82,DataBase!$A:$K,2,0),"")</f>
        <v/>
      </c>
      <c r="E82" s="109" t="str">
        <f>IFERROR(VLOOKUP($C82,DataBase!$A:$K,MATCH("Unit", DataBase!$A$1:$L$1,0),0),"")</f>
        <v/>
      </c>
      <c r="F82" s="112"/>
      <c r="G82" s="37">
        <f>IFERROR(VLOOKUP($C82, DataBase!$A:$K, MATCH("Harga Per Unit", DataBase!$A$1:$L$1,0),0),0)</f>
        <v>0</v>
      </c>
      <c r="H82" s="38">
        <f t="shared" si="3"/>
        <v>0</v>
      </c>
      <c r="I82" s="43"/>
      <c r="J82" s="44"/>
    </row>
    <row r="83" spans="1:10">
      <c r="A83" s="40"/>
      <c r="B83" s="41"/>
      <c r="C83" s="135"/>
      <c r="D83" s="36" t="str">
        <f>IFERROR(VLOOKUP($C83,DataBase!$A:$K,2,0),"")</f>
        <v/>
      </c>
      <c r="E83" s="109" t="str">
        <f>IFERROR(VLOOKUP($C83,DataBase!$A:$K,MATCH("Unit", DataBase!$A$1:$L$1,0),0),"")</f>
        <v/>
      </c>
      <c r="F83" s="112"/>
      <c r="G83" s="37">
        <f>IFERROR(VLOOKUP($C83, DataBase!$A:$K, MATCH("Harga Per Unit", DataBase!$A$1:$L$1,0),0),0)</f>
        <v>0</v>
      </c>
      <c r="H83" s="38">
        <f t="shared" si="3"/>
        <v>0</v>
      </c>
      <c r="I83" s="43"/>
      <c r="J83" s="44"/>
    </row>
    <row r="84" spans="1:10" ht="25.5">
      <c r="A84" s="40"/>
      <c r="B84" s="41" t="str">
        <f>"Cost" &amp;" "&amp; B73</f>
        <v>Cost Caffe Latte hot / ice</v>
      </c>
      <c r="C84" s="135"/>
      <c r="D84" s="42" t="s">
        <v>18</v>
      </c>
      <c r="E84" s="109" t="str">
        <f>IFERROR(VLOOKUP($C84,DataBase!$A:$K,MATCH("Unit", DataBase!$A$1:$L$1,0),0),"")</f>
        <v/>
      </c>
      <c r="F84" s="45"/>
      <c r="G84" s="46"/>
      <c r="H84" s="38"/>
      <c r="I84" s="47">
        <f>IFERROR(SUM($H73:$H84),"")</f>
        <v>3632.6315789473688</v>
      </c>
      <c r="J84" s="193">
        <f>IFERROR($I84/J77,"")</f>
        <v>3632.6315789473688</v>
      </c>
    </row>
    <row r="85" spans="1:10">
      <c r="A85" s="263" t="s">
        <v>31</v>
      </c>
      <c r="B85" s="264"/>
      <c r="C85" s="264"/>
      <c r="D85" s="264"/>
      <c r="E85" s="264"/>
      <c r="F85" s="265"/>
      <c r="G85" s="46"/>
      <c r="H85" s="48"/>
      <c r="I85" s="49">
        <f>IFERROR($J84*10%,"")</f>
        <v>363.26315789473688</v>
      </c>
      <c r="J85" s="50"/>
    </row>
    <row r="86" spans="1:10">
      <c r="A86" s="263" t="str">
        <f>"Total Cost " &amp; B73</f>
        <v>Total Cost Caffe Latte hot / ice</v>
      </c>
      <c r="B86" s="264"/>
      <c r="C86" s="264"/>
      <c r="D86" s="264"/>
      <c r="E86" s="264"/>
      <c r="F86" s="265"/>
      <c r="G86" s="46"/>
      <c r="H86" s="38"/>
      <c r="I86" s="51">
        <f>IFERROR($J84+$I85,"")</f>
        <v>3995.8947368421059</v>
      </c>
      <c r="J86" s="111"/>
    </row>
    <row r="87" spans="1:10">
      <c r="A87" s="176"/>
      <c r="B87" s="176"/>
      <c r="C87" s="176"/>
      <c r="D87" s="176"/>
      <c r="E87" s="176"/>
      <c r="F87" s="176"/>
      <c r="G87" s="177" t="s">
        <v>60</v>
      </c>
      <c r="H87" s="178"/>
      <c r="I87" s="181">
        <v>0.3</v>
      </c>
      <c r="J87" s="180"/>
    </row>
    <row r="88" spans="1:10">
      <c r="A88" s="176"/>
      <c r="B88" s="176"/>
      <c r="C88" s="176"/>
      <c r="D88" s="176"/>
      <c r="E88" s="176"/>
      <c r="F88" s="176"/>
      <c r="G88" s="177" t="s">
        <v>61</v>
      </c>
      <c r="H88" s="178"/>
      <c r="I88" s="179">
        <f>I86/I87</f>
        <v>13319.649122807021</v>
      </c>
      <c r="J88" s="180"/>
    </row>
    <row r="89" spans="1:10">
      <c r="A89" s="176"/>
      <c r="B89" s="176"/>
      <c r="C89" s="176"/>
      <c r="D89" s="176"/>
      <c r="E89" s="176"/>
      <c r="F89" s="176"/>
      <c r="G89" s="182" t="s">
        <v>62</v>
      </c>
      <c r="H89" s="178"/>
      <c r="I89" s="184">
        <v>4094.89</v>
      </c>
      <c r="J89" s="180"/>
    </row>
    <row r="90" spans="1:10">
      <c r="A90" s="176"/>
      <c r="B90" s="176"/>
      <c r="C90" s="176"/>
      <c r="D90" s="176"/>
      <c r="E90" s="176"/>
      <c r="F90" s="176"/>
      <c r="G90" s="177" t="s">
        <v>63</v>
      </c>
      <c r="H90" s="178"/>
      <c r="I90" s="183">
        <f>I86/I89*100%</f>
        <v>0.9758246831641646</v>
      </c>
      <c r="J90" s="180"/>
    </row>
    <row r="93" spans="1:10">
      <c r="A93" s="266" t="s">
        <v>19</v>
      </c>
      <c r="B93" s="268" t="s">
        <v>20</v>
      </c>
      <c r="C93" s="270" t="s">
        <v>21</v>
      </c>
      <c r="D93" s="272" t="s">
        <v>22</v>
      </c>
      <c r="E93" s="266" t="s">
        <v>23</v>
      </c>
      <c r="F93" s="274" t="s">
        <v>24</v>
      </c>
      <c r="G93" s="194" t="s">
        <v>25</v>
      </c>
      <c r="H93" s="195" t="s">
        <v>26</v>
      </c>
      <c r="I93" s="276" t="s">
        <v>27</v>
      </c>
      <c r="J93" s="239" t="s">
        <v>27</v>
      </c>
    </row>
    <row r="94" spans="1:10" ht="13.5" thickBot="1">
      <c r="A94" s="267"/>
      <c r="B94" s="269"/>
      <c r="C94" s="271"/>
      <c r="D94" s="273"/>
      <c r="E94" s="267"/>
      <c r="F94" s="275"/>
      <c r="G94" s="197" t="s">
        <v>28</v>
      </c>
      <c r="H94" s="198" t="s">
        <v>29</v>
      </c>
      <c r="I94" s="277"/>
      <c r="J94" s="240" t="s">
        <v>30</v>
      </c>
    </row>
    <row r="95" spans="1:10" ht="18.75" thickTop="1">
      <c r="A95" s="261" t="s">
        <v>50</v>
      </c>
      <c r="B95" s="262"/>
      <c r="C95" s="262"/>
      <c r="D95" s="262"/>
      <c r="E95" s="262"/>
      <c r="F95" s="262"/>
      <c r="G95" s="262"/>
      <c r="H95" s="262"/>
      <c r="I95" s="262"/>
      <c r="J95" s="262"/>
    </row>
    <row r="96" spans="1:10" ht="25.5">
      <c r="A96" s="34"/>
      <c r="B96" s="35" t="s">
        <v>123</v>
      </c>
      <c r="C96" s="141">
        <v>1111</v>
      </c>
      <c r="D96" s="36" t="str">
        <f>IFERROR(VLOOKUP($C96,DataBase!$A:$K,2,0),"")</f>
        <v>Houseblend 50 ; 30 1kg</v>
      </c>
      <c r="E96" s="109" t="str">
        <f>IFERROR(VLOOKUP($C96,DataBase!$A:$K,MATCH("Unit", DataBase!$A$1:$L$1,0),0),"")</f>
        <v>gram</v>
      </c>
      <c r="F96" s="186">
        <v>9</v>
      </c>
      <c r="G96" s="37">
        <f>IFERROR(VLOOKUP($C96, DataBase!$A:$K, MATCH("Harga Per Unit", DataBase!$A$1:$L$1,0),0),0)</f>
        <v>120</v>
      </c>
      <c r="H96" s="38">
        <f t="shared" ref="H96:H106" si="4">IFERROR($F96*$G96,0)</f>
        <v>1080</v>
      </c>
      <c r="I96" s="185"/>
      <c r="J96" s="39"/>
    </row>
    <row r="97" spans="1:10" ht="15">
      <c r="A97" s="40"/>
      <c r="B97" s="41"/>
      <c r="C97" s="141">
        <v>5112</v>
      </c>
      <c r="D97" s="36" t="str">
        <f>IFERROR(VLOOKUP($C97,DataBase!$A:$K,2,0),"")</f>
        <v>galon 19lt</v>
      </c>
      <c r="E97" s="109" t="str">
        <f>IFERROR(VLOOKUP($C97,DataBase!$A:$K,MATCH("Unit", DataBase!$A$1:$L$1,0),0),"")</f>
        <v>ml</v>
      </c>
      <c r="F97" s="186">
        <v>50</v>
      </c>
      <c r="G97" s="37">
        <f>IFERROR(VLOOKUP($C97, DataBase!$A:$K, MATCH("Harga Per Unit", DataBase!$A$1:$L$1,0),0),0)</f>
        <v>0.94736842105263153</v>
      </c>
      <c r="H97" s="38">
        <f t="shared" si="4"/>
        <v>47.368421052631575</v>
      </c>
      <c r="I97" s="43"/>
      <c r="J97" s="44"/>
    </row>
    <row r="98" spans="1:10" ht="15">
      <c r="A98" s="40"/>
      <c r="B98" s="41"/>
      <c r="C98" s="141">
        <v>2114</v>
      </c>
      <c r="D98" s="36" t="str">
        <f>IFERROR(VLOOKUP($C98,DataBase!$A:$K,2,0),"")</f>
        <v>Diamond Freshmilk 950ml</v>
      </c>
      <c r="E98" s="109" t="str">
        <f>IFERROR(VLOOKUP($C98,DataBase!$A:$K,MATCH("Unit", DataBase!$A$1:$L$1,0),0),"")</f>
        <v>ml</v>
      </c>
      <c r="F98" s="186">
        <v>140</v>
      </c>
      <c r="G98" s="37">
        <f>IFERROR(VLOOKUP($C98, DataBase!$A:$K, MATCH("Harga Per Unit", DataBase!$A$1:$L$1,0),0),0)</f>
        <v>17.894736842105264</v>
      </c>
      <c r="H98" s="38">
        <f t="shared" si="4"/>
        <v>2505.2631578947371</v>
      </c>
      <c r="I98" s="43"/>
      <c r="J98" s="44"/>
    </row>
    <row r="99" spans="1:10" ht="15">
      <c r="A99" s="40"/>
      <c r="B99" s="41"/>
      <c r="C99" s="141">
        <v>3111</v>
      </c>
      <c r="D99" s="36" t="str">
        <f>IFERROR(VLOOKUP($C99,DataBase!$A:$K,2,0),"")</f>
        <v>Trieste Syrup Vanilla 650ml</v>
      </c>
      <c r="E99" s="109" t="str">
        <f>IFERROR(VLOOKUP($C99,DataBase!$A:$K,MATCH("Unit", DataBase!$A$1:$L$1,0),0),"")</f>
        <v>ml</v>
      </c>
      <c r="F99" s="187">
        <v>20</v>
      </c>
      <c r="G99" s="37">
        <f>IFERROR(VLOOKUP($C99, DataBase!$A:$K, MATCH("Harga Per Unit", DataBase!$A$1:$L$1,0),0),0)</f>
        <v>115.38461538461539</v>
      </c>
      <c r="H99" s="38">
        <f t="shared" si="4"/>
        <v>2307.6923076923076</v>
      </c>
      <c r="I99" s="43"/>
      <c r="J99" s="189" t="s">
        <v>66</v>
      </c>
    </row>
    <row r="100" spans="1:10" ht="15">
      <c r="A100" s="40"/>
      <c r="B100" s="41"/>
      <c r="C100" s="141"/>
      <c r="D100" s="36" t="str">
        <f>IFERROR(VLOOKUP($C100,DataBase!$A:$K,2,0),"")</f>
        <v/>
      </c>
      <c r="E100" s="109" t="str">
        <f>IFERROR(VLOOKUP($C100,DataBase!$A:$K,MATCH("Unit", DataBase!$A$1:$L$1,0),0),"")</f>
        <v/>
      </c>
      <c r="F100" s="187"/>
      <c r="G100" s="37">
        <f>IFERROR(VLOOKUP($C100, DataBase!$A:$K, MATCH("Harga Per Unit", DataBase!$A$1:$L$1,0),0),0)</f>
        <v>0</v>
      </c>
      <c r="H100" s="114">
        <f t="shared" si="4"/>
        <v>0</v>
      </c>
      <c r="I100" s="43"/>
      <c r="J100" s="192">
        <v>1</v>
      </c>
    </row>
    <row r="101" spans="1:10" ht="15">
      <c r="A101" s="40"/>
      <c r="B101" s="41"/>
      <c r="C101" s="141"/>
      <c r="D101" s="36" t="str">
        <f>IFERROR(VLOOKUP($C101,DataBase!$A:$K,2,0),"")</f>
        <v/>
      </c>
      <c r="E101" s="109" t="str">
        <f>IFERROR(VLOOKUP($C101,DataBase!$A:$K,MATCH("Unit", DataBase!$A$1:$L$1,0),0),"")</f>
        <v/>
      </c>
      <c r="F101" s="187"/>
      <c r="G101" s="37">
        <f>IFERROR(VLOOKUP($C101, DataBase!$A:$K, MATCH("Harga Per Unit", DataBase!$A$1:$L$1,0),0),0)</f>
        <v>0</v>
      </c>
      <c r="H101" s="38">
        <f t="shared" si="4"/>
        <v>0</v>
      </c>
      <c r="I101" s="43"/>
      <c r="J101" s="189" t="s">
        <v>67</v>
      </c>
    </row>
    <row r="102" spans="1:10" ht="15">
      <c r="A102" s="40"/>
      <c r="B102" s="41"/>
      <c r="C102" s="141"/>
      <c r="D102" s="36" t="str">
        <f>IFERROR(VLOOKUP($C102,DataBase!$A:$K,2,0),"")</f>
        <v/>
      </c>
      <c r="E102" s="109" t="str">
        <f>IFERROR(VLOOKUP($C102,DataBase!$A:$K,MATCH("Unit", DataBase!$A$1:$L$1,0),0),"")</f>
        <v/>
      </c>
      <c r="F102" s="187"/>
      <c r="G102" s="37">
        <f>IFERROR(VLOOKUP($C102, DataBase!$A:$K, MATCH("Harga Per Unit", DataBase!$A$1:$L$1,0),0),0)</f>
        <v>0</v>
      </c>
      <c r="H102" s="38">
        <f t="shared" si="4"/>
        <v>0</v>
      </c>
      <c r="I102" s="43"/>
      <c r="J102" s="44"/>
    </row>
    <row r="103" spans="1:10" ht="15">
      <c r="A103" s="40"/>
      <c r="B103" s="41"/>
      <c r="C103" s="141"/>
      <c r="D103" s="36" t="str">
        <f>IFERROR(VLOOKUP($C103,DataBase!$A:$K,2,0),"")</f>
        <v/>
      </c>
      <c r="E103" s="109" t="str">
        <f>IFERROR(VLOOKUP($C103,DataBase!$A:$K,MATCH("Unit", DataBase!$A$1:$L$1,0),0),"")</f>
        <v/>
      </c>
      <c r="F103" s="186"/>
      <c r="G103" s="37">
        <f>IFERROR(VLOOKUP($C103, DataBase!$A:$K, MATCH("Harga Per Unit", DataBase!$A$1:$L$1,0),0),0)</f>
        <v>0</v>
      </c>
      <c r="H103" s="38">
        <f t="shared" si="4"/>
        <v>0</v>
      </c>
      <c r="I103" s="43"/>
      <c r="J103" s="44"/>
    </row>
    <row r="104" spans="1:10" ht="15">
      <c r="A104" s="40"/>
      <c r="B104" s="41"/>
      <c r="C104" s="141"/>
      <c r="D104" s="36" t="str">
        <f>IFERROR(VLOOKUP($C104,DataBase!$A:$K,2,0),"")</f>
        <v/>
      </c>
      <c r="E104" s="109" t="str">
        <f>IFERROR(VLOOKUP($C104,DataBase!$A:$K,MATCH("Unit", DataBase!$A$1:$L$1,0),0),"")</f>
        <v/>
      </c>
      <c r="F104" s="188"/>
      <c r="G104" s="37">
        <f>IFERROR(VLOOKUP($C104, DataBase!$A:$K, MATCH("Harga Per Unit", DataBase!$A$1:$L$1,0),0),0)</f>
        <v>0</v>
      </c>
      <c r="H104" s="38">
        <f t="shared" si="4"/>
        <v>0</v>
      </c>
      <c r="I104" s="43"/>
      <c r="J104" s="44"/>
    </row>
    <row r="105" spans="1:10" ht="15">
      <c r="A105" s="40"/>
      <c r="B105" s="41"/>
      <c r="C105" s="141"/>
      <c r="D105" s="36" t="str">
        <f>IFERROR(VLOOKUP($C105,DataBase!$A:$K,2,0),"")</f>
        <v/>
      </c>
      <c r="E105" s="109" t="str">
        <f>IFERROR(VLOOKUP($C105,DataBase!$A:$K,MATCH("Unit", DataBase!$A$1:$L$1,0),0),"")</f>
        <v/>
      </c>
      <c r="F105" s="112"/>
      <c r="G105" s="37">
        <f>IFERROR(VLOOKUP($C105, DataBase!$A:$K, MATCH("Harga Per Unit", DataBase!$A$1:$L$1,0),0),0)</f>
        <v>0</v>
      </c>
      <c r="H105" s="38">
        <f t="shared" si="4"/>
        <v>0</v>
      </c>
      <c r="I105" s="43"/>
      <c r="J105" s="44"/>
    </row>
    <row r="106" spans="1:10">
      <c r="A106" s="40"/>
      <c r="B106" s="41"/>
      <c r="C106" s="135"/>
      <c r="D106" s="36" t="str">
        <f>IFERROR(VLOOKUP($C106,DataBase!$A:$K,2,0),"")</f>
        <v/>
      </c>
      <c r="E106" s="109" t="str">
        <f>IFERROR(VLOOKUP($C106,DataBase!$A:$K,MATCH("Unit", DataBase!$A$1:$L$1,0),0),"")</f>
        <v/>
      </c>
      <c r="F106" s="112"/>
      <c r="G106" s="37">
        <f>IFERROR(VLOOKUP($C106, DataBase!$A:$K, MATCH("Harga Per Unit", DataBase!$A$1:$L$1,0),0),0)</f>
        <v>0</v>
      </c>
      <c r="H106" s="38">
        <f t="shared" si="4"/>
        <v>0</v>
      </c>
      <c r="I106" s="43"/>
      <c r="J106" s="44"/>
    </row>
    <row r="107" spans="1:10" ht="38.25">
      <c r="A107" s="40"/>
      <c r="B107" s="41" t="str">
        <f>"Cost" &amp;" "&amp; B96</f>
        <v>Cost Caffe Latte Flavour Vanilla hot/ ice</v>
      </c>
      <c r="C107" s="135"/>
      <c r="D107" s="42" t="s">
        <v>18</v>
      </c>
      <c r="E107" s="109" t="str">
        <f>IFERROR(VLOOKUP($C107,DataBase!$A:$K,MATCH("Unit", DataBase!$A$1:$L$1,0),0),"")</f>
        <v/>
      </c>
      <c r="F107" s="45"/>
      <c r="G107" s="46"/>
      <c r="H107" s="38"/>
      <c r="I107" s="47">
        <f>IFERROR(SUM($H96:$H107),"")</f>
        <v>5940.3238866396769</v>
      </c>
      <c r="J107" s="193">
        <f>IFERROR($I107/J100,"")</f>
        <v>5940.3238866396769</v>
      </c>
    </row>
    <row r="108" spans="1:10">
      <c r="A108" s="263" t="s">
        <v>31</v>
      </c>
      <c r="B108" s="264"/>
      <c r="C108" s="264"/>
      <c r="D108" s="264"/>
      <c r="E108" s="264"/>
      <c r="F108" s="265"/>
      <c r="G108" s="46"/>
      <c r="H108" s="48"/>
      <c r="I108" s="49">
        <f>IFERROR($J107*10%,"")</f>
        <v>594.03238866396771</v>
      </c>
      <c r="J108" s="50"/>
    </row>
    <row r="109" spans="1:10">
      <c r="A109" s="263" t="str">
        <f>"Total Cost " &amp; B96</f>
        <v>Total Cost Caffe Latte Flavour Vanilla hot/ ice</v>
      </c>
      <c r="B109" s="264"/>
      <c r="C109" s="264"/>
      <c r="D109" s="264"/>
      <c r="E109" s="264"/>
      <c r="F109" s="265"/>
      <c r="G109" s="46"/>
      <c r="H109" s="38"/>
      <c r="I109" s="51">
        <f>IFERROR($J107+$I108,"")</f>
        <v>6534.3562753036449</v>
      </c>
      <c r="J109" s="111"/>
    </row>
    <row r="110" spans="1:10">
      <c r="A110" s="176"/>
      <c r="B110" s="176"/>
      <c r="C110" s="176"/>
      <c r="D110" s="176"/>
      <c r="E110" s="176"/>
      <c r="F110" s="176"/>
      <c r="G110" s="177" t="s">
        <v>60</v>
      </c>
      <c r="H110" s="178"/>
      <c r="I110" s="181">
        <v>0.3</v>
      </c>
      <c r="J110" s="180"/>
    </row>
    <row r="111" spans="1:10">
      <c r="A111" s="176"/>
      <c r="B111" s="176"/>
      <c r="C111" s="176"/>
      <c r="D111" s="176"/>
      <c r="E111" s="176"/>
      <c r="F111" s="176"/>
      <c r="G111" s="177" t="s">
        <v>61</v>
      </c>
      <c r="H111" s="178"/>
      <c r="I111" s="179">
        <f>I109/I110</f>
        <v>21781.187584345484</v>
      </c>
      <c r="J111" s="180"/>
    </row>
    <row r="112" spans="1:10">
      <c r="A112" s="176"/>
      <c r="B112" s="176"/>
      <c r="C112" s="176"/>
      <c r="D112" s="176"/>
      <c r="E112" s="176"/>
      <c r="F112" s="176"/>
      <c r="G112" s="182" t="s">
        <v>62</v>
      </c>
      <c r="H112" s="178"/>
      <c r="I112" s="184">
        <v>6633.36</v>
      </c>
      <c r="J112" s="180"/>
    </row>
    <row r="113" spans="1:10">
      <c r="A113" s="176"/>
      <c r="B113" s="176"/>
      <c r="C113" s="176"/>
      <c r="D113" s="176"/>
      <c r="E113" s="176"/>
      <c r="F113" s="176"/>
      <c r="G113" s="177" t="s">
        <v>63</v>
      </c>
      <c r="H113" s="178"/>
      <c r="I113" s="183">
        <f>I109/I112*100%</f>
        <v>0.98507487537290983</v>
      </c>
      <c r="J113" s="180"/>
    </row>
    <row r="116" spans="1:10">
      <c r="A116" s="266" t="s">
        <v>19</v>
      </c>
      <c r="B116" s="268" t="s">
        <v>20</v>
      </c>
      <c r="C116" s="270" t="s">
        <v>21</v>
      </c>
      <c r="D116" s="272" t="s">
        <v>22</v>
      </c>
      <c r="E116" s="266" t="s">
        <v>23</v>
      </c>
      <c r="F116" s="274" t="s">
        <v>24</v>
      </c>
      <c r="G116" s="194" t="s">
        <v>25</v>
      </c>
      <c r="H116" s="195" t="s">
        <v>26</v>
      </c>
      <c r="I116" s="276" t="s">
        <v>27</v>
      </c>
      <c r="J116" s="239" t="s">
        <v>27</v>
      </c>
    </row>
    <row r="117" spans="1:10" ht="13.5" thickBot="1">
      <c r="A117" s="267"/>
      <c r="B117" s="269"/>
      <c r="C117" s="271"/>
      <c r="D117" s="273"/>
      <c r="E117" s="267"/>
      <c r="F117" s="275"/>
      <c r="G117" s="197" t="s">
        <v>28</v>
      </c>
      <c r="H117" s="198" t="s">
        <v>29</v>
      </c>
      <c r="I117" s="277"/>
      <c r="J117" s="240" t="s">
        <v>30</v>
      </c>
    </row>
    <row r="118" spans="1:10" ht="18.75" thickTop="1">
      <c r="A118" s="261" t="s">
        <v>50</v>
      </c>
      <c r="B118" s="262"/>
      <c r="C118" s="262"/>
      <c r="D118" s="262"/>
      <c r="E118" s="262"/>
      <c r="F118" s="262"/>
      <c r="G118" s="262"/>
      <c r="H118" s="262"/>
      <c r="I118" s="262"/>
      <c r="J118" s="262"/>
    </row>
    <row r="119" spans="1:10" ht="25.5">
      <c r="A119" s="34"/>
      <c r="B119" s="35" t="s">
        <v>124</v>
      </c>
      <c r="C119" s="141">
        <v>1111</v>
      </c>
      <c r="D119" s="36" t="str">
        <f>IFERROR(VLOOKUP($C119,DataBase!$A:$K,2,0),"")</f>
        <v>Houseblend 50 ; 30 1kg</v>
      </c>
      <c r="E119" s="109" t="str">
        <f>IFERROR(VLOOKUP($C119,DataBase!$A:$K,MATCH("Unit", DataBase!$A$1:$L$1,0),0),"")</f>
        <v>gram</v>
      </c>
      <c r="F119" s="186">
        <v>9</v>
      </c>
      <c r="G119" s="37">
        <f>IFERROR(VLOOKUP($C119, DataBase!$A:$K, MATCH("Harga Per Unit", DataBase!$A$1:$L$1,0),0),0)</f>
        <v>120</v>
      </c>
      <c r="H119" s="38">
        <f t="shared" ref="H119:H129" si="5">IFERROR($F119*$G119,0)</f>
        <v>1080</v>
      </c>
      <c r="I119" s="185"/>
      <c r="J119" s="39"/>
    </row>
    <row r="120" spans="1:10" ht="15">
      <c r="A120" s="40"/>
      <c r="B120" s="41"/>
      <c r="C120" s="141">
        <v>5112</v>
      </c>
      <c r="D120" s="36" t="str">
        <f>IFERROR(VLOOKUP($C120,DataBase!$A:$K,2,0),"")</f>
        <v>galon 19lt</v>
      </c>
      <c r="E120" s="109" t="str">
        <f>IFERROR(VLOOKUP($C120,DataBase!$A:$K,MATCH("Unit", DataBase!$A$1:$L$1,0),0),"")</f>
        <v>ml</v>
      </c>
      <c r="F120" s="186">
        <v>50</v>
      </c>
      <c r="G120" s="37">
        <f>IFERROR(VLOOKUP($C120, DataBase!$A:$K, MATCH("Harga Per Unit", DataBase!$A$1:$L$1,0),0),0)</f>
        <v>0.94736842105263153</v>
      </c>
      <c r="H120" s="38">
        <f t="shared" si="5"/>
        <v>47.368421052631575</v>
      </c>
      <c r="I120" s="43"/>
      <c r="J120" s="44"/>
    </row>
    <row r="121" spans="1:10" ht="15">
      <c r="A121" s="40"/>
      <c r="B121" s="41"/>
      <c r="C121" s="141">
        <v>2114</v>
      </c>
      <c r="D121" s="36" t="str">
        <f>IFERROR(VLOOKUP($C121,DataBase!$A:$K,2,0),"")</f>
        <v>Diamond Freshmilk 950ml</v>
      </c>
      <c r="E121" s="109" t="str">
        <f>IFERROR(VLOOKUP($C121,DataBase!$A:$K,MATCH("Unit", DataBase!$A$1:$L$1,0),0),"")</f>
        <v>ml</v>
      </c>
      <c r="F121" s="186">
        <v>140</v>
      </c>
      <c r="G121" s="37">
        <f>IFERROR(VLOOKUP($C121, DataBase!$A:$K, MATCH("Harga Per Unit", DataBase!$A$1:$L$1,0),0),0)</f>
        <v>17.894736842105264</v>
      </c>
      <c r="H121" s="38">
        <f t="shared" si="5"/>
        <v>2505.2631578947371</v>
      </c>
      <c r="I121" s="43"/>
      <c r="J121" s="44"/>
    </row>
    <row r="122" spans="1:10" ht="15">
      <c r="A122" s="40"/>
      <c r="B122" s="41"/>
      <c r="C122" s="141">
        <v>3112</v>
      </c>
      <c r="D122" s="36" t="str">
        <f>IFERROR(VLOOKUP($C122,DataBase!$A:$K,2,0),"")</f>
        <v>Trieste Syrup Caramel 650ml</v>
      </c>
      <c r="E122" s="109" t="str">
        <f>IFERROR(VLOOKUP($C122,DataBase!$A:$K,MATCH("Unit", DataBase!$A$1:$L$1,0),0),"")</f>
        <v>ml</v>
      </c>
      <c r="F122" s="187">
        <v>20</v>
      </c>
      <c r="G122" s="37">
        <f>IFERROR(VLOOKUP($C122, DataBase!$A:$K, MATCH("Harga Per Unit", DataBase!$A$1:$L$1,0),0),0)</f>
        <v>100</v>
      </c>
      <c r="H122" s="38">
        <f t="shared" si="5"/>
        <v>2000</v>
      </c>
      <c r="I122" s="43"/>
      <c r="J122" s="189" t="s">
        <v>66</v>
      </c>
    </row>
    <row r="123" spans="1:10" ht="15">
      <c r="A123" s="40"/>
      <c r="B123" s="41"/>
      <c r="C123" s="141"/>
      <c r="D123" s="36" t="str">
        <f>IFERROR(VLOOKUP($C123,DataBase!$A:$K,2,0),"")</f>
        <v/>
      </c>
      <c r="E123" s="109" t="str">
        <f>IFERROR(VLOOKUP($C123,DataBase!$A:$K,MATCH("Unit", DataBase!$A$1:$L$1,0),0),"")</f>
        <v/>
      </c>
      <c r="F123" s="187"/>
      <c r="G123" s="37">
        <f>IFERROR(VLOOKUP($C123, DataBase!$A:$K, MATCH("Harga Per Unit", DataBase!$A$1:$L$1,0),0),0)</f>
        <v>0</v>
      </c>
      <c r="H123" s="114">
        <f t="shared" si="5"/>
        <v>0</v>
      </c>
      <c r="I123" s="43"/>
      <c r="J123" s="192">
        <v>1</v>
      </c>
    </row>
    <row r="124" spans="1:10" ht="15">
      <c r="A124" s="40"/>
      <c r="B124" s="41"/>
      <c r="C124" s="141"/>
      <c r="D124" s="36" t="str">
        <f>IFERROR(VLOOKUP($C124,DataBase!$A:$K,2,0),"")</f>
        <v/>
      </c>
      <c r="E124" s="109" t="str">
        <f>IFERROR(VLOOKUP($C124,DataBase!$A:$K,MATCH("Unit", DataBase!$A$1:$L$1,0),0),"")</f>
        <v/>
      </c>
      <c r="F124" s="187"/>
      <c r="G124" s="37">
        <f>IFERROR(VLOOKUP($C124, DataBase!$A:$K, MATCH("Harga Per Unit", DataBase!$A$1:$L$1,0),0),0)</f>
        <v>0</v>
      </c>
      <c r="H124" s="38">
        <f t="shared" si="5"/>
        <v>0</v>
      </c>
      <c r="I124" s="43"/>
      <c r="J124" s="189" t="s">
        <v>67</v>
      </c>
    </row>
    <row r="125" spans="1:10" ht="15">
      <c r="A125" s="40"/>
      <c r="B125" s="41"/>
      <c r="C125" s="141"/>
      <c r="D125" s="36" t="str">
        <f>IFERROR(VLOOKUP($C125,DataBase!$A:$K,2,0),"")</f>
        <v/>
      </c>
      <c r="E125" s="109" t="str">
        <f>IFERROR(VLOOKUP($C125,DataBase!$A:$K,MATCH("Unit", DataBase!$A$1:$L$1,0),0),"")</f>
        <v/>
      </c>
      <c r="F125" s="187"/>
      <c r="G125" s="37">
        <f>IFERROR(VLOOKUP($C125, DataBase!$A:$K, MATCH("Harga Per Unit", DataBase!$A$1:$L$1,0),0),0)</f>
        <v>0</v>
      </c>
      <c r="H125" s="38">
        <f t="shared" si="5"/>
        <v>0</v>
      </c>
      <c r="I125" s="43"/>
      <c r="J125" s="44"/>
    </row>
    <row r="126" spans="1:10" ht="15">
      <c r="A126" s="40"/>
      <c r="B126" s="41"/>
      <c r="C126" s="141"/>
      <c r="D126" s="36" t="str">
        <f>IFERROR(VLOOKUP($C126,DataBase!$A:$K,2,0),"")</f>
        <v/>
      </c>
      <c r="E126" s="109" t="str">
        <f>IFERROR(VLOOKUP($C126,DataBase!$A:$K,MATCH("Unit", DataBase!$A$1:$L$1,0),0),"")</f>
        <v/>
      </c>
      <c r="F126" s="186"/>
      <c r="G126" s="37">
        <f>IFERROR(VLOOKUP($C126, DataBase!$A:$K, MATCH("Harga Per Unit", DataBase!$A$1:$L$1,0),0),0)</f>
        <v>0</v>
      </c>
      <c r="H126" s="38">
        <f t="shared" si="5"/>
        <v>0</v>
      </c>
      <c r="I126" s="43"/>
      <c r="J126" s="44"/>
    </row>
    <row r="127" spans="1:10" ht="15">
      <c r="A127" s="40"/>
      <c r="B127" s="41"/>
      <c r="C127" s="141"/>
      <c r="D127" s="36" t="str">
        <f>IFERROR(VLOOKUP($C127,DataBase!$A:$K,2,0),"")</f>
        <v/>
      </c>
      <c r="E127" s="109" t="str">
        <f>IFERROR(VLOOKUP($C127,DataBase!$A:$K,MATCH("Unit", DataBase!$A$1:$L$1,0),0),"")</f>
        <v/>
      </c>
      <c r="F127" s="188"/>
      <c r="G127" s="37">
        <f>IFERROR(VLOOKUP($C127, DataBase!$A:$K, MATCH("Harga Per Unit", DataBase!$A$1:$L$1,0),0),0)</f>
        <v>0</v>
      </c>
      <c r="H127" s="38">
        <f t="shared" si="5"/>
        <v>0</v>
      </c>
      <c r="I127" s="43"/>
      <c r="J127" s="44"/>
    </row>
    <row r="128" spans="1:10" ht="15">
      <c r="A128" s="40"/>
      <c r="B128" s="41"/>
      <c r="C128" s="141"/>
      <c r="D128" s="36" t="str">
        <f>IFERROR(VLOOKUP($C128,DataBase!$A:$K,2,0),"")</f>
        <v/>
      </c>
      <c r="E128" s="109" t="str">
        <f>IFERROR(VLOOKUP($C128,DataBase!$A:$K,MATCH("Unit", DataBase!$A$1:$L$1,0),0),"")</f>
        <v/>
      </c>
      <c r="F128" s="112"/>
      <c r="G128" s="37">
        <f>IFERROR(VLOOKUP($C128, DataBase!$A:$K, MATCH("Harga Per Unit", DataBase!$A$1:$L$1,0),0),0)</f>
        <v>0</v>
      </c>
      <c r="H128" s="38">
        <f t="shared" si="5"/>
        <v>0</v>
      </c>
      <c r="I128" s="43"/>
      <c r="J128" s="44"/>
    </row>
    <row r="129" spans="1:10">
      <c r="A129" s="40"/>
      <c r="B129" s="41"/>
      <c r="C129" s="135"/>
      <c r="D129" s="36" t="str">
        <f>IFERROR(VLOOKUP($C129,DataBase!$A:$K,2,0),"")</f>
        <v/>
      </c>
      <c r="E129" s="109" t="str">
        <f>IFERROR(VLOOKUP($C129,DataBase!$A:$K,MATCH("Unit", DataBase!$A$1:$L$1,0),0),"")</f>
        <v/>
      </c>
      <c r="F129" s="112"/>
      <c r="G129" s="37">
        <f>IFERROR(VLOOKUP($C129, DataBase!$A:$K, MATCH("Harga Per Unit", DataBase!$A$1:$L$1,0),0),0)</f>
        <v>0</v>
      </c>
      <c r="H129" s="38">
        <f t="shared" si="5"/>
        <v>0</v>
      </c>
      <c r="I129" s="43"/>
      <c r="J129" s="44"/>
    </row>
    <row r="130" spans="1:10" ht="38.25">
      <c r="A130" s="40"/>
      <c r="B130" s="41" t="str">
        <f>"Cost" &amp;" "&amp; B119</f>
        <v>Cost Caffe Latte Flavour Caramel hot/ ice</v>
      </c>
      <c r="C130" s="135"/>
      <c r="D130" s="42" t="s">
        <v>18</v>
      </c>
      <c r="E130" s="109" t="str">
        <f>IFERROR(VLOOKUP($C130,DataBase!$A:$K,MATCH("Unit", DataBase!$A$1:$L$1,0),0),"")</f>
        <v/>
      </c>
      <c r="F130" s="45"/>
      <c r="G130" s="46"/>
      <c r="H130" s="38"/>
      <c r="I130" s="47">
        <f>IFERROR(SUM($H119:$H130),"")</f>
        <v>5632.6315789473683</v>
      </c>
      <c r="J130" s="193">
        <f>IFERROR($I130/J123,"")</f>
        <v>5632.6315789473683</v>
      </c>
    </row>
    <row r="131" spans="1:10">
      <c r="A131" s="263" t="s">
        <v>31</v>
      </c>
      <c r="B131" s="264"/>
      <c r="C131" s="264"/>
      <c r="D131" s="264"/>
      <c r="E131" s="264"/>
      <c r="F131" s="265"/>
      <c r="G131" s="46"/>
      <c r="H131" s="48"/>
      <c r="I131" s="49">
        <f>IFERROR($J130*10%,"")</f>
        <v>563.26315789473688</v>
      </c>
      <c r="J131" s="50"/>
    </row>
    <row r="132" spans="1:10">
      <c r="A132" s="263" t="str">
        <f>"Total Cost " &amp; B119</f>
        <v>Total Cost Caffe Latte Flavour Caramel hot/ ice</v>
      </c>
      <c r="B132" s="264"/>
      <c r="C132" s="264"/>
      <c r="D132" s="264"/>
      <c r="E132" s="264"/>
      <c r="F132" s="265"/>
      <c r="G132" s="46"/>
      <c r="H132" s="38"/>
      <c r="I132" s="51">
        <f>IFERROR($J130+$I131,"")</f>
        <v>6195.894736842105</v>
      </c>
      <c r="J132" s="111"/>
    </row>
    <row r="133" spans="1:10">
      <c r="A133" s="176"/>
      <c r="B133" s="176"/>
      <c r="C133" s="176"/>
      <c r="D133" s="176"/>
      <c r="E133" s="176"/>
      <c r="F133" s="176"/>
      <c r="G133" s="177" t="s">
        <v>60</v>
      </c>
      <c r="H133" s="178"/>
      <c r="I133" s="181">
        <v>0.3</v>
      </c>
      <c r="J133" s="180"/>
    </row>
    <row r="134" spans="1:10">
      <c r="A134" s="176"/>
      <c r="B134" s="176"/>
      <c r="C134" s="176"/>
      <c r="D134" s="176"/>
      <c r="E134" s="176"/>
      <c r="F134" s="176"/>
      <c r="G134" s="177" t="s">
        <v>61</v>
      </c>
      <c r="H134" s="178"/>
      <c r="I134" s="179">
        <f>I132/I133</f>
        <v>20652.982456140351</v>
      </c>
      <c r="J134" s="180"/>
    </row>
    <row r="135" spans="1:10">
      <c r="A135" s="176"/>
      <c r="B135" s="176"/>
      <c r="C135" s="176"/>
      <c r="D135" s="176"/>
      <c r="E135" s="176"/>
      <c r="F135" s="176"/>
      <c r="G135" s="182" t="s">
        <v>62</v>
      </c>
      <c r="H135" s="178"/>
      <c r="I135" s="184">
        <v>6294.89</v>
      </c>
      <c r="J135" s="180"/>
    </row>
    <row r="136" spans="1:10">
      <c r="A136" s="176"/>
      <c r="B136" s="176"/>
      <c r="C136" s="176"/>
      <c r="D136" s="176"/>
      <c r="E136" s="176"/>
      <c r="F136" s="176"/>
      <c r="G136" s="177" t="s">
        <v>63</v>
      </c>
      <c r="H136" s="178"/>
      <c r="I136" s="183">
        <f>I132/I135*100%</f>
        <v>0.98427371039718003</v>
      </c>
      <c r="J136" s="180"/>
    </row>
    <row r="139" spans="1:10">
      <c r="A139" s="266" t="s">
        <v>19</v>
      </c>
      <c r="B139" s="268" t="s">
        <v>20</v>
      </c>
      <c r="C139" s="270" t="s">
        <v>21</v>
      </c>
      <c r="D139" s="272" t="s">
        <v>22</v>
      </c>
      <c r="E139" s="266" t="s">
        <v>23</v>
      </c>
      <c r="F139" s="274" t="s">
        <v>24</v>
      </c>
      <c r="G139" s="194" t="s">
        <v>25</v>
      </c>
      <c r="H139" s="195" t="s">
        <v>26</v>
      </c>
      <c r="I139" s="276" t="s">
        <v>27</v>
      </c>
      <c r="J139" s="243" t="s">
        <v>27</v>
      </c>
    </row>
    <row r="140" spans="1:10" ht="13.5" thickBot="1">
      <c r="A140" s="267"/>
      <c r="B140" s="269"/>
      <c r="C140" s="271"/>
      <c r="D140" s="273"/>
      <c r="E140" s="267"/>
      <c r="F140" s="275"/>
      <c r="G140" s="197" t="s">
        <v>28</v>
      </c>
      <c r="H140" s="198" t="s">
        <v>29</v>
      </c>
      <c r="I140" s="277"/>
      <c r="J140" s="244" t="s">
        <v>30</v>
      </c>
    </row>
    <row r="141" spans="1:10" ht="18.75" thickTop="1">
      <c r="A141" s="261" t="s">
        <v>50</v>
      </c>
      <c r="B141" s="262"/>
      <c r="C141" s="262"/>
      <c r="D141" s="262"/>
      <c r="E141" s="262"/>
      <c r="F141" s="262"/>
      <c r="G141" s="262"/>
      <c r="H141" s="262"/>
      <c r="I141" s="262"/>
      <c r="J141" s="262"/>
    </row>
    <row r="142" spans="1:10" ht="25.5">
      <c r="A142" s="34"/>
      <c r="B142" s="35" t="s">
        <v>125</v>
      </c>
      <c r="C142" s="141">
        <v>1111</v>
      </c>
      <c r="D142" s="36" t="str">
        <f>IFERROR(VLOOKUP($C142,DataBase!$A:$K,2,0),"")</f>
        <v>Houseblend 50 ; 30 1kg</v>
      </c>
      <c r="E142" s="109" t="str">
        <f>IFERROR(VLOOKUP($C142,DataBase!$A:$K,MATCH("Unit", DataBase!$A$1:$L$1,0),0),"")</f>
        <v>gram</v>
      </c>
      <c r="F142" s="186">
        <v>9</v>
      </c>
      <c r="G142" s="37">
        <f>IFERROR(VLOOKUP($C142, DataBase!$A:$K, MATCH("Harga Per Unit", DataBase!$A$1:$L$1,0),0),0)</f>
        <v>120</v>
      </c>
      <c r="H142" s="38">
        <f t="shared" ref="H142:H152" si="6">IFERROR($F142*$G142,0)</f>
        <v>1080</v>
      </c>
      <c r="I142" s="185"/>
      <c r="J142" s="39"/>
    </row>
    <row r="143" spans="1:10" ht="15">
      <c r="A143" s="40"/>
      <c r="B143" s="41"/>
      <c r="C143" s="141">
        <v>5112</v>
      </c>
      <c r="D143" s="36" t="str">
        <f>IFERROR(VLOOKUP($C143,DataBase!$A:$K,2,0),"")</f>
        <v>galon 19lt</v>
      </c>
      <c r="E143" s="109" t="str">
        <f>IFERROR(VLOOKUP($C143,DataBase!$A:$K,MATCH("Unit", DataBase!$A$1:$L$1,0),0),"")</f>
        <v>ml</v>
      </c>
      <c r="F143" s="186">
        <v>50</v>
      </c>
      <c r="G143" s="37">
        <f>IFERROR(VLOOKUP($C143, DataBase!$A:$K, MATCH("Harga Per Unit", DataBase!$A$1:$L$1,0),0),0)</f>
        <v>0.94736842105263153</v>
      </c>
      <c r="H143" s="38">
        <f t="shared" si="6"/>
        <v>47.368421052631575</v>
      </c>
      <c r="I143" s="43"/>
      <c r="J143" s="44"/>
    </row>
    <row r="144" spans="1:10" ht="15">
      <c r="A144" s="40"/>
      <c r="B144" s="41"/>
      <c r="C144" s="141">
        <v>2114</v>
      </c>
      <c r="D144" s="36" t="str">
        <f>IFERROR(VLOOKUP($C144,DataBase!$A:$K,2,0),"")</f>
        <v>Diamond Freshmilk 950ml</v>
      </c>
      <c r="E144" s="109" t="str">
        <f>IFERROR(VLOOKUP($C144,DataBase!$A:$K,MATCH("Unit", DataBase!$A$1:$L$1,0),0),"")</f>
        <v>ml</v>
      </c>
      <c r="F144" s="186">
        <v>140</v>
      </c>
      <c r="G144" s="37">
        <f>IFERROR(VLOOKUP($C144, DataBase!$A:$K, MATCH("Harga Per Unit", DataBase!$A$1:$L$1,0),0),0)</f>
        <v>17.894736842105264</v>
      </c>
      <c r="H144" s="38">
        <f t="shared" si="6"/>
        <v>2505.2631578947371</v>
      </c>
      <c r="I144" s="43"/>
      <c r="J144" s="44"/>
    </row>
    <row r="145" spans="1:10" ht="15">
      <c r="A145" s="40"/>
      <c r="B145" s="41"/>
      <c r="C145" s="141">
        <v>3113</v>
      </c>
      <c r="D145" s="36" t="str">
        <f>IFERROR(VLOOKUP($C145,DataBase!$A:$K,2,0),"")</f>
        <v>Trieste Syrup Hazelnut 650ml</v>
      </c>
      <c r="E145" s="109" t="str">
        <f>IFERROR(VLOOKUP($C145,DataBase!$A:$K,MATCH("Unit", DataBase!$A$1:$L$1,0),0),"")</f>
        <v>ml</v>
      </c>
      <c r="F145" s="187">
        <v>20</v>
      </c>
      <c r="G145" s="37">
        <f>IFERROR(VLOOKUP($C145, DataBase!$A:$K, MATCH("Harga Per Unit", DataBase!$A$1:$L$1,0),0),0)</f>
        <v>100</v>
      </c>
      <c r="H145" s="38">
        <f t="shared" si="6"/>
        <v>2000</v>
      </c>
      <c r="I145" s="43"/>
      <c r="J145" s="189" t="s">
        <v>66</v>
      </c>
    </row>
    <row r="146" spans="1:10" ht="15">
      <c r="A146" s="40"/>
      <c r="B146" s="41"/>
      <c r="C146" s="141"/>
      <c r="D146" s="36" t="str">
        <f>IFERROR(VLOOKUP($C146,DataBase!$A:$K,2,0),"")</f>
        <v/>
      </c>
      <c r="E146" s="109" t="str">
        <f>IFERROR(VLOOKUP($C146,DataBase!$A:$K,MATCH("Unit", DataBase!$A$1:$L$1,0),0),"")</f>
        <v/>
      </c>
      <c r="F146" s="187"/>
      <c r="G146" s="37">
        <f>IFERROR(VLOOKUP($C146, DataBase!$A:$K, MATCH("Harga Per Unit", DataBase!$A$1:$L$1,0),0),0)</f>
        <v>0</v>
      </c>
      <c r="H146" s="114">
        <f t="shared" si="6"/>
        <v>0</v>
      </c>
      <c r="I146" s="43"/>
      <c r="J146" s="192">
        <v>1</v>
      </c>
    </row>
    <row r="147" spans="1:10" ht="15">
      <c r="A147" s="40"/>
      <c r="B147" s="41"/>
      <c r="C147" s="141"/>
      <c r="D147" s="36" t="str">
        <f>IFERROR(VLOOKUP($C147,DataBase!$A:$K,2,0),"")</f>
        <v/>
      </c>
      <c r="E147" s="109" t="str">
        <f>IFERROR(VLOOKUP($C147,DataBase!$A:$K,MATCH("Unit", DataBase!$A$1:$L$1,0),0),"")</f>
        <v/>
      </c>
      <c r="F147" s="187"/>
      <c r="G147" s="37">
        <f>IFERROR(VLOOKUP($C147, DataBase!$A:$K, MATCH("Harga Per Unit", DataBase!$A$1:$L$1,0),0),0)</f>
        <v>0</v>
      </c>
      <c r="H147" s="38">
        <f t="shared" si="6"/>
        <v>0</v>
      </c>
      <c r="I147" s="43"/>
      <c r="J147" s="189" t="s">
        <v>67</v>
      </c>
    </row>
    <row r="148" spans="1:10" ht="15">
      <c r="A148" s="40"/>
      <c r="B148" s="41"/>
      <c r="C148" s="141"/>
      <c r="D148" s="36" t="str">
        <f>IFERROR(VLOOKUP($C148,DataBase!$A:$K,2,0),"")</f>
        <v/>
      </c>
      <c r="E148" s="109" t="str">
        <f>IFERROR(VLOOKUP($C148,DataBase!$A:$K,MATCH("Unit", DataBase!$A$1:$L$1,0),0),"")</f>
        <v/>
      </c>
      <c r="F148" s="187"/>
      <c r="G148" s="37">
        <f>IFERROR(VLOOKUP($C148, DataBase!$A:$K, MATCH("Harga Per Unit", DataBase!$A$1:$L$1,0),0),0)</f>
        <v>0</v>
      </c>
      <c r="H148" s="38">
        <f t="shared" si="6"/>
        <v>0</v>
      </c>
      <c r="I148" s="43"/>
      <c r="J148" s="44"/>
    </row>
    <row r="149" spans="1:10" ht="15">
      <c r="A149" s="40"/>
      <c r="B149" s="41"/>
      <c r="C149" s="141"/>
      <c r="D149" s="36" t="str">
        <f>IFERROR(VLOOKUP($C149,DataBase!$A:$K,2,0),"")</f>
        <v/>
      </c>
      <c r="E149" s="109" t="str">
        <f>IFERROR(VLOOKUP($C149,DataBase!$A:$K,MATCH("Unit", DataBase!$A$1:$L$1,0),0),"")</f>
        <v/>
      </c>
      <c r="F149" s="186"/>
      <c r="G149" s="37">
        <f>IFERROR(VLOOKUP($C149, DataBase!$A:$K, MATCH("Harga Per Unit", DataBase!$A$1:$L$1,0),0),0)</f>
        <v>0</v>
      </c>
      <c r="H149" s="38">
        <f t="shared" si="6"/>
        <v>0</v>
      </c>
      <c r="I149" s="43"/>
      <c r="J149" s="44"/>
    </row>
    <row r="150" spans="1:10" ht="15">
      <c r="A150" s="40"/>
      <c r="B150" s="41"/>
      <c r="C150" s="141"/>
      <c r="D150" s="36" t="str">
        <f>IFERROR(VLOOKUP($C150,DataBase!$A:$K,2,0),"")</f>
        <v/>
      </c>
      <c r="E150" s="109" t="str">
        <f>IFERROR(VLOOKUP($C150,DataBase!$A:$K,MATCH("Unit", DataBase!$A$1:$L$1,0),0),"")</f>
        <v/>
      </c>
      <c r="F150" s="188"/>
      <c r="G150" s="37">
        <f>IFERROR(VLOOKUP($C150, DataBase!$A:$K, MATCH("Harga Per Unit", DataBase!$A$1:$L$1,0),0),0)</f>
        <v>0</v>
      </c>
      <c r="H150" s="38">
        <f t="shared" si="6"/>
        <v>0</v>
      </c>
      <c r="I150" s="43"/>
      <c r="J150" s="44"/>
    </row>
    <row r="151" spans="1:10" ht="15">
      <c r="A151" s="40"/>
      <c r="B151" s="41"/>
      <c r="C151" s="141"/>
      <c r="D151" s="36" t="str">
        <f>IFERROR(VLOOKUP($C151,DataBase!$A:$K,2,0),"")</f>
        <v/>
      </c>
      <c r="E151" s="109" t="str">
        <f>IFERROR(VLOOKUP($C151,DataBase!$A:$K,MATCH("Unit", DataBase!$A$1:$L$1,0),0),"")</f>
        <v/>
      </c>
      <c r="F151" s="112"/>
      <c r="G151" s="37">
        <f>IFERROR(VLOOKUP($C151, DataBase!$A:$K, MATCH("Harga Per Unit", DataBase!$A$1:$L$1,0),0),0)</f>
        <v>0</v>
      </c>
      <c r="H151" s="38">
        <f t="shared" si="6"/>
        <v>0</v>
      </c>
      <c r="I151" s="43"/>
      <c r="J151" s="44"/>
    </row>
    <row r="152" spans="1:10">
      <c r="A152" s="40"/>
      <c r="B152" s="41"/>
      <c r="C152" s="135"/>
      <c r="D152" s="36" t="str">
        <f>IFERROR(VLOOKUP($C152,DataBase!$A:$K,2,0),"")</f>
        <v/>
      </c>
      <c r="E152" s="109" t="str">
        <f>IFERROR(VLOOKUP($C152,DataBase!$A:$K,MATCH("Unit", DataBase!$A$1:$L$1,0),0),"")</f>
        <v/>
      </c>
      <c r="F152" s="112"/>
      <c r="G152" s="37">
        <f>IFERROR(VLOOKUP($C152, DataBase!$A:$K, MATCH("Harga Per Unit", DataBase!$A$1:$L$1,0),0),0)</f>
        <v>0</v>
      </c>
      <c r="H152" s="38">
        <f t="shared" si="6"/>
        <v>0</v>
      </c>
      <c r="I152" s="43"/>
      <c r="J152" s="44"/>
    </row>
    <row r="153" spans="1:10" ht="38.25">
      <c r="A153" s="40"/>
      <c r="B153" s="41" t="str">
        <f>"Cost" &amp;" "&amp; B142</f>
        <v>Cost Caffe Latte Flavour Hazelnut hot/ ice</v>
      </c>
      <c r="C153" s="135"/>
      <c r="D153" s="42" t="s">
        <v>18</v>
      </c>
      <c r="E153" s="109" t="str">
        <f>IFERROR(VLOOKUP($C153,DataBase!$A:$K,MATCH("Unit", DataBase!$A$1:$L$1,0),0),"")</f>
        <v/>
      </c>
      <c r="F153" s="45"/>
      <c r="G153" s="46"/>
      <c r="H153" s="38"/>
      <c r="I153" s="47">
        <f>IFERROR(SUM($H142:$H153),"")</f>
        <v>5632.6315789473683</v>
      </c>
      <c r="J153" s="193">
        <f>IFERROR($I153/J146,"")</f>
        <v>5632.6315789473683</v>
      </c>
    </row>
    <row r="154" spans="1:10">
      <c r="A154" s="263" t="s">
        <v>31</v>
      </c>
      <c r="B154" s="264"/>
      <c r="C154" s="264"/>
      <c r="D154" s="264"/>
      <c r="E154" s="264"/>
      <c r="F154" s="265"/>
      <c r="G154" s="46"/>
      <c r="H154" s="48"/>
      <c r="I154" s="49">
        <f>IFERROR($J153*10%,"")</f>
        <v>563.26315789473688</v>
      </c>
      <c r="J154" s="50"/>
    </row>
    <row r="155" spans="1:10">
      <c r="A155" s="263" t="str">
        <f>"Total Cost " &amp; B142</f>
        <v>Total Cost Caffe Latte Flavour Hazelnut hot/ ice</v>
      </c>
      <c r="B155" s="264"/>
      <c r="C155" s="264"/>
      <c r="D155" s="264"/>
      <c r="E155" s="264"/>
      <c r="F155" s="265"/>
      <c r="G155" s="46"/>
      <c r="H155" s="38"/>
      <c r="I155" s="51">
        <f>IFERROR($J153+$I154,"")</f>
        <v>6195.894736842105</v>
      </c>
      <c r="J155" s="111"/>
    </row>
    <row r="156" spans="1:10">
      <c r="A156" s="176"/>
      <c r="B156" s="176"/>
      <c r="C156" s="176"/>
      <c r="D156" s="176"/>
      <c r="E156" s="176"/>
      <c r="F156" s="176"/>
      <c r="G156" s="177" t="s">
        <v>60</v>
      </c>
      <c r="H156" s="178"/>
      <c r="I156" s="181">
        <v>0.3</v>
      </c>
      <c r="J156" s="180"/>
    </row>
    <row r="157" spans="1:10">
      <c r="A157" s="176"/>
      <c r="B157" s="176"/>
      <c r="C157" s="176"/>
      <c r="D157" s="176"/>
      <c r="E157" s="176"/>
      <c r="F157" s="176"/>
      <c r="G157" s="177" t="s">
        <v>61</v>
      </c>
      <c r="H157" s="178"/>
      <c r="I157" s="179">
        <f>I155/I156</f>
        <v>20652.982456140351</v>
      </c>
      <c r="J157" s="180"/>
    </row>
    <row r="158" spans="1:10">
      <c r="A158" s="176"/>
      <c r="B158" s="176"/>
      <c r="C158" s="176"/>
      <c r="D158" s="176"/>
      <c r="E158" s="176"/>
      <c r="F158" s="176"/>
      <c r="G158" s="182" t="s">
        <v>62</v>
      </c>
      <c r="H158" s="178"/>
      <c r="I158" s="184">
        <v>6294.89</v>
      </c>
      <c r="J158" s="180"/>
    </row>
    <row r="159" spans="1:10">
      <c r="A159" s="176"/>
      <c r="B159" s="176"/>
      <c r="C159" s="176"/>
      <c r="D159" s="176"/>
      <c r="E159" s="176"/>
      <c r="F159" s="176"/>
      <c r="G159" s="177" t="s">
        <v>63</v>
      </c>
      <c r="H159" s="178"/>
      <c r="I159" s="183">
        <f>I155/I158*100%</f>
        <v>0.98427371039718003</v>
      </c>
      <c r="J159" s="180"/>
    </row>
    <row r="162" spans="1:10">
      <c r="A162" s="266" t="s">
        <v>19</v>
      </c>
      <c r="B162" s="268" t="s">
        <v>20</v>
      </c>
      <c r="C162" s="270" t="s">
        <v>21</v>
      </c>
      <c r="D162" s="272" t="s">
        <v>22</v>
      </c>
      <c r="E162" s="266" t="s">
        <v>23</v>
      </c>
      <c r="F162" s="274" t="s">
        <v>24</v>
      </c>
      <c r="G162" s="194" t="s">
        <v>25</v>
      </c>
      <c r="H162" s="195" t="s">
        <v>26</v>
      </c>
      <c r="I162" s="276" t="s">
        <v>27</v>
      </c>
      <c r="J162" s="243" t="s">
        <v>27</v>
      </c>
    </row>
    <row r="163" spans="1:10" ht="13.5" thickBot="1">
      <c r="A163" s="267"/>
      <c r="B163" s="269"/>
      <c r="C163" s="271"/>
      <c r="D163" s="273"/>
      <c r="E163" s="267"/>
      <c r="F163" s="275"/>
      <c r="G163" s="197" t="s">
        <v>28</v>
      </c>
      <c r="H163" s="198" t="s">
        <v>29</v>
      </c>
      <c r="I163" s="277"/>
      <c r="J163" s="244" t="s">
        <v>30</v>
      </c>
    </row>
    <row r="164" spans="1:10" ht="18.75" thickTop="1">
      <c r="A164" s="261" t="s">
        <v>50</v>
      </c>
      <c r="B164" s="262"/>
      <c r="C164" s="262"/>
      <c r="D164" s="262"/>
      <c r="E164" s="262"/>
      <c r="F164" s="262"/>
      <c r="G164" s="262"/>
      <c r="H164" s="262"/>
      <c r="I164" s="262"/>
      <c r="J164" s="262"/>
    </row>
    <row r="165" spans="1:10" ht="15">
      <c r="A165" s="34"/>
      <c r="B165" s="35" t="s">
        <v>126</v>
      </c>
      <c r="C165" s="141">
        <v>1111</v>
      </c>
      <c r="D165" s="36" t="str">
        <f>IFERROR(VLOOKUP($C165,DataBase!$A:$K,2,0),"")</f>
        <v>Houseblend 50 ; 30 1kg</v>
      </c>
      <c r="E165" s="109" t="str">
        <f>IFERROR(VLOOKUP($C165,DataBase!$A:$K,MATCH("Unit", DataBase!$A$1:$L$1,0),0),"")</f>
        <v>gram</v>
      </c>
      <c r="F165" s="186">
        <v>9</v>
      </c>
      <c r="G165" s="37">
        <f>IFERROR(VLOOKUP($C165, DataBase!$A:$K, MATCH("Harga Per Unit", DataBase!$A$1:$L$1,0),0),0)</f>
        <v>120</v>
      </c>
      <c r="H165" s="38">
        <f t="shared" ref="H165:H175" si="7">IFERROR($F165*$G165,0)</f>
        <v>1080</v>
      </c>
      <c r="I165" s="185"/>
      <c r="J165" s="39"/>
    </row>
    <row r="166" spans="1:10" ht="15">
      <c r="A166" s="40"/>
      <c r="B166" s="41"/>
      <c r="C166" s="141">
        <v>5112</v>
      </c>
      <c r="D166" s="36" t="str">
        <f>IFERROR(VLOOKUP($C166,DataBase!$A:$K,2,0),"")</f>
        <v>galon 19lt</v>
      </c>
      <c r="E166" s="109" t="str">
        <f>IFERROR(VLOOKUP($C166,DataBase!$A:$K,MATCH("Unit", DataBase!$A$1:$L$1,0),0),"")</f>
        <v>ml</v>
      </c>
      <c r="F166" s="186">
        <v>50</v>
      </c>
      <c r="G166" s="37">
        <f>IFERROR(VLOOKUP($C166, DataBase!$A:$K, MATCH("Harga Per Unit", DataBase!$A$1:$L$1,0),0),0)</f>
        <v>0.94736842105263153</v>
      </c>
      <c r="H166" s="38">
        <f t="shared" si="7"/>
        <v>47.368421052631575</v>
      </c>
      <c r="I166" s="43"/>
      <c r="J166" s="44"/>
    </row>
    <row r="167" spans="1:10" ht="15">
      <c r="A167" s="40"/>
      <c r="B167" s="41"/>
      <c r="C167" s="141">
        <v>2114</v>
      </c>
      <c r="D167" s="36" t="str">
        <f>IFERROR(VLOOKUP($C167,DataBase!$A:$K,2,0),"")</f>
        <v>Diamond Freshmilk 950ml</v>
      </c>
      <c r="E167" s="109" t="str">
        <f>IFERROR(VLOOKUP($C167,DataBase!$A:$K,MATCH("Unit", DataBase!$A$1:$L$1,0),0),"")</f>
        <v>ml</v>
      </c>
      <c r="F167" s="186">
        <v>100</v>
      </c>
      <c r="G167" s="37">
        <f>IFERROR(VLOOKUP($C167, DataBase!$A:$K, MATCH("Harga Per Unit", DataBase!$A$1:$L$1,0),0),0)</f>
        <v>17.894736842105264</v>
      </c>
      <c r="H167" s="38">
        <f t="shared" si="7"/>
        <v>1789.4736842105265</v>
      </c>
      <c r="I167" s="43"/>
      <c r="J167" s="44"/>
    </row>
    <row r="168" spans="1:10" ht="15">
      <c r="A168" s="40"/>
      <c r="B168" s="41"/>
      <c r="C168" s="141">
        <v>3114</v>
      </c>
      <c r="D168" s="36" t="str">
        <f>IFERROR(VLOOKUP($C168,DataBase!$A:$K,2,0),"")</f>
        <v>Trieste Syrup Crème Brule 650ml</v>
      </c>
      <c r="E168" s="109" t="str">
        <f>IFERROR(VLOOKUP($C168,DataBase!$A:$K,MATCH("Unit", DataBase!$A$1:$L$1,0),0),"")</f>
        <v>ml</v>
      </c>
      <c r="F168" s="187">
        <v>20</v>
      </c>
      <c r="G168" s="37">
        <f>IFERROR(VLOOKUP($C168, DataBase!$A:$K, MATCH("Harga Per Unit", DataBase!$A$1:$L$1,0),0),0)</f>
        <v>100</v>
      </c>
      <c r="H168" s="38">
        <f t="shared" si="7"/>
        <v>2000</v>
      </c>
      <c r="I168" s="43"/>
      <c r="J168" s="189" t="s">
        <v>66</v>
      </c>
    </row>
    <row r="169" spans="1:10" ht="15">
      <c r="A169" s="40"/>
      <c r="B169" s="41"/>
      <c r="C169" s="141"/>
      <c r="D169" s="36" t="str">
        <f>IFERROR(VLOOKUP($C169,DataBase!$A:$K,2,0),"")</f>
        <v/>
      </c>
      <c r="E169" s="109" t="str">
        <f>IFERROR(VLOOKUP($C169,DataBase!$A:$K,MATCH("Unit", DataBase!$A$1:$L$1,0),0),"")</f>
        <v/>
      </c>
      <c r="F169" s="187"/>
      <c r="G169" s="37">
        <f>IFERROR(VLOOKUP($C169, DataBase!$A:$K, MATCH("Harga Per Unit", DataBase!$A$1:$L$1,0),0),0)</f>
        <v>0</v>
      </c>
      <c r="H169" s="114">
        <f t="shared" si="7"/>
        <v>0</v>
      </c>
      <c r="I169" s="43"/>
      <c r="J169" s="192">
        <v>1</v>
      </c>
    </row>
    <row r="170" spans="1:10" ht="15">
      <c r="A170" s="40"/>
      <c r="B170" s="41"/>
      <c r="C170" s="141"/>
      <c r="D170" s="36" t="str">
        <f>IFERROR(VLOOKUP($C170,DataBase!$A:$K,2,0),"")</f>
        <v/>
      </c>
      <c r="E170" s="109" t="str">
        <f>IFERROR(VLOOKUP($C170,DataBase!$A:$K,MATCH("Unit", DataBase!$A$1:$L$1,0),0),"")</f>
        <v/>
      </c>
      <c r="F170" s="187"/>
      <c r="G170" s="37">
        <f>IFERROR(VLOOKUP($C170, DataBase!$A:$K, MATCH("Harga Per Unit", DataBase!$A$1:$L$1,0),0),0)</f>
        <v>0</v>
      </c>
      <c r="H170" s="38">
        <f t="shared" si="7"/>
        <v>0</v>
      </c>
      <c r="I170" s="43"/>
      <c r="J170" s="189" t="s">
        <v>67</v>
      </c>
    </row>
    <row r="171" spans="1:10" ht="15">
      <c r="A171" s="40"/>
      <c r="B171" s="41"/>
      <c r="C171" s="141"/>
      <c r="D171" s="36" t="str">
        <f>IFERROR(VLOOKUP($C171,DataBase!$A:$K,2,0),"")</f>
        <v/>
      </c>
      <c r="E171" s="109" t="str">
        <f>IFERROR(VLOOKUP($C171,DataBase!$A:$K,MATCH("Unit", DataBase!$A$1:$L$1,0),0),"")</f>
        <v/>
      </c>
      <c r="F171" s="187"/>
      <c r="G171" s="37">
        <f>IFERROR(VLOOKUP($C171, DataBase!$A:$K, MATCH("Harga Per Unit", DataBase!$A$1:$L$1,0),0),0)</f>
        <v>0</v>
      </c>
      <c r="H171" s="38">
        <f t="shared" si="7"/>
        <v>0</v>
      </c>
      <c r="I171" s="43"/>
      <c r="J171" s="44"/>
    </row>
    <row r="172" spans="1:10" ht="15">
      <c r="A172" s="40"/>
      <c r="B172" s="41"/>
      <c r="C172" s="141"/>
      <c r="D172" s="36" t="str">
        <f>IFERROR(VLOOKUP($C172,DataBase!$A:$K,2,0),"")</f>
        <v/>
      </c>
      <c r="E172" s="109" t="str">
        <f>IFERROR(VLOOKUP($C172,DataBase!$A:$K,MATCH("Unit", DataBase!$A$1:$L$1,0),0),"")</f>
        <v/>
      </c>
      <c r="F172" s="186"/>
      <c r="G172" s="37">
        <f>IFERROR(VLOOKUP($C172, DataBase!$A:$K, MATCH("Harga Per Unit", DataBase!$A$1:$L$1,0),0),0)</f>
        <v>0</v>
      </c>
      <c r="H172" s="38">
        <f t="shared" si="7"/>
        <v>0</v>
      </c>
      <c r="I172" s="43"/>
      <c r="J172" s="44"/>
    </row>
    <row r="173" spans="1:10" ht="15">
      <c r="A173" s="40"/>
      <c r="B173" s="41"/>
      <c r="C173" s="141"/>
      <c r="D173" s="36" t="str">
        <f>IFERROR(VLOOKUP($C173,DataBase!$A:$K,2,0),"")</f>
        <v/>
      </c>
      <c r="E173" s="109" t="str">
        <f>IFERROR(VLOOKUP($C173,DataBase!$A:$K,MATCH("Unit", DataBase!$A$1:$L$1,0),0),"")</f>
        <v/>
      </c>
      <c r="F173" s="188"/>
      <c r="G173" s="37">
        <f>IFERROR(VLOOKUP($C173, DataBase!$A:$K, MATCH("Harga Per Unit", DataBase!$A$1:$L$1,0),0),0)</f>
        <v>0</v>
      </c>
      <c r="H173" s="38">
        <f t="shared" si="7"/>
        <v>0</v>
      </c>
      <c r="I173" s="43"/>
      <c r="J173" s="44"/>
    </row>
    <row r="174" spans="1:10" ht="15">
      <c r="A174" s="40"/>
      <c r="B174" s="41"/>
      <c r="C174" s="141"/>
      <c r="D174" s="36" t="str">
        <f>IFERROR(VLOOKUP($C174,DataBase!$A:$K,2,0),"")</f>
        <v/>
      </c>
      <c r="E174" s="109" t="str">
        <f>IFERROR(VLOOKUP($C174,DataBase!$A:$K,MATCH("Unit", DataBase!$A$1:$L$1,0),0),"")</f>
        <v/>
      </c>
      <c r="F174" s="112"/>
      <c r="G174" s="37">
        <f>IFERROR(VLOOKUP($C174, DataBase!$A:$K, MATCH("Harga Per Unit", DataBase!$A$1:$L$1,0),0),0)</f>
        <v>0</v>
      </c>
      <c r="H174" s="38">
        <f t="shared" si="7"/>
        <v>0</v>
      </c>
      <c r="I174" s="43"/>
      <c r="J174" s="44"/>
    </row>
    <row r="175" spans="1:10">
      <c r="A175" s="40"/>
      <c r="B175" s="41"/>
      <c r="C175" s="135"/>
      <c r="D175" s="36" t="str">
        <f>IFERROR(VLOOKUP($C175,DataBase!$A:$K,2,0),"")</f>
        <v/>
      </c>
      <c r="E175" s="109" t="str">
        <f>IFERROR(VLOOKUP($C175,DataBase!$A:$K,MATCH("Unit", DataBase!$A$1:$L$1,0),0),"")</f>
        <v/>
      </c>
      <c r="F175" s="112"/>
      <c r="G175" s="37">
        <f>IFERROR(VLOOKUP($C175, DataBase!$A:$K, MATCH("Harga Per Unit", DataBase!$A$1:$L$1,0),0),0)</f>
        <v>0</v>
      </c>
      <c r="H175" s="38">
        <f t="shared" si="7"/>
        <v>0</v>
      </c>
      <c r="I175" s="43"/>
      <c r="J175" s="44"/>
    </row>
    <row r="176" spans="1:10" ht="25.5">
      <c r="A176" s="40"/>
      <c r="B176" s="41" t="str">
        <f>"Cost" &amp;" "&amp; B165</f>
        <v>Cost Crème Brule Hot / Ice</v>
      </c>
      <c r="C176" s="135"/>
      <c r="D176" s="42" t="s">
        <v>18</v>
      </c>
      <c r="E176" s="109" t="str">
        <f>IFERROR(VLOOKUP($C176,DataBase!$A:$K,MATCH("Unit", DataBase!$A$1:$L$1,0),0),"")</f>
        <v/>
      </c>
      <c r="F176" s="45"/>
      <c r="G176" s="46"/>
      <c r="H176" s="38"/>
      <c r="I176" s="47">
        <f>IFERROR(SUM($H165:$H176),"")</f>
        <v>4916.8421052631584</v>
      </c>
      <c r="J176" s="193">
        <f>IFERROR($I176/J169,"")</f>
        <v>4916.8421052631584</v>
      </c>
    </row>
    <row r="177" spans="1:10">
      <c r="A177" s="263" t="s">
        <v>31</v>
      </c>
      <c r="B177" s="264"/>
      <c r="C177" s="264"/>
      <c r="D177" s="264"/>
      <c r="E177" s="264"/>
      <c r="F177" s="265"/>
      <c r="G177" s="46"/>
      <c r="H177" s="48"/>
      <c r="I177" s="49">
        <f>IFERROR($J176*10%,"")</f>
        <v>491.68421052631584</v>
      </c>
      <c r="J177" s="50"/>
    </row>
    <row r="178" spans="1:10">
      <c r="A178" s="263" t="str">
        <f>"Total Cost " &amp; B165</f>
        <v>Total Cost Crème Brule Hot / Ice</v>
      </c>
      <c r="B178" s="264"/>
      <c r="C178" s="264"/>
      <c r="D178" s="264"/>
      <c r="E178" s="264"/>
      <c r="F178" s="265"/>
      <c r="G178" s="46"/>
      <c r="H178" s="38"/>
      <c r="I178" s="51">
        <f>IFERROR($J176+$I177,"")</f>
        <v>5408.5263157894742</v>
      </c>
      <c r="J178" s="111"/>
    </row>
    <row r="179" spans="1:10">
      <c r="A179" s="176"/>
      <c r="B179" s="176"/>
      <c r="C179" s="176"/>
      <c r="D179" s="176"/>
      <c r="E179" s="176"/>
      <c r="F179" s="176"/>
      <c r="G179" s="177" t="s">
        <v>60</v>
      </c>
      <c r="H179" s="178"/>
      <c r="I179" s="181">
        <v>0.3</v>
      </c>
      <c r="J179" s="180"/>
    </row>
    <row r="180" spans="1:10">
      <c r="A180" s="176"/>
      <c r="B180" s="176"/>
      <c r="C180" s="176"/>
      <c r="D180" s="176"/>
      <c r="E180" s="176"/>
      <c r="F180" s="176"/>
      <c r="G180" s="177" t="s">
        <v>61</v>
      </c>
      <c r="H180" s="178"/>
      <c r="I180" s="179">
        <f>I178/I179</f>
        <v>18028.42105263158</v>
      </c>
      <c r="J180" s="180"/>
    </row>
    <row r="181" spans="1:10">
      <c r="A181" s="176"/>
      <c r="B181" s="176"/>
      <c r="C181" s="176"/>
      <c r="D181" s="176"/>
      <c r="E181" s="176"/>
      <c r="F181" s="176"/>
      <c r="G181" s="182" t="s">
        <v>62</v>
      </c>
      <c r="H181" s="178"/>
      <c r="I181" s="184">
        <v>5507.53</v>
      </c>
      <c r="J181" s="180"/>
    </row>
    <row r="182" spans="1:10">
      <c r="A182" s="176"/>
      <c r="B182" s="176"/>
      <c r="C182" s="176"/>
      <c r="D182" s="176"/>
      <c r="E182" s="176"/>
      <c r="F182" s="176"/>
      <c r="G182" s="177" t="s">
        <v>63</v>
      </c>
      <c r="H182" s="178"/>
      <c r="I182" s="183">
        <f>I178/I181*100%</f>
        <v>0.98202394100249557</v>
      </c>
      <c r="J182" s="180"/>
    </row>
    <row r="185" spans="1:10">
      <c r="A185" s="266" t="s">
        <v>19</v>
      </c>
      <c r="B185" s="268" t="s">
        <v>20</v>
      </c>
      <c r="C185" s="270" t="s">
        <v>21</v>
      </c>
      <c r="D185" s="272" t="s">
        <v>22</v>
      </c>
      <c r="E185" s="266" t="s">
        <v>23</v>
      </c>
      <c r="F185" s="274" t="s">
        <v>24</v>
      </c>
      <c r="G185" s="194" t="s">
        <v>25</v>
      </c>
      <c r="H185" s="195" t="s">
        <v>26</v>
      </c>
      <c r="I185" s="276" t="s">
        <v>27</v>
      </c>
      <c r="J185" s="243" t="s">
        <v>27</v>
      </c>
    </row>
    <row r="186" spans="1:10" ht="13.5" thickBot="1">
      <c r="A186" s="267"/>
      <c r="B186" s="269"/>
      <c r="C186" s="271"/>
      <c r="D186" s="273"/>
      <c r="E186" s="267"/>
      <c r="F186" s="275"/>
      <c r="G186" s="197" t="s">
        <v>28</v>
      </c>
      <c r="H186" s="198" t="s">
        <v>29</v>
      </c>
      <c r="I186" s="277"/>
      <c r="J186" s="244" t="s">
        <v>30</v>
      </c>
    </row>
    <row r="187" spans="1:10" ht="18.75" thickTop="1">
      <c r="A187" s="261" t="s">
        <v>50</v>
      </c>
      <c r="B187" s="262"/>
      <c r="C187" s="262"/>
      <c r="D187" s="262"/>
      <c r="E187" s="262"/>
      <c r="F187" s="262"/>
      <c r="G187" s="262"/>
      <c r="H187" s="262"/>
      <c r="I187" s="262"/>
      <c r="J187" s="262"/>
    </row>
    <row r="188" spans="1:10" ht="15">
      <c r="A188" s="34"/>
      <c r="B188" s="35" t="s">
        <v>148</v>
      </c>
      <c r="C188" s="141">
        <v>1111</v>
      </c>
      <c r="D188" s="36" t="str">
        <f>IFERROR(VLOOKUP($C188,DataBase!$A:$K,2,0),"")</f>
        <v>Houseblend 50 ; 30 1kg</v>
      </c>
      <c r="E188" s="109" t="str">
        <f>IFERROR(VLOOKUP($C188,DataBase!$A:$K,MATCH("Unit", DataBase!$A$1:$L$1,0),0),"")</f>
        <v>gram</v>
      </c>
      <c r="F188" s="186">
        <v>9</v>
      </c>
      <c r="G188" s="37">
        <f>IFERROR(VLOOKUP($C188, DataBase!$A:$K, MATCH("Harga Per Unit", DataBase!$A$1:$L$1,0),0),0)</f>
        <v>120</v>
      </c>
      <c r="H188" s="38">
        <f t="shared" ref="H188:H198" si="8">IFERROR($F188*$G188,0)</f>
        <v>1080</v>
      </c>
      <c r="I188" s="185"/>
      <c r="J188" s="39"/>
    </row>
    <row r="189" spans="1:10" ht="15">
      <c r="A189" s="40"/>
      <c r="B189" s="41"/>
      <c r="C189" s="141">
        <v>5112</v>
      </c>
      <c r="D189" s="36" t="str">
        <f>IFERROR(VLOOKUP($C189,DataBase!$A:$K,2,0),"")</f>
        <v>galon 19lt</v>
      </c>
      <c r="E189" s="109" t="str">
        <f>IFERROR(VLOOKUP($C189,DataBase!$A:$K,MATCH("Unit", DataBase!$A$1:$L$1,0),0),"")</f>
        <v>ml</v>
      </c>
      <c r="F189" s="186">
        <v>50</v>
      </c>
      <c r="G189" s="37">
        <f>IFERROR(VLOOKUP($C189, DataBase!$A:$K, MATCH("Harga Per Unit", DataBase!$A$1:$L$1,0),0),0)</f>
        <v>0.94736842105263153</v>
      </c>
      <c r="H189" s="38">
        <f t="shared" si="8"/>
        <v>47.368421052631575</v>
      </c>
      <c r="I189" s="43"/>
      <c r="J189" s="44"/>
    </row>
    <row r="190" spans="1:10" ht="15">
      <c r="A190" s="40"/>
      <c r="B190" s="41"/>
      <c r="C190" s="141">
        <v>2114</v>
      </c>
      <c r="D190" s="36" t="str">
        <f>IFERROR(VLOOKUP($C190,DataBase!$A:$K,2,0),"")</f>
        <v>Diamond Freshmilk 950ml</v>
      </c>
      <c r="E190" s="109" t="str">
        <f>IFERROR(VLOOKUP($C190,DataBase!$A:$K,MATCH("Unit", DataBase!$A$1:$L$1,0),0),"")</f>
        <v>ml</v>
      </c>
      <c r="F190" s="186">
        <v>140</v>
      </c>
      <c r="G190" s="37">
        <f>IFERROR(VLOOKUP($C190, DataBase!$A:$K, MATCH("Harga Per Unit", DataBase!$A$1:$L$1,0),0),0)</f>
        <v>17.894736842105264</v>
      </c>
      <c r="H190" s="38">
        <f t="shared" si="8"/>
        <v>2505.2631578947371</v>
      </c>
      <c r="I190" s="43"/>
      <c r="J190" s="44"/>
    </row>
    <row r="191" spans="1:10" ht="15">
      <c r="A191" s="40"/>
      <c r="B191" s="41"/>
      <c r="C191" s="141">
        <v>3112</v>
      </c>
      <c r="D191" s="36" t="str">
        <f>IFERROR(VLOOKUP($C191,DataBase!$A:$K,2,0),"")</f>
        <v>Trieste Syrup Caramel 650ml</v>
      </c>
      <c r="E191" s="109" t="str">
        <f>IFERROR(VLOOKUP($C191,DataBase!$A:$K,MATCH("Unit", DataBase!$A$1:$L$1,0),0),"")</f>
        <v>ml</v>
      </c>
      <c r="F191" s="187">
        <v>20</v>
      </c>
      <c r="G191" s="37">
        <f>IFERROR(VLOOKUP($C191, DataBase!$A:$K, MATCH("Harga Per Unit", DataBase!$A$1:$L$1,0),0),0)</f>
        <v>100</v>
      </c>
      <c r="H191" s="38">
        <f t="shared" si="8"/>
        <v>2000</v>
      </c>
      <c r="I191" s="43"/>
      <c r="J191" s="189" t="s">
        <v>66</v>
      </c>
    </row>
    <row r="192" spans="1:10" ht="15">
      <c r="A192" s="40"/>
      <c r="B192" s="41"/>
      <c r="C192" s="141"/>
      <c r="D192" s="36" t="str">
        <f>IFERROR(VLOOKUP($C192,DataBase!$A:$K,2,0),"")</f>
        <v/>
      </c>
      <c r="E192" s="109" t="str">
        <f>IFERROR(VLOOKUP($C192,DataBase!$A:$K,MATCH("Unit", DataBase!$A$1:$L$1,0),0),"")</f>
        <v/>
      </c>
      <c r="F192" s="187"/>
      <c r="G192" s="37">
        <f>IFERROR(VLOOKUP($C192, DataBase!$A:$K, MATCH("Harga Per Unit", DataBase!$A$1:$L$1,0),0),0)</f>
        <v>0</v>
      </c>
      <c r="H192" s="114">
        <f t="shared" si="8"/>
        <v>0</v>
      </c>
      <c r="I192" s="43"/>
      <c r="J192" s="192">
        <v>1</v>
      </c>
    </row>
    <row r="193" spans="1:10" ht="15">
      <c r="A193" s="40"/>
      <c r="B193" s="41"/>
      <c r="C193" s="141"/>
      <c r="D193" s="36" t="str">
        <f>IFERROR(VLOOKUP($C193,DataBase!$A:$K,2,0),"")</f>
        <v/>
      </c>
      <c r="E193" s="109" t="str">
        <f>IFERROR(VLOOKUP($C193,DataBase!$A:$K,MATCH("Unit", DataBase!$A$1:$L$1,0),0),"")</f>
        <v/>
      </c>
      <c r="F193" s="187"/>
      <c r="G193" s="37">
        <f>IFERROR(VLOOKUP($C193, DataBase!$A:$K, MATCH("Harga Per Unit", DataBase!$A$1:$L$1,0),0),0)</f>
        <v>0</v>
      </c>
      <c r="H193" s="38">
        <f t="shared" si="8"/>
        <v>0</v>
      </c>
      <c r="I193" s="43"/>
      <c r="J193" s="189" t="s">
        <v>67</v>
      </c>
    </row>
    <row r="194" spans="1:10" ht="15">
      <c r="A194" s="40"/>
      <c r="B194" s="41"/>
      <c r="C194" s="141"/>
      <c r="D194" s="36" t="str">
        <f>IFERROR(VLOOKUP($C194,DataBase!$A:$K,2,0),"")</f>
        <v/>
      </c>
      <c r="E194" s="109" t="str">
        <f>IFERROR(VLOOKUP($C194,DataBase!$A:$K,MATCH("Unit", DataBase!$A$1:$L$1,0),0),"")</f>
        <v/>
      </c>
      <c r="F194" s="187"/>
      <c r="G194" s="37">
        <f>IFERROR(VLOOKUP($C194, DataBase!$A:$K, MATCH("Harga Per Unit", DataBase!$A$1:$L$1,0),0),0)</f>
        <v>0</v>
      </c>
      <c r="H194" s="38">
        <f t="shared" si="8"/>
        <v>0</v>
      </c>
      <c r="I194" s="43"/>
      <c r="J194" s="44"/>
    </row>
    <row r="195" spans="1:10" ht="15">
      <c r="A195" s="40"/>
      <c r="B195" s="41"/>
      <c r="C195" s="141"/>
      <c r="D195" s="36" t="str">
        <f>IFERROR(VLOOKUP($C195,DataBase!$A:$K,2,0),"")</f>
        <v/>
      </c>
      <c r="E195" s="109" t="str">
        <f>IFERROR(VLOOKUP($C195,DataBase!$A:$K,MATCH("Unit", DataBase!$A$1:$L$1,0),0),"")</f>
        <v/>
      </c>
      <c r="F195" s="186"/>
      <c r="G195" s="37">
        <f>IFERROR(VLOOKUP($C195, DataBase!$A:$K, MATCH("Harga Per Unit", DataBase!$A$1:$L$1,0),0),0)</f>
        <v>0</v>
      </c>
      <c r="H195" s="38">
        <f t="shared" si="8"/>
        <v>0</v>
      </c>
      <c r="I195" s="43"/>
      <c r="J195" s="44"/>
    </row>
    <row r="196" spans="1:10" ht="15">
      <c r="A196" s="40"/>
      <c r="B196" s="41"/>
      <c r="C196" s="141"/>
      <c r="D196" s="36" t="str">
        <f>IFERROR(VLOOKUP($C196,DataBase!$A:$K,2,0),"")</f>
        <v/>
      </c>
      <c r="E196" s="109" t="str">
        <f>IFERROR(VLOOKUP($C196,DataBase!$A:$K,MATCH("Unit", DataBase!$A$1:$L$1,0),0),"")</f>
        <v/>
      </c>
      <c r="F196" s="188"/>
      <c r="G196" s="37">
        <f>IFERROR(VLOOKUP($C196, DataBase!$A:$K, MATCH("Harga Per Unit", DataBase!$A$1:$L$1,0),0),0)</f>
        <v>0</v>
      </c>
      <c r="H196" s="38">
        <f t="shared" si="8"/>
        <v>0</v>
      </c>
      <c r="I196" s="43"/>
      <c r="J196" s="44"/>
    </row>
    <row r="197" spans="1:10" ht="15">
      <c r="A197" s="40"/>
      <c r="B197" s="41"/>
      <c r="C197" s="141"/>
      <c r="D197" s="36" t="str">
        <f>IFERROR(VLOOKUP($C197,DataBase!$A:$K,2,0),"")</f>
        <v/>
      </c>
      <c r="E197" s="109" t="str">
        <f>IFERROR(VLOOKUP($C197,DataBase!$A:$K,MATCH("Unit", DataBase!$A$1:$L$1,0),0),"")</f>
        <v/>
      </c>
      <c r="F197" s="112"/>
      <c r="G197" s="37">
        <f>IFERROR(VLOOKUP($C197, DataBase!$A:$K, MATCH("Harga Per Unit", DataBase!$A$1:$L$1,0),0),0)</f>
        <v>0</v>
      </c>
      <c r="H197" s="38">
        <f t="shared" si="8"/>
        <v>0</v>
      </c>
      <c r="I197" s="43"/>
      <c r="J197" s="44"/>
    </row>
    <row r="198" spans="1:10">
      <c r="A198" s="40"/>
      <c r="B198" s="41"/>
      <c r="C198" s="135"/>
      <c r="D198" s="36" t="str">
        <f>IFERROR(VLOOKUP($C198,DataBase!$A:$K,2,0),"")</f>
        <v/>
      </c>
      <c r="E198" s="109" t="str">
        <f>IFERROR(VLOOKUP($C198,DataBase!$A:$K,MATCH("Unit", DataBase!$A$1:$L$1,0),0),"")</f>
        <v/>
      </c>
      <c r="F198" s="112"/>
      <c r="G198" s="37">
        <f>IFERROR(VLOOKUP($C198, DataBase!$A:$K, MATCH("Harga Per Unit", DataBase!$A$1:$L$1,0),0),0)</f>
        <v>0</v>
      </c>
      <c r="H198" s="38">
        <f t="shared" si="8"/>
        <v>0</v>
      </c>
      <c r="I198" s="43"/>
      <c r="J198" s="44"/>
    </row>
    <row r="199" spans="1:10">
      <c r="A199" s="40"/>
      <c r="B199" s="41" t="str">
        <f>"Cost" &amp;" "&amp; B188</f>
        <v>Cost Es Kopi Gula Aren</v>
      </c>
      <c r="C199" s="135"/>
      <c r="D199" s="42" t="s">
        <v>18</v>
      </c>
      <c r="E199" s="109" t="str">
        <f>IFERROR(VLOOKUP($C199,DataBase!$A:$K,MATCH("Unit", DataBase!$A$1:$L$1,0),0),"")</f>
        <v/>
      </c>
      <c r="F199" s="45"/>
      <c r="G199" s="46"/>
      <c r="H199" s="38"/>
      <c r="I199" s="47">
        <f>IFERROR(SUM($H188:$H199),"")</f>
        <v>5632.6315789473683</v>
      </c>
      <c r="J199" s="193">
        <f>IFERROR($I199/J192,"")</f>
        <v>5632.6315789473683</v>
      </c>
    </row>
    <row r="200" spans="1:10">
      <c r="A200" s="263" t="s">
        <v>31</v>
      </c>
      <c r="B200" s="264"/>
      <c r="C200" s="264"/>
      <c r="D200" s="264"/>
      <c r="E200" s="264"/>
      <c r="F200" s="265"/>
      <c r="G200" s="46"/>
      <c r="H200" s="48"/>
      <c r="I200" s="49">
        <f>IFERROR($J199*10%,"")</f>
        <v>563.26315789473688</v>
      </c>
      <c r="J200" s="50"/>
    </row>
    <row r="201" spans="1:10">
      <c r="A201" s="263" t="str">
        <f>"Total Cost " &amp; B188</f>
        <v>Total Cost Es Kopi Gula Aren</v>
      </c>
      <c r="B201" s="264"/>
      <c r="C201" s="264"/>
      <c r="D201" s="264"/>
      <c r="E201" s="264"/>
      <c r="F201" s="265"/>
      <c r="G201" s="46"/>
      <c r="H201" s="38"/>
      <c r="I201" s="51">
        <f>IFERROR($J199+$I200,"")</f>
        <v>6195.894736842105</v>
      </c>
      <c r="J201" s="111"/>
    </row>
    <row r="202" spans="1:10">
      <c r="A202" s="176"/>
      <c r="B202" s="176"/>
      <c r="C202" s="176"/>
      <c r="D202" s="176"/>
      <c r="E202" s="176"/>
      <c r="F202" s="176"/>
      <c r="G202" s="177" t="s">
        <v>60</v>
      </c>
      <c r="H202" s="178"/>
      <c r="I202" s="181">
        <v>0.3</v>
      </c>
      <c r="J202" s="180"/>
    </row>
    <row r="203" spans="1:10">
      <c r="A203" s="176"/>
      <c r="B203" s="176"/>
      <c r="C203" s="176"/>
      <c r="D203" s="176"/>
      <c r="E203" s="176"/>
      <c r="F203" s="176"/>
      <c r="G203" s="177" t="s">
        <v>61</v>
      </c>
      <c r="H203" s="178"/>
      <c r="I203" s="179">
        <f>I201/I202</f>
        <v>20652.982456140351</v>
      </c>
      <c r="J203" s="180"/>
    </row>
    <row r="204" spans="1:10">
      <c r="A204" s="176"/>
      <c r="B204" s="176"/>
      <c r="C204" s="176"/>
      <c r="D204" s="176"/>
      <c r="E204" s="176"/>
      <c r="F204" s="176"/>
      <c r="G204" s="182" t="s">
        <v>62</v>
      </c>
      <c r="H204" s="178"/>
      <c r="I204" s="184"/>
      <c r="J204" s="180"/>
    </row>
    <row r="205" spans="1:10">
      <c r="A205" s="176"/>
      <c r="B205" s="176"/>
      <c r="C205" s="176"/>
      <c r="D205" s="176"/>
      <c r="E205" s="176"/>
      <c r="F205" s="176"/>
      <c r="G205" s="177" t="s">
        <v>63</v>
      </c>
      <c r="H205" s="178"/>
      <c r="I205" s="183" t="e">
        <f>I201/I204*100%</f>
        <v>#DIV/0!</v>
      </c>
      <c r="J205" s="180"/>
    </row>
    <row r="208" spans="1:10">
      <c r="A208" s="266" t="s">
        <v>19</v>
      </c>
      <c r="B208" s="268" t="s">
        <v>20</v>
      </c>
      <c r="C208" s="270" t="s">
        <v>21</v>
      </c>
      <c r="D208" s="272" t="s">
        <v>22</v>
      </c>
      <c r="E208" s="266" t="s">
        <v>23</v>
      </c>
      <c r="F208" s="274" t="s">
        <v>24</v>
      </c>
      <c r="G208" s="194" t="s">
        <v>25</v>
      </c>
      <c r="H208" s="195" t="s">
        <v>26</v>
      </c>
      <c r="I208" s="276" t="s">
        <v>27</v>
      </c>
      <c r="J208" s="243" t="s">
        <v>27</v>
      </c>
    </row>
    <row r="209" spans="1:10" ht="13.5" thickBot="1">
      <c r="A209" s="267"/>
      <c r="B209" s="269"/>
      <c r="C209" s="271"/>
      <c r="D209" s="273"/>
      <c r="E209" s="267"/>
      <c r="F209" s="275"/>
      <c r="G209" s="197" t="s">
        <v>28</v>
      </c>
      <c r="H209" s="198" t="s">
        <v>29</v>
      </c>
      <c r="I209" s="277"/>
      <c r="J209" s="244" t="s">
        <v>30</v>
      </c>
    </row>
    <row r="210" spans="1:10" ht="18.75" thickTop="1">
      <c r="A210" s="261" t="s">
        <v>50</v>
      </c>
      <c r="B210" s="262"/>
      <c r="C210" s="262"/>
      <c r="D210" s="262"/>
      <c r="E210" s="262"/>
      <c r="F210" s="262"/>
      <c r="G210" s="262"/>
      <c r="H210" s="262"/>
      <c r="I210" s="262"/>
      <c r="J210" s="262"/>
    </row>
    <row r="211" spans="1:10" ht="15">
      <c r="A211" s="34"/>
      <c r="B211" s="35" t="s">
        <v>243</v>
      </c>
      <c r="C211" s="141">
        <v>1111</v>
      </c>
      <c r="D211" s="36" t="str">
        <f>IFERROR(VLOOKUP($C211,DataBase!$A:$K,2,0),"")</f>
        <v>Houseblend 50 ; 30 1kg</v>
      </c>
      <c r="E211" s="109" t="str">
        <f>IFERROR(VLOOKUP($C211,DataBase!$A:$K,MATCH("Unit", DataBase!$A$1:$L$1,0),0),"")</f>
        <v>gram</v>
      </c>
      <c r="F211" s="186">
        <v>9</v>
      </c>
      <c r="G211" s="37">
        <f>IFERROR(VLOOKUP($C211, DataBase!$A:$K, MATCH("Harga Per Unit", DataBase!$A$1:$L$1,0),0),0)</f>
        <v>120</v>
      </c>
      <c r="H211" s="38">
        <f t="shared" ref="H211:H221" si="9">IFERROR($F211*$G211,0)</f>
        <v>1080</v>
      </c>
      <c r="I211" s="185"/>
      <c r="J211" s="39"/>
    </row>
    <row r="212" spans="1:10" ht="15">
      <c r="A212" s="40"/>
      <c r="B212" s="41"/>
      <c r="C212" s="141">
        <v>5112</v>
      </c>
      <c r="D212" s="36" t="str">
        <f>IFERROR(VLOOKUP($C212,DataBase!$A:$K,2,0),"")</f>
        <v>galon 19lt</v>
      </c>
      <c r="E212" s="109" t="str">
        <f>IFERROR(VLOOKUP($C212,DataBase!$A:$K,MATCH("Unit", DataBase!$A$1:$L$1,0),0),"")</f>
        <v>ml</v>
      </c>
      <c r="F212" s="186">
        <v>50</v>
      </c>
      <c r="G212" s="37">
        <f>IFERROR(VLOOKUP($C212, DataBase!$A:$K, MATCH("Harga Per Unit", DataBase!$A$1:$L$1,0),0),0)</f>
        <v>0.94736842105263153</v>
      </c>
      <c r="H212" s="38">
        <f t="shared" si="9"/>
        <v>47.368421052631575</v>
      </c>
      <c r="I212" s="43"/>
      <c r="J212" s="44"/>
    </row>
    <row r="213" spans="1:10" ht="15">
      <c r="A213" s="40"/>
      <c r="B213" s="41"/>
      <c r="C213" s="141">
        <v>3121</v>
      </c>
      <c r="D213" s="36" t="str">
        <f>IFERROR(VLOOKUP($C213,DataBase!$A:$K,2,0),"")</f>
        <v>lemon Squash</v>
      </c>
      <c r="E213" s="109" t="str">
        <f>IFERROR(VLOOKUP($C213,DataBase!$A:$K,MATCH("Unit", DataBase!$A$1:$L$1,0),0),"")</f>
        <v>gram</v>
      </c>
      <c r="F213" s="186">
        <v>20</v>
      </c>
      <c r="G213" s="37">
        <f>IFERROR(VLOOKUP($C213, DataBase!$A:$K, MATCH("Harga Per Unit", DataBase!$A$1:$L$1,0),0),0)</f>
        <v>100</v>
      </c>
      <c r="H213" s="38">
        <f t="shared" si="9"/>
        <v>2000</v>
      </c>
      <c r="I213" s="43"/>
      <c r="J213" s="44"/>
    </row>
    <row r="214" spans="1:10" ht="15">
      <c r="A214" s="40"/>
      <c r="B214" s="41"/>
      <c r="C214" s="141"/>
      <c r="D214" s="36" t="str">
        <f>IFERROR(VLOOKUP($C214,DataBase!$A:$K,2,0),"")</f>
        <v/>
      </c>
      <c r="E214" s="109" t="str">
        <f>IFERROR(VLOOKUP($C214,DataBase!$A:$K,MATCH("Unit", DataBase!$A$1:$L$1,0),0),"")</f>
        <v/>
      </c>
      <c r="F214" s="187">
        <v>20</v>
      </c>
      <c r="G214" s="37">
        <f>IFERROR(VLOOKUP($C214, DataBase!$A:$K, MATCH("Harga Per Unit", DataBase!$A$1:$L$1,0),0),0)</f>
        <v>0</v>
      </c>
      <c r="H214" s="38">
        <f t="shared" si="9"/>
        <v>0</v>
      </c>
      <c r="I214" s="43"/>
      <c r="J214" s="189" t="s">
        <v>66</v>
      </c>
    </row>
    <row r="215" spans="1:10" ht="15">
      <c r="A215" s="40"/>
      <c r="B215" s="41"/>
      <c r="C215" s="141"/>
      <c r="D215" s="36" t="str">
        <f>IFERROR(VLOOKUP($C215,DataBase!$A:$K,2,0),"")</f>
        <v/>
      </c>
      <c r="E215" s="109" t="str">
        <f>IFERROR(VLOOKUP($C215,DataBase!$A:$K,MATCH("Unit", DataBase!$A$1:$L$1,0),0),"")</f>
        <v/>
      </c>
      <c r="F215" s="187"/>
      <c r="G215" s="37">
        <f>IFERROR(VLOOKUP($C215, DataBase!$A:$K, MATCH("Harga Per Unit", DataBase!$A$1:$L$1,0),0),0)</f>
        <v>0</v>
      </c>
      <c r="H215" s="114">
        <f t="shared" si="9"/>
        <v>0</v>
      </c>
      <c r="I215" s="43"/>
      <c r="J215" s="192">
        <v>1</v>
      </c>
    </row>
    <row r="216" spans="1:10" ht="15">
      <c r="A216" s="40"/>
      <c r="B216" s="41"/>
      <c r="C216" s="141"/>
      <c r="D216" s="36" t="str">
        <f>IFERROR(VLOOKUP($C216,DataBase!$A:$K,2,0),"")</f>
        <v/>
      </c>
      <c r="E216" s="109" t="str">
        <f>IFERROR(VLOOKUP($C216,DataBase!$A:$K,MATCH("Unit", DataBase!$A$1:$L$1,0),0),"")</f>
        <v/>
      </c>
      <c r="F216" s="187"/>
      <c r="G216" s="37">
        <f>IFERROR(VLOOKUP($C216, DataBase!$A:$K, MATCH("Harga Per Unit", DataBase!$A$1:$L$1,0),0),0)</f>
        <v>0</v>
      </c>
      <c r="H216" s="38">
        <f t="shared" si="9"/>
        <v>0</v>
      </c>
      <c r="I216" s="43"/>
      <c r="J216" s="189" t="s">
        <v>67</v>
      </c>
    </row>
    <row r="217" spans="1:10" ht="15">
      <c r="A217" s="40"/>
      <c r="B217" s="41"/>
      <c r="C217" s="141"/>
      <c r="D217" s="36" t="str">
        <f>IFERROR(VLOOKUP($C217,DataBase!$A:$K,2,0),"")</f>
        <v/>
      </c>
      <c r="E217" s="109" t="str">
        <f>IFERROR(VLOOKUP($C217,DataBase!$A:$K,MATCH("Unit", DataBase!$A$1:$L$1,0),0),"")</f>
        <v/>
      </c>
      <c r="F217" s="187"/>
      <c r="G217" s="37">
        <f>IFERROR(VLOOKUP($C217, DataBase!$A:$K, MATCH("Harga Per Unit", DataBase!$A$1:$L$1,0),0),0)</f>
        <v>0</v>
      </c>
      <c r="H217" s="38">
        <f t="shared" si="9"/>
        <v>0</v>
      </c>
      <c r="I217" s="43"/>
      <c r="J217" s="44"/>
    </row>
    <row r="218" spans="1:10" ht="15">
      <c r="A218" s="40"/>
      <c r="B218" s="41"/>
      <c r="C218" s="141"/>
      <c r="D218" s="36" t="str">
        <f>IFERROR(VLOOKUP($C218,DataBase!$A:$K,2,0),"")</f>
        <v/>
      </c>
      <c r="E218" s="109" t="str">
        <f>IFERROR(VLOOKUP($C218,DataBase!$A:$K,MATCH("Unit", DataBase!$A$1:$L$1,0),0),"")</f>
        <v/>
      </c>
      <c r="F218" s="186"/>
      <c r="G218" s="37">
        <f>IFERROR(VLOOKUP($C218, DataBase!$A:$K, MATCH("Harga Per Unit", DataBase!$A$1:$L$1,0),0),0)</f>
        <v>0</v>
      </c>
      <c r="H218" s="38">
        <f t="shared" si="9"/>
        <v>0</v>
      </c>
      <c r="I218" s="43"/>
      <c r="J218" s="44"/>
    </row>
    <row r="219" spans="1:10" ht="15">
      <c r="A219" s="40"/>
      <c r="B219" s="41"/>
      <c r="C219" s="141"/>
      <c r="D219" s="36" t="str">
        <f>IFERROR(VLOOKUP($C219,DataBase!$A:$K,2,0),"")</f>
        <v/>
      </c>
      <c r="E219" s="109" t="str">
        <f>IFERROR(VLOOKUP($C219,DataBase!$A:$K,MATCH("Unit", DataBase!$A$1:$L$1,0),0),"")</f>
        <v/>
      </c>
      <c r="F219" s="188"/>
      <c r="G219" s="37">
        <f>IFERROR(VLOOKUP($C219, DataBase!$A:$K, MATCH("Harga Per Unit", DataBase!$A$1:$L$1,0),0),0)</f>
        <v>0</v>
      </c>
      <c r="H219" s="38">
        <f t="shared" si="9"/>
        <v>0</v>
      </c>
      <c r="I219" s="43"/>
      <c r="J219" s="44"/>
    </row>
    <row r="220" spans="1:10" ht="15">
      <c r="A220" s="40"/>
      <c r="B220" s="41"/>
      <c r="C220" s="141"/>
      <c r="D220" s="36" t="str">
        <f>IFERROR(VLOOKUP($C220,DataBase!$A:$K,2,0),"")</f>
        <v/>
      </c>
      <c r="E220" s="109" t="str">
        <f>IFERROR(VLOOKUP($C220,DataBase!$A:$K,MATCH("Unit", DataBase!$A$1:$L$1,0),0),"")</f>
        <v/>
      </c>
      <c r="F220" s="112"/>
      <c r="G220" s="37">
        <f>IFERROR(VLOOKUP($C220, DataBase!$A:$K, MATCH("Harga Per Unit", DataBase!$A$1:$L$1,0),0),0)</f>
        <v>0</v>
      </c>
      <c r="H220" s="38">
        <f t="shared" si="9"/>
        <v>0</v>
      </c>
      <c r="I220" s="43"/>
      <c r="J220" s="44"/>
    </row>
    <row r="221" spans="1:10">
      <c r="A221" s="40"/>
      <c r="B221" s="41"/>
      <c r="C221" s="135"/>
      <c r="D221" s="36" t="str">
        <f>IFERROR(VLOOKUP($C221,DataBase!$A:$K,2,0),"")</f>
        <v/>
      </c>
      <c r="E221" s="109" t="str">
        <f>IFERROR(VLOOKUP($C221,DataBase!$A:$K,MATCH("Unit", DataBase!$A$1:$L$1,0),0),"")</f>
        <v/>
      </c>
      <c r="F221" s="112"/>
      <c r="G221" s="37">
        <f>IFERROR(VLOOKUP($C221, DataBase!$A:$K, MATCH("Harga Per Unit", DataBase!$A$1:$L$1,0),0),0)</f>
        <v>0</v>
      </c>
      <c r="H221" s="38">
        <f t="shared" si="9"/>
        <v>0</v>
      </c>
      <c r="I221" s="43"/>
      <c r="J221" s="44"/>
    </row>
    <row r="222" spans="1:10">
      <c r="A222" s="40"/>
      <c r="B222" s="41" t="str">
        <f>"Cost" &amp;" "&amp; B211</f>
        <v>Cost coffee lemony</v>
      </c>
      <c r="C222" s="135"/>
      <c r="D222" s="42" t="s">
        <v>18</v>
      </c>
      <c r="E222" s="109" t="str">
        <f>IFERROR(VLOOKUP($C222,DataBase!$A:$K,MATCH("Unit", DataBase!$A$1:$L$1,0),0),"")</f>
        <v/>
      </c>
      <c r="F222" s="45"/>
      <c r="G222" s="46"/>
      <c r="H222" s="38"/>
      <c r="I222" s="47">
        <f>IFERROR(SUM($H211:$H222),"")</f>
        <v>3127.3684210526317</v>
      </c>
      <c r="J222" s="193">
        <f>IFERROR($I222/J215,"")</f>
        <v>3127.3684210526317</v>
      </c>
    </row>
    <row r="223" spans="1:10">
      <c r="A223" s="263" t="s">
        <v>31</v>
      </c>
      <c r="B223" s="264"/>
      <c r="C223" s="264"/>
      <c r="D223" s="264"/>
      <c r="E223" s="264"/>
      <c r="F223" s="265"/>
      <c r="G223" s="46"/>
      <c r="H223" s="48"/>
      <c r="I223" s="49">
        <f>IFERROR($J222*10%,"")</f>
        <v>312.73684210526318</v>
      </c>
      <c r="J223" s="50"/>
    </row>
    <row r="224" spans="1:10">
      <c r="A224" s="263" t="str">
        <f>"Total Cost " &amp; B211</f>
        <v>Total Cost coffee lemony</v>
      </c>
      <c r="B224" s="264"/>
      <c r="C224" s="264"/>
      <c r="D224" s="264"/>
      <c r="E224" s="264"/>
      <c r="F224" s="265"/>
      <c r="G224" s="46"/>
      <c r="H224" s="38"/>
      <c r="I224" s="51">
        <f>IFERROR($J222+$I223,"")</f>
        <v>3440.105263157895</v>
      </c>
      <c r="J224" s="111"/>
    </row>
    <row r="225" spans="1:10">
      <c r="A225" s="176"/>
      <c r="B225" s="176"/>
      <c r="C225" s="176"/>
      <c r="D225" s="176"/>
      <c r="E225" s="176"/>
      <c r="F225" s="176"/>
      <c r="G225" s="177" t="s">
        <v>60</v>
      </c>
      <c r="H225" s="178"/>
      <c r="I225" s="181">
        <v>0.3</v>
      </c>
      <c r="J225" s="180"/>
    </row>
    <row r="226" spans="1:10">
      <c r="A226" s="176"/>
      <c r="B226" s="176"/>
      <c r="C226" s="176"/>
      <c r="D226" s="176"/>
      <c r="E226" s="176"/>
      <c r="F226" s="176"/>
      <c r="G226" s="177" t="s">
        <v>61</v>
      </c>
      <c r="H226" s="178"/>
      <c r="I226" s="179">
        <f>I224/I225</f>
        <v>11467.017543859651</v>
      </c>
      <c r="J226" s="180"/>
    </row>
    <row r="227" spans="1:10">
      <c r="A227" s="176"/>
      <c r="B227" s="176"/>
      <c r="C227" s="176"/>
      <c r="D227" s="176"/>
      <c r="E227" s="176"/>
      <c r="F227" s="176"/>
      <c r="G227" s="182" t="s">
        <v>62</v>
      </c>
      <c r="H227" s="178"/>
      <c r="I227" s="184">
        <v>1339.11</v>
      </c>
      <c r="J227" s="180"/>
    </row>
    <row r="228" spans="1:10">
      <c r="A228" s="176"/>
      <c r="B228" s="176"/>
      <c r="C228" s="176"/>
      <c r="D228" s="176"/>
      <c r="E228" s="176"/>
      <c r="F228" s="176"/>
      <c r="G228" s="177" t="s">
        <v>63</v>
      </c>
      <c r="H228" s="178"/>
      <c r="I228" s="183">
        <f>I224/I227*100%</f>
        <v>2.568948975930204</v>
      </c>
      <c r="J228" s="180"/>
    </row>
    <row r="231" spans="1:10">
      <c r="A231" s="266" t="s">
        <v>19</v>
      </c>
      <c r="B231" s="268" t="s">
        <v>20</v>
      </c>
      <c r="C231" s="270" t="s">
        <v>21</v>
      </c>
      <c r="D231" s="272" t="s">
        <v>22</v>
      </c>
      <c r="E231" s="266" t="s">
        <v>23</v>
      </c>
      <c r="F231" s="274" t="s">
        <v>24</v>
      </c>
      <c r="G231" s="194" t="s">
        <v>25</v>
      </c>
      <c r="H231" s="195" t="s">
        <v>26</v>
      </c>
      <c r="I231" s="276" t="s">
        <v>27</v>
      </c>
      <c r="J231" s="243" t="s">
        <v>27</v>
      </c>
    </row>
    <row r="232" spans="1:10" ht="13.5" thickBot="1">
      <c r="A232" s="267"/>
      <c r="B232" s="269"/>
      <c r="C232" s="271"/>
      <c r="D232" s="273"/>
      <c r="E232" s="267"/>
      <c r="F232" s="275"/>
      <c r="G232" s="197" t="s">
        <v>28</v>
      </c>
      <c r="H232" s="198" t="s">
        <v>29</v>
      </c>
      <c r="I232" s="277"/>
      <c r="J232" s="244" t="s">
        <v>30</v>
      </c>
    </row>
    <row r="233" spans="1:10" ht="18.75" thickTop="1">
      <c r="A233" s="261" t="s">
        <v>50</v>
      </c>
      <c r="B233" s="262"/>
      <c r="C233" s="262"/>
      <c r="D233" s="262"/>
      <c r="E233" s="262"/>
      <c r="F233" s="262"/>
      <c r="G233" s="262"/>
      <c r="H233" s="262"/>
      <c r="I233" s="262"/>
      <c r="J233" s="262"/>
    </row>
    <row r="234" spans="1:10" ht="15">
      <c r="A234" s="34"/>
      <c r="B234" s="35" t="s">
        <v>246</v>
      </c>
      <c r="C234" s="141">
        <v>1111</v>
      </c>
      <c r="D234" s="36" t="str">
        <f>IFERROR(VLOOKUP($C234,DataBase!$A:$K,2,0),"")</f>
        <v>Houseblend 50 ; 30 1kg</v>
      </c>
      <c r="E234" s="109" t="str">
        <f>IFERROR(VLOOKUP($C234,DataBase!$A:$K,MATCH("Unit", DataBase!$A$1:$L$1,0),0),"")</f>
        <v>gram</v>
      </c>
      <c r="F234" s="186">
        <v>9</v>
      </c>
      <c r="G234" s="37">
        <f>IFERROR(VLOOKUP($C234, DataBase!$A:$K, MATCH("Harga Per Unit", DataBase!$A$1:$L$1,0),0),0)</f>
        <v>120</v>
      </c>
      <c r="H234" s="38">
        <f t="shared" ref="H234:H244" si="10">IFERROR($F234*$G234,0)</f>
        <v>1080</v>
      </c>
      <c r="I234" s="185"/>
      <c r="J234" s="39"/>
    </row>
    <row r="235" spans="1:10" ht="15">
      <c r="A235" s="40"/>
      <c r="B235" s="41"/>
      <c r="C235" s="141">
        <v>5112</v>
      </c>
      <c r="D235" s="36" t="str">
        <f>IFERROR(VLOOKUP($C235,DataBase!$A:$K,2,0),"")</f>
        <v>galon 19lt</v>
      </c>
      <c r="E235" s="109" t="str">
        <f>IFERROR(VLOOKUP($C235,DataBase!$A:$K,MATCH("Unit", DataBase!$A$1:$L$1,0),0),"")</f>
        <v>ml</v>
      </c>
      <c r="F235" s="186">
        <v>50</v>
      </c>
      <c r="G235" s="37">
        <f>IFERROR(VLOOKUP($C235, DataBase!$A:$K, MATCH("Harga Per Unit", DataBase!$A$1:$L$1,0),0),0)</f>
        <v>0.94736842105263153</v>
      </c>
      <c r="H235" s="38">
        <f t="shared" si="10"/>
        <v>47.368421052631575</v>
      </c>
      <c r="I235" s="43"/>
      <c r="J235" s="44"/>
    </row>
    <row r="236" spans="1:10" ht="15">
      <c r="A236" s="40"/>
      <c r="B236" s="41"/>
      <c r="C236" s="141">
        <v>4115</v>
      </c>
      <c r="D236" s="36" t="str">
        <f>IFERROR(VLOOKUP($C236,DataBase!$A:$K,2,0),"")</f>
        <v>Java Cocoa Powder 90gr</v>
      </c>
      <c r="E236" s="109" t="str">
        <f>IFERROR(VLOOKUP($C236,DataBase!$A:$K,MATCH("Unit", DataBase!$A$1:$L$1,0),0),"")</f>
        <v>gram</v>
      </c>
      <c r="F236" s="186">
        <v>4</v>
      </c>
      <c r="G236" s="37">
        <f>IFERROR(VLOOKUP($C236, DataBase!$A:$K, MATCH("Harga Per Unit", DataBase!$A$1:$L$1,0),0),0)</f>
        <v>222.22222222222223</v>
      </c>
      <c r="H236" s="38">
        <f t="shared" si="10"/>
        <v>888.88888888888891</v>
      </c>
      <c r="I236" s="43"/>
      <c r="J236" s="44"/>
    </row>
    <row r="237" spans="1:10" ht="15">
      <c r="A237" s="40"/>
      <c r="B237" s="41"/>
      <c r="C237" s="141">
        <v>7112</v>
      </c>
      <c r="D237" s="36" t="str">
        <f>IFERROR(VLOOKUP($C237,DataBase!$A:$K,2,0),"")</f>
        <v>WIP Simple Syrup</v>
      </c>
      <c r="E237" s="109" t="str">
        <f>IFERROR(VLOOKUP($C237,DataBase!$A:$K,MATCH("Unit", DataBase!$A$1:$L$1,0),0),"")</f>
        <v>gram</v>
      </c>
      <c r="F237" s="187">
        <v>30</v>
      </c>
      <c r="G237" s="37">
        <f>IFERROR(VLOOKUP($C237, DataBase!$A:$K, MATCH("Harga Per Unit", DataBase!$A$1:$L$1,0),0),0)</f>
        <v>17</v>
      </c>
      <c r="H237" s="38">
        <f t="shared" si="10"/>
        <v>510</v>
      </c>
      <c r="I237" s="43"/>
      <c r="J237" s="189" t="s">
        <v>66</v>
      </c>
    </row>
    <row r="238" spans="1:10" ht="15">
      <c r="A238" s="40"/>
      <c r="B238" s="41"/>
      <c r="C238" s="141">
        <v>2114</v>
      </c>
      <c r="D238" s="36" t="str">
        <f>IFERROR(VLOOKUP($C238,DataBase!$A:$K,2,0),"")</f>
        <v>Diamond Freshmilk 950ml</v>
      </c>
      <c r="E238" s="109" t="str">
        <f>IFERROR(VLOOKUP($C238,DataBase!$A:$K,MATCH("Unit", DataBase!$A$1:$L$1,0),0),"")</f>
        <v>ml</v>
      </c>
      <c r="F238" s="187">
        <v>140</v>
      </c>
      <c r="G238" s="37">
        <f>IFERROR(VLOOKUP($C238, DataBase!$A:$K, MATCH("Harga Per Unit", DataBase!$A$1:$L$1,0),0),0)</f>
        <v>17.894736842105264</v>
      </c>
      <c r="H238" s="114">
        <f t="shared" si="10"/>
        <v>2505.2631578947371</v>
      </c>
      <c r="I238" s="43"/>
      <c r="J238" s="192">
        <v>1</v>
      </c>
    </row>
    <row r="239" spans="1:10" ht="15">
      <c r="A239" s="40"/>
      <c r="B239" s="41"/>
      <c r="C239" s="141"/>
      <c r="D239" s="36" t="str">
        <f>IFERROR(VLOOKUP($C239,DataBase!$A:$K,2,0),"")</f>
        <v/>
      </c>
      <c r="E239" s="109" t="str">
        <f>IFERROR(VLOOKUP($C239,DataBase!$A:$K,MATCH("Unit", DataBase!$A$1:$L$1,0),0),"")</f>
        <v/>
      </c>
      <c r="F239" s="187"/>
      <c r="G239" s="37">
        <f>IFERROR(VLOOKUP($C239, DataBase!$A:$K, MATCH("Harga Per Unit", DataBase!$A$1:$L$1,0),0),0)</f>
        <v>0</v>
      </c>
      <c r="H239" s="38">
        <f t="shared" si="10"/>
        <v>0</v>
      </c>
      <c r="I239" s="43"/>
      <c r="J239" s="189" t="s">
        <v>67</v>
      </c>
    </row>
    <row r="240" spans="1:10" ht="15">
      <c r="A240" s="40"/>
      <c r="B240" s="41"/>
      <c r="C240" s="141"/>
      <c r="D240" s="36" t="str">
        <f>IFERROR(VLOOKUP($C240,DataBase!$A:$K,2,0),"")</f>
        <v/>
      </c>
      <c r="E240" s="109" t="str">
        <f>IFERROR(VLOOKUP($C240,DataBase!$A:$K,MATCH("Unit", DataBase!$A$1:$L$1,0),0),"")</f>
        <v/>
      </c>
      <c r="F240" s="187"/>
      <c r="G240" s="37">
        <f>IFERROR(VLOOKUP($C240, DataBase!$A:$K, MATCH("Harga Per Unit", DataBase!$A$1:$L$1,0),0),0)</f>
        <v>0</v>
      </c>
      <c r="H240" s="38">
        <f t="shared" si="10"/>
        <v>0</v>
      </c>
      <c r="I240" s="43"/>
      <c r="J240" s="44"/>
    </row>
    <row r="241" spans="1:10" ht="15">
      <c r="A241" s="40"/>
      <c r="B241" s="41"/>
      <c r="C241" s="141"/>
      <c r="D241" s="36" t="str">
        <f>IFERROR(VLOOKUP($C241,DataBase!$A:$K,2,0),"")</f>
        <v/>
      </c>
      <c r="E241" s="109" t="str">
        <f>IFERROR(VLOOKUP($C241,DataBase!$A:$K,MATCH("Unit", DataBase!$A$1:$L$1,0),0),"")</f>
        <v/>
      </c>
      <c r="F241" s="186"/>
      <c r="G241" s="37">
        <f>IFERROR(VLOOKUP($C241, DataBase!$A:$K, MATCH("Harga Per Unit", DataBase!$A$1:$L$1,0),0),0)</f>
        <v>0</v>
      </c>
      <c r="H241" s="38">
        <f t="shared" si="10"/>
        <v>0</v>
      </c>
      <c r="I241" s="43"/>
      <c r="J241" s="44"/>
    </row>
    <row r="242" spans="1:10" ht="15">
      <c r="A242" s="40"/>
      <c r="B242" s="41"/>
      <c r="C242" s="141"/>
      <c r="D242" s="36" t="str">
        <f>IFERROR(VLOOKUP($C242,DataBase!$A:$K,2,0),"")</f>
        <v/>
      </c>
      <c r="E242" s="109" t="str">
        <f>IFERROR(VLOOKUP($C242,DataBase!$A:$K,MATCH("Unit", DataBase!$A$1:$L$1,0),0),"")</f>
        <v/>
      </c>
      <c r="F242" s="188"/>
      <c r="G242" s="37">
        <f>IFERROR(VLOOKUP($C242, DataBase!$A:$K, MATCH("Harga Per Unit", DataBase!$A$1:$L$1,0),0),0)</f>
        <v>0</v>
      </c>
      <c r="H242" s="38">
        <f t="shared" si="10"/>
        <v>0</v>
      </c>
      <c r="I242" s="43"/>
      <c r="J242" s="44"/>
    </row>
    <row r="243" spans="1:10" ht="15">
      <c r="A243" s="40"/>
      <c r="B243" s="41"/>
      <c r="C243" s="141"/>
      <c r="D243" s="36" t="str">
        <f>IFERROR(VLOOKUP($C243,DataBase!$A:$K,2,0),"")</f>
        <v/>
      </c>
      <c r="E243" s="109" t="str">
        <f>IFERROR(VLOOKUP($C243,DataBase!$A:$K,MATCH("Unit", DataBase!$A$1:$L$1,0),0),"")</f>
        <v/>
      </c>
      <c r="F243" s="112"/>
      <c r="G243" s="37">
        <f>IFERROR(VLOOKUP($C243, DataBase!$A:$K, MATCH("Harga Per Unit", DataBase!$A$1:$L$1,0),0),0)</f>
        <v>0</v>
      </c>
      <c r="H243" s="38">
        <f t="shared" si="10"/>
        <v>0</v>
      </c>
      <c r="I243" s="43"/>
      <c r="J243" s="44"/>
    </row>
    <row r="244" spans="1:10">
      <c r="A244" s="40"/>
      <c r="B244" s="41"/>
      <c r="C244" s="135"/>
      <c r="D244" s="36" t="str">
        <f>IFERROR(VLOOKUP($C244,DataBase!$A:$K,2,0),"")</f>
        <v/>
      </c>
      <c r="E244" s="109" t="str">
        <f>IFERROR(VLOOKUP($C244,DataBase!$A:$K,MATCH("Unit", DataBase!$A$1:$L$1,0),0),"")</f>
        <v/>
      </c>
      <c r="F244" s="112"/>
      <c r="G244" s="37">
        <f>IFERROR(VLOOKUP($C244, DataBase!$A:$K, MATCH("Harga Per Unit", DataBase!$A$1:$L$1,0),0),0)</f>
        <v>0</v>
      </c>
      <c r="H244" s="38">
        <f t="shared" si="10"/>
        <v>0</v>
      </c>
      <c r="I244" s="43"/>
      <c r="J244" s="44"/>
    </row>
    <row r="245" spans="1:10">
      <c r="A245" s="40"/>
      <c r="B245" s="41" t="str">
        <f>"Cost" &amp;" "&amp; B234</f>
        <v>Cost Mochaccino</v>
      </c>
      <c r="C245" s="135"/>
      <c r="D245" s="42" t="s">
        <v>18</v>
      </c>
      <c r="E245" s="109" t="str">
        <f>IFERROR(VLOOKUP($C245,DataBase!$A:$K,MATCH("Unit", DataBase!$A$1:$L$1,0),0),"")</f>
        <v/>
      </c>
      <c r="F245" s="45"/>
      <c r="G245" s="46"/>
      <c r="H245" s="38"/>
      <c r="I245" s="47">
        <f>IFERROR(SUM($H234:$H245),"")</f>
        <v>5031.520467836257</v>
      </c>
      <c r="J245" s="193">
        <f>IFERROR($I245/J238,"")</f>
        <v>5031.520467836257</v>
      </c>
    </row>
    <row r="246" spans="1:10">
      <c r="A246" s="263" t="s">
        <v>31</v>
      </c>
      <c r="B246" s="264"/>
      <c r="C246" s="264"/>
      <c r="D246" s="264"/>
      <c r="E246" s="264"/>
      <c r="F246" s="265"/>
      <c r="G246" s="46"/>
      <c r="H246" s="48"/>
      <c r="I246" s="49">
        <f>IFERROR($J245*10%,"")</f>
        <v>503.15204678362574</v>
      </c>
      <c r="J246" s="50"/>
    </row>
    <row r="247" spans="1:10">
      <c r="A247" s="263" t="str">
        <f>"Total Cost " &amp; B234</f>
        <v>Total Cost Mochaccino</v>
      </c>
      <c r="B247" s="264"/>
      <c r="C247" s="264"/>
      <c r="D247" s="264"/>
      <c r="E247" s="264"/>
      <c r="F247" s="265"/>
      <c r="G247" s="46"/>
      <c r="H247" s="38"/>
      <c r="I247" s="51">
        <f>IFERROR($J245+$I246,"")</f>
        <v>5534.6725146198823</v>
      </c>
      <c r="J247" s="111"/>
    </row>
    <row r="248" spans="1:10">
      <c r="A248" s="176"/>
      <c r="B248" s="176"/>
      <c r="C248" s="176"/>
      <c r="D248" s="176"/>
      <c r="E248" s="176"/>
      <c r="F248" s="176"/>
      <c r="G248" s="177" t="s">
        <v>60</v>
      </c>
      <c r="H248" s="178"/>
      <c r="I248" s="181">
        <v>0.3</v>
      </c>
      <c r="J248" s="180"/>
    </row>
    <row r="249" spans="1:10">
      <c r="A249" s="176"/>
      <c r="B249" s="176"/>
      <c r="C249" s="176"/>
      <c r="D249" s="176"/>
      <c r="E249" s="176"/>
      <c r="F249" s="176"/>
      <c r="G249" s="177" t="s">
        <v>61</v>
      </c>
      <c r="H249" s="178"/>
      <c r="I249" s="179">
        <f>I247/I248</f>
        <v>18448.908382066274</v>
      </c>
      <c r="J249" s="180"/>
    </row>
    <row r="250" spans="1:10">
      <c r="A250" s="176"/>
      <c r="B250" s="176"/>
      <c r="C250" s="176"/>
      <c r="D250" s="176"/>
      <c r="E250" s="176"/>
      <c r="F250" s="176"/>
      <c r="G250" s="182" t="s">
        <v>62</v>
      </c>
      <c r="H250" s="178"/>
      <c r="I250" s="184">
        <v>5633.67</v>
      </c>
      <c r="J250" s="180"/>
    </row>
    <row r="251" spans="1:10">
      <c r="A251" s="176"/>
      <c r="B251" s="176"/>
      <c r="C251" s="176"/>
      <c r="D251" s="176"/>
      <c r="E251" s="176"/>
      <c r="F251" s="176"/>
      <c r="G251" s="177" t="s">
        <v>63</v>
      </c>
      <c r="H251" s="178"/>
      <c r="I251" s="183">
        <f>I247/I250*100%</f>
        <v>0.98242753207409772</v>
      </c>
      <c r="J251" s="180"/>
    </row>
    <row r="254" spans="1:10">
      <c r="A254" s="266" t="s">
        <v>19</v>
      </c>
      <c r="B254" s="268" t="s">
        <v>20</v>
      </c>
      <c r="C254" s="270" t="s">
        <v>21</v>
      </c>
      <c r="D254" s="272" t="s">
        <v>22</v>
      </c>
      <c r="E254" s="266" t="s">
        <v>23</v>
      </c>
      <c r="F254" s="274" t="s">
        <v>24</v>
      </c>
      <c r="G254" s="194" t="s">
        <v>25</v>
      </c>
      <c r="H254" s="195" t="s">
        <v>26</v>
      </c>
      <c r="I254" s="276" t="s">
        <v>27</v>
      </c>
      <c r="J254" s="243" t="s">
        <v>27</v>
      </c>
    </row>
    <row r="255" spans="1:10" ht="13.5" thickBot="1">
      <c r="A255" s="267"/>
      <c r="B255" s="269"/>
      <c r="C255" s="271"/>
      <c r="D255" s="273"/>
      <c r="E255" s="267"/>
      <c r="F255" s="275"/>
      <c r="G255" s="197" t="s">
        <v>28</v>
      </c>
      <c r="H255" s="198" t="s">
        <v>29</v>
      </c>
      <c r="I255" s="277"/>
      <c r="J255" s="244" t="s">
        <v>30</v>
      </c>
    </row>
    <row r="256" spans="1:10" ht="18.75" thickTop="1">
      <c r="A256" s="261" t="s">
        <v>50</v>
      </c>
      <c r="B256" s="262"/>
      <c r="C256" s="262"/>
      <c r="D256" s="262"/>
      <c r="E256" s="262"/>
      <c r="F256" s="262"/>
      <c r="G256" s="262"/>
      <c r="H256" s="262"/>
      <c r="I256" s="262"/>
      <c r="J256" s="262"/>
    </row>
    <row r="257" spans="1:10" ht="15">
      <c r="A257" s="34"/>
      <c r="B257" s="35" t="s">
        <v>253</v>
      </c>
      <c r="C257" s="141">
        <v>1111</v>
      </c>
      <c r="D257" s="36" t="str">
        <f>IFERROR(VLOOKUP($C257,DataBase!$A:$K,2,0),"")</f>
        <v>Houseblend 50 ; 30 1kg</v>
      </c>
      <c r="E257" s="109" t="str">
        <f>IFERROR(VLOOKUP($C257,DataBase!$A:$K,MATCH("Unit", DataBase!$A$1:$L$1,0),0),"")</f>
        <v>gram</v>
      </c>
      <c r="F257" s="186">
        <v>9</v>
      </c>
      <c r="G257" s="37">
        <f>IFERROR(VLOOKUP($C257, DataBase!$A:$K, MATCH("Harga Per Unit", DataBase!$A$1:$L$1,0),0),0)</f>
        <v>120</v>
      </c>
      <c r="H257" s="38">
        <f t="shared" ref="H257:H267" si="11">IFERROR($F257*$G257,0)</f>
        <v>1080</v>
      </c>
      <c r="I257" s="185"/>
      <c r="J257" s="39"/>
    </row>
    <row r="258" spans="1:10" ht="15">
      <c r="A258" s="40"/>
      <c r="B258" s="41"/>
      <c r="C258" s="141">
        <v>5112</v>
      </c>
      <c r="D258" s="36" t="str">
        <f>IFERROR(VLOOKUP($C258,DataBase!$A:$K,2,0),"")</f>
        <v>galon 19lt</v>
      </c>
      <c r="E258" s="109" t="str">
        <f>IFERROR(VLOOKUP($C258,DataBase!$A:$K,MATCH("Unit", DataBase!$A$1:$L$1,0),0),"")</f>
        <v>ml</v>
      </c>
      <c r="F258" s="186">
        <v>300</v>
      </c>
      <c r="G258" s="37">
        <f>IFERROR(VLOOKUP($C258, DataBase!$A:$K, MATCH("Harga Per Unit", DataBase!$A$1:$L$1,0),0),0)</f>
        <v>0.94736842105263153</v>
      </c>
      <c r="H258" s="38">
        <f t="shared" si="11"/>
        <v>284.21052631578948</v>
      </c>
      <c r="I258" s="43"/>
      <c r="J258" s="44"/>
    </row>
    <row r="259" spans="1:10" ht="15">
      <c r="A259" s="40"/>
      <c r="B259" s="41"/>
      <c r="C259" s="141">
        <v>2114</v>
      </c>
      <c r="D259" s="36" t="str">
        <f>IFERROR(VLOOKUP($C259,DataBase!$A:$K,2,0),"")</f>
        <v>Diamond Freshmilk 950ml</v>
      </c>
      <c r="E259" s="109" t="str">
        <f>IFERROR(VLOOKUP($C259,DataBase!$A:$K,MATCH("Unit", DataBase!$A$1:$L$1,0),0),"")</f>
        <v>ml</v>
      </c>
      <c r="F259" s="186">
        <v>140</v>
      </c>
      <c r="G259" s="37">
        <f>IFERROR(VLOOKUP($C259, DataBase!$A:$K, MATCH("Harga Per Unit", DataBase!$A$1:$L$1,0),0),0)</f>
        <v>17.894736842105264</v>
      </c>
      <c r="H259" s="38">
        <f t="shared" si="11"/>
        <v>2505.2631578947371</v>
      </c>
      <c r="I259" s="43"/>
      <c r="J259" s="44"/>
    </row>
    <row r="260" spans="1:10" ht="15">
      <c r="A260" s="40"/>
      <c r="B260" s="41"/>
      <c r="C260" s="141">
        <v>3212</v>
      </c>
      <c r="D260" s="36" t="str">
        <f>IFERROR(VLOOKUP($C260,DataBase!$A:$K,2,0),"")</f>
        <v>XO mojito Mint</v>
      </c>
      <c r="E260" s="109" t="str">
        <f>IFERROR(VLOOKUP($C260,DataBase!$A:$K,MATCH("Unit", DataBase!$A$1:$L$1,0),0),"")</f>
        <v>gram</v>
      </c>
      <c r="F260" s="187">
        <v>20</v>
      </c>
      <c r="G260" s="37">
        <f>IFERROR(VLOOKUP($C260, DataBase!$A:$K, MATCH("Harga Per Unit", DataBase!$A$1:$L$1,0),0),0)</f>
        <v>90</v>
      </c>
      <c r="H260" s="38">
        <f t="shared" si="11"/>
        <v>1800</v>
      </c>
      <c r="I260" s="43"/>
      <c r="J260" s="189" t="s">
        <v>66</v>
      </c>
    </row>
    <row r="261" spans="1:10" ht="15">
      <c r="A261" s="40"/>
      <c r="B261" s="41"/>
      <c r="C261" s="141">
        <v>3213</v>
      </c>
      <c r="D261" s="36" t="str">
        <f>IFERROR(VLOOKUP($C261,DataBase!$A:$K,2,0),"")</f>
        <v>Jahe</v>
      </c>
      <c r="E261" s="109" t="str">
        <f>IFERROR(VLOOKUP($C261,DataBase!$A:$K,MATCH("Unit", DataBase!$A$1:$L$1,0),0),"")</f>
        <v>gram</v>
      </c>
      <c r="F261" s="187">
        <v>10</v>
      </c>
      <c r="G261" s="37">
        <f>IFERROR(VLOOKUP($C261, DataBase!$A:$K, MATCH("Harga Per Unit", DataBase!$A$1:$L$1,0),0),0)</f>
        <v>60</v>
      </c>
      <c r="H261" s="114">
        <f t="shared" si="11"/>
        <v>600</v>
      </c>
      <c r="I261" s="43"/>
      <c r="J261" s="192">
        <v>1</v>
      </c>
    </row>
    <row r="262" spans="1:10" ht="15">
      <c r="A262" s="40"/>
      <c r="B262" s="41"/>
      <c r="C262" s="141"/>
      <c r="D262" s="36" t="str">
        <f>IFERROR(VLOOKUP($C262,DataBase!$A:$K,2,0),"")</f>
        <v/>
      </c>
      <c r="E262" s="109" t="str">
        <f>IFERROR(VLOOKUP($C262,DataBase!$A:$K,MATCH("Unit", DataBase!$A$1:$L$1,0),0),"")</f>
        <v/>
      </c>
      <c r="F262" s="187"/>
      <c r="G262" s="37">
        <f>IFERROR(VLOOKUP($C262, DataBase!$A:$K, MATCH("Harga Per Unit", DataBase!$A$1:$L$1,0),0),0)</f>
        <v>0</v>
      </c>
      <c r="H262" s="38">
        <f t="shared" si="11"/>
        <v>0</v>
      </c>
      <c r="I262" s="43"/>
      <c r="J262" s="189" t="s">
        <v>67</v>
      </c>
    </row>
    <row r="263" spans="1:10" ht="15">
      <c r="A263" s="40"/>
      <c r="B263" s="41"/>
      <c r="C263" s="141"/>
      <c r="D263" s="36" t="str">
        <f>IFERROR(VLOOKUP($C263,DataBase!$A:$K,2,0),"")</f>
        <v/>
      </c>
      <c r="E263" s="109" t="str">
        <f>IFERROR(VLOOKUP($C263,DataBase!$A:$K,MATCH("Unit", DataBase!$A$1:$L$1,0),0),"")</f>
        <v/>
      </c>
      <c r="F263" s="187"/>
      <c r="G263" s="37">
        <f>IFERROR(VLOOKUP($C263, DataBase!$A:$K, MATCH("Harga Per Unit", DataBase!$A$1:$L$1,0),0),0)</f>
        <v>0</v>
      </c>
      <c r="H263" s="38">
        <f t="shared" si="11"/>
        <v>0</v>
      </c>
      <c r="I263" s="43"/>
      <c r="J263" s="44"/>
    </row>
    <row r="264" spans="1:10" ht="15">
      <c r="A264" s="40"/>
      <c r="B264" s="41"/>
      <c r="C264" s="141"/>
      <c r="D264" s="36" t="str">
        <f>IFERROR(VLOOKUP($C264,DataBase!$A:$K,2,0),"")</f>
        <v/>
      </c>
      <c r="E264" s="109" t="str">
        <f>IFERROR(VLOOKUP($C264,DataBase!$A:$K,MATCH("Unit", DataBase!$A$1:$L$1,0),0),"")</f>
        <v/>
      </c>
      <c r="F264" s="186"/>
      <c r="G264" s="37">
        <f>IFERROR(VLOOKUP($C264, DataBase!$A:$K, MATCH("Harga Per Unit", DataBase!$A$1:$L$1,0),0),0)</f>
        <v>0</v>
      </c>
      <c r="H264" s="38">
        <f t="shared" si="11"/>
        <v>0</v>
      </c>
      <c r="I264" s="43"/>
      <c r="J264" s="44"/>
    </row>
    <row r="265" spans="1:10" ht="15">
      <c r="A265" s="40"/>
      <c r="B265" s="41"/>
      <c r="C265" s="141"/>
      <c r="D265" s="36" t="str">
        <f>IFERROR(VLOOKUP($C265,DataBase!$A:$K,2,0),"")</f>
        <v/>
      </c>
      <c r="E265" s="109" t="str">
        <f>IFERROR(VLOOKUP($C265,DataBase!$A:$K,MATCH("Unit", DataBase!$A$1:$L$1,0),0),"")</f>
        <v/>
      </c>
      <c r="F265" s="188"/>
      <c r="G265" s="37">
        <f>IFERROR(VLOOKUP($C265, DataBase!$A:$K, MATCH("Harga Per Unit", DataBase!$A$1:$L$1,0),0),0)</f>
        <v>0</v>
      </c>
      <c r="H265" s="38">
        <f t="shared" si="11"/>
        <v>0</v>
      </c>
      <c r="I265" s="43"/>
      <c r="J265" s="44"/>
    </row>
    <row r="266" spans="1:10" ht="15">
      <c r="A266" s="40"/>
      <c r="B266" s="41"/>
      <c r="C266" s="141"/>
      <c r="D266" s="36" t="str">
        <f>IFERROR(VLOOKUP($C266,DataBase!$A:$K,2,0),"")</f>
        <v/>
      </c>
      <c r="E266" s="109" t="str">
        <f>IFERROR(VLOOKUP($C266,DataBase!$A:$K,MATCH("Unit", DataBase!$A$1:$L$1,0),0),"")</f>
        <v/>
      </c>
      <c r="F266" s="112"/>
      <c r="G266" s="37">
        <f>IFERROR(VLOOKUP($C266, DataBase!$A:$K, MATCH("Harga Per Unit", DataBase!$A$1:$L$1,0),0),0)</f>
        <v>0</v>
      </c>
      <c r="H266" s="38">
        <f t="shared" si="11"/>
        <v>0</v>
      </c>
      <c r="I266" s="43"/>
      <c r="J266" s="44"/>
    </row>
    <row r="267" spans="1:10">
      <c r="A267" s="40"/>
      <c r="B267" s="41"/>
      <c r="C267" s="135"/>
      <c r="D267" s="36" t="str">
        <f>IFERROR(VLOOKUP($C267,DataBase!$A:$K,2,0),"")</f>
        <v/>
      </c>
      <c r="E267" s="109" t="str">
        <f>IFERROR(VLOOKUP($C267,DataBase!$A:$K,MATCH("Unit", DataBase!$A$1:$L$1,0),0),"")</f>
        <v/>
      </c>
      <c r="F267" s="112"/>
      <c r="G267" s="37">
        <f>IFERROR(VLOOKUP($C267, DataBase!$A:$K, MATCH("Harga Per Unit", DataBase!$A$1:$L$1,0),0),0)</f>
        <v>0</v>
      </c>
      <c r="H267" s="38">
        <f t="shared" si="11"/>
        <v>0</v>
      </c>
      <c r="I267" s="43"/>
      <c r="J267" s="44"/>
    </row>
    <row r="268" spans="1:10">
      <c r="A268" s="40"/>
      <c r="B268" s="41" t="str">
        <f>"Cost" &amp;" "&amp; B257</f>
        <v>Cost Eskopi 55</v>
      </c>
      <c r="C268" s="135"/>
      <c r="D268" s="42" t="s">
        <v>18</v>
      </c>
      <c r="E268" s="109" t="str">
        <f>IFERROR(VLOOKUP($C268,DataBase!$A:$K,MATCH("Unit", DataBase!$A$1:$L$1,0),0),"")</f>
        <v/>
      </c>
      <c r="F268" s="45"/>
      <c r="G268" s="46"/>
      <c r="H268" s="38"/>
      <c r="I268" s="47">
        <f>IFERROR(SUM($H257:$H268),"")</f>
        <v>6269.4736842105267</v>
      </c>
      <c r="J268" s="193">
        <f>IFERROR($I268/J261,"")</f>
        <v>6269.4736842105267</v>
      </c>
    </row>
    <row r="269" spans="1:10">
      <c r="A269" s="263" t="s">
        <v>31</v>
      </c>
      <c r="B269" s="264"/>
      <c r="C269" s="264"/>
      <c r="D269" s="264"/>
      <c r="E269" s="264"/>
      <c r="F269" s="265"/>
      <c r="G269" s="46"/>
      <c r="H269" s="48"/>
      <c r="I269" s="49">
        <f>IFERROR($J268*10%,"")</f>
        <v>626.94736842105272</v>
      </c>
      <c r="J269" s="50"/>
    </row>
    <row r="270" spans="1:10">
      <c r="A270" s="263" t="str">
        <f>"Total Cost " &amp; B257</f>
        <v>Total Cost Eskopi 55</v>
      </c>
      <c r="B270" s="264"/>
      <c r="C270" s="264"/>
      <c r="D270" s="264"/>
      <c r="E270" s="264"/>
      <c r="F270" s="265"/>
      <c r="G270" s="46"/>
      <c r="H270" s="38"/>
      <c r="I270" s="51">
        <f>IFERROR($J268+$I269,"")</f>
        <v>6896.4210526315792</v>
      </c>
      <c r="J270" s="111"/>
    </row>
    <row r="271" spans="1:10">
      <c r="A271" s="176"/>
      <c r="B271" s="176"/>
      <c r="C271" s="176"/>
      <c r="D271" s="176"/>
      <c r="E271" s="176"/>
      <c r="F271" s="176"/>
      <c r="G271" s="177" t="s">
        <v>60</v>
      </c>
      <c r="H271" s="178"/>
      <c r="I271" s="181">
        <v>0.3</v>
      </c>
      <c r="J271" s="180"/>
    </row>
    <row r="272" spans="1:10">
      <c r="A272" s="176"/>
      <c r="B272" s="176"/>
      <c r="C272" s="176"/>
      <c r="D272" s="176"/>
      <c r="E272" s="176"/>
      <c r="F272" s="176"/>
      <c r="G272" s="177" t="s">
        <v>61</v>
      </c>
      <c r="H272" s="178"/>
      <c r="I272" s="179">
        <f>I270/I271</f>
        <v>22988.070175438599</v>
      </c>
      <c r="J272" s="180"/>
    </row>
    <row r="273" spans="1:10">
      <c r="A273" s="176"/>
      <c r="B273" s="176"/>
      <c r="C273" s="176"/>
      <c r="D273" s="176"/>
      <c r="E273" s="176"/>
      <c r="F273" s="176"/>
      <c r="G273" s="182" t="s">
        <v>62</v>
      </c>
      <c r="H273" s="178"/>
      <c r="I273" s="184">
        <v>6995.42</v>
      </c>
      <c r="J273" s="180"/>
    </row>
    <row r="274" spans="1:10">
      <c r="A274" s="176"/>
      <c r="B274" s="176"/>
      <c r="C274" s="176"/>
      <c r="D274" s="176"/>
      <c r="E274" s="176"/>
      <c r="F274" s="176"/>
      <c r="G274" s="177" t="s">
        <v>63</v>
      </c>
      <c r="H274" s="178"/>
      <c r="I274" s="183">
        <f>I270/I273*100%</f>
        <v>0.98584803380377151</v>
      </c>
      <c r="J274" s="180"/>
    </row>
    <row r="277" spans="1:10">
      <c r="A277" s="266" t="s">
        <v>19</v>
      </c>
      <c r="B277" s="268" t="s">
        <v>20</v>
      </c>
      <c r="C277" s="270" t="s">
        <v>21</v>
      </c>
      <c r="D277" s="272" t="s">
        <v>22</v>
      </c>
      <c r="E277" s="266" t="s">
        <v>23</v>
      </c>
      <c r="F277" s="274" t="s">
        <v>24</v>
      </c>
      <c r="G277" s="194" t="s">
        <v>25</v>
      </c>
      <c r="H277" s="195" t="s">
        <v>26</v>
      </c>
      <c r="I277" s="276" t="s">
        <v>27</v>
      </c>
      <c r="J277" s="243" t="s">
        <v>27</v>
      </c>
    </row>
    <row r="278" spans="1:10" ht="13.5" thickBot="1">
      <c r="A278" s="267"/>
      <c r="B278" s="269"/>
      <c r="C278" s="271"/>
      <c r="D278" s="273"/>
      <c r="E278" s="267"/>
      <c r="F278" s="275"/>
      <c r="G278" s="197" t="s">
        <v>28</v>
      </c>
      <c r="H278" s="198" t="s">
        <v>29</v>
      </c>
      <c r="I278" s="277"/>
      <c r="J278" s="244" t="s">
        <v>30</v>
      </c>
    </row>
    <row r="279" spans="1:10" ht="18.75" thickTop="1">
      <c r="A279" s="261" t="s">
        <v>50</v>
      </c>
      <c r="B279" s="262"/>
      <c r="C279" s="262"/>
      <c r="D279" s="262"/>
      <c r="E279" s="262"/>
      <c r="F279" s="262"/>
      <c r="G279" s="262"/>
      <c r="H279" s="262"/>
      <c r="I279" s="262"/>
      <c r="J279" s="262"/>
    </row>
    <row r="280" spans="1:10" ht="25.5">
      <c r="A280" s="34"/>
      <c r="B280" s="35" t="s">
        <v>124</v>
      </c>
      <c r="C280" s="141">
        <v>1111</v>
      </c>
      <c r="D280" s="36" t="str">
        <f>IFERROR(VLOOKUP($C280,DataBase!$A:$K,2,0),"")</f>
        <v>Houseblend 50 ; 30 1kg</v>
      </c>
      <c r="E280" s="109" t="str">
        <f>IFERROR(VLOOKUP($C280,DataBase!$A:$K,MATCH("Unit", DataBase!$A$1:$L$1,0),0),"")</f>
        <v>gram</v>
      </c>
      <c r="F280" s="186">
        <v>9</v>
      </c>
      <c r="G280" s="37">
        <f>IFERROR(VLOOKUP($C280, DataBase!$A:$K, MATCH("Harga Per Unit", DataBase!$A$1:$L$1,0),0),0)</f>
        <v>120</v>
      </c>
      <c r="H280" s="38">
        <f t="shared" ref="H280:H290" si="12">IFERROR($F280*$G280,0)</f>
        <v>1080</v>
      </c>
      <c r="I280" s="185"/>
      <c r="J280" s="39"/>
    </row>
    <row r="281" spans="1:10" ht="15">
      <c r="A281" s="40"/>
      <c r="B281" s="41"/>
      <c r="C281" s="141">
        <v>5112</v>
      </c>
      <c r="D281" s="36" t="str">
        <f>IFERROR(VLOOKUP($C281,DataBase!$A:$K,2,0),"")</f>
        <v>galon 19lt</v>
      </c>
      <c r="E281" s="109" t="str">
        <f>IFERROR(VLOOKUP($C281,DataBase!$A:$K,MATCH("Unit", DataBase!$A$1:$L$1,0),0),"")</f>
        <v>ml</v>
      </c>
      <c r="F281" s="186">
        <v>50</v>
      </c>
      <c r="G281" s="37">
        <f>IFERROR(VLOOKUP($C281, DataBase!$A:$K, MATCH("Harga Per Unit", DataBase!$A$1:$L$1,0),0),0)</f>
        <v>0.94736842105263153</v>
      </c>
      <c r="H281" s="38">
        <f t="shared" si="12"/>
        <v>47.368421052631575</v>
      </c>
      <c r="I281" s="43"/>
      <c r="J281" s="44"/>
    </row>
    <row r="282" spans="1:10" ht="15">
      <c r="A282" s="40"/>
      <c r="B282" s="41"/>
      <c r="C282" s="141">
        <v>2114</v>
      </c>
      <c r="D282" s="36" t="str">
        <f>IFERROR(VLOOKUP($C282,DataBase!$A:$K,2,0),"")</f>
        <v>Diamond Freshmilk 950ml</v>
      </c>
      <c r="E282" s="109" t="str">
        <f>IFERROR(VLOOKUP($C282,DataBase!$A:$K,MATCH("Unit", DataBase!$A$1:$L$1,0),0),"")</f>
        <v>ml</v>
      </c>
      <c r="F282" s="186">
        <v>140</v>
      </c>
      <c r="G282" s="37">
        <f>IFERROR(VLOOKUP($C282, DataBase!$A:$K, MATCH("Harga Per Unit", DataBase!$A$1:$L$1,0),0),0)</f>
        <v>17.894736842105264</v>
      </c>
      <c r="H282" s="38">
        <f t="shared" si="12"/>
        <v>2505.2631578947371</v>
      </c>
      <c r="I282" s="43"/>
      <c r="J282" s="44"/>
    </row>
    <row r="283" spans="1:10" ht="15">
      <c r="A283" s="40"/>
      <c r="B283" s="41"/>
      <c r="C283" s="141">
        <v>3112</v>
      </c>
      <c r="D283" s="36" t="str">
        <f>IFERROR(VLOOKUP($C283,DataBase!$A:$K,2,0),"")</f>
        <v>Trieste Syrup Caramel 650ml</v>
      </c>
      <c r="E283" s="109" t="str">
        <f>IFERROR(VLOOKUP($C283,DataBase!$A:$K,MATCH("Unit", DataBase!$A$1:$L$1,0),0),"")</f>
        <v>ml</v>
      </c>
      <c r="F283" s="187">
        <v>20</v>
      </c>
      <c r="G283" s="37">
        <f>IFERROR(VLOOKUP($C283, DataBase!$A:$K, MATCH("Harga Per Unit", DataBase!$A$1:$L$1,0),0),0)</f>
        <v>100</v>
      </c>
      <c r="H283" s="38">
        <f t="shared" si="12"/>
        <v>2000</v>
      </c>
      <c r="I283" s="43"/>
      <c r="J283" s="189" t="s">
        <v>66</v>
      </c>
    </row>
    <row r="284" spans="1:10" ht="15">
      <c r="A284" s="40"/>
      <c r="B284" s="41"/>
      <c r="C284" s="141"/>
      <c r="D284" s="36" t="str">
        <f>IFERROR(VLOOKUP($C284,DataBase!$A:$K,2,0),"")</f>
        <v/>
      </c>
      <c r="E284" s="109" t="str">
        <f>IFERROR(VLOOKUP($C284,DataBase!$A:$K,MATCH("Unit", DataBase!$A$1:$L$1,0),0),"")</f>
        <v/>
      </c>
      <c r="F284" s="187"/>
      <c r="G284" s="37">
        <f>IFERROR(VLOOKUP($C284, DataBase!$A:$K, MATCH("Harga Per Unit", DataBase!$A$1:$L$1,0),0),0)</f>
        <v>0</v>
      </c>
      <c r="H284" s="114">
        <f t="shared" si="12"/>
        <v>0</v>
      </c>
      <c r="I284" s="43"/>
      <c r="J284" s="192">
        <v>1</v>
      </c>
    </row>
    <row r="285" spans="1:10" ht="15">
      <c r="A285" s="40"/>
      <c r="B285" s="41"/>
      <c r="C285" s="141"/>
      <c r="D285" s="36" t="str">
        <f>IFERROR(VLOOKUP($C285,DataBase!$A:$K,2,0),"")</f>
        <v/>
      </c>
      <c r="E285" s="109" t="str">
        <f>IFERROR(VLOOKUP($C285,DataBase!$A:$K,MATCH("Unit", DataBase!$A$1:$L$1,0),0),"")</f>
        <v/>
      </c>
      <c r="F285" s="187"/>
      <c r="G285" s="37">
        <f>IFERROR(VLOOKUP($C285, DataBase!$A:$K, MATCH("Harga Per Unit", DataBase!$A$1:$L$1,0),0),0)</f>
        <v>0</v>
      </c>
      <c r="H285" s="38">
        <f t="shared" si="12"/>
        <v>0</v>
      </c>
      <c r="I285" s="43"/>
      <c r="J285" s="189" t="s">
        <v>67</v>
      </c>
    </row>
    <row r="286" spans="1:10" ht="15">
      <c r="A286" s="40"/>
      <c r="B286" s="41"/>
      <c r="C286" s="141"/>
      <c r="D286" s="36" t="str">
        <f>IFERROR(VLOOKUP($C286,DataBase!$A:$K,2,0),"")</f>
        <v/>
      </c>
      <c r="E286" s="109" t="str">
        <f>IFERROR(VLOOKUP($C286,DataBase!$A:$K,MATCH("Unit", DataBase!$A$1:$L$1,0),0),"")</f>
        <v/>
      </c>
      <c r="F286" s="187"/>
      <c r="G286" s="37">
        <f>IFERROR(VLOOKUP($C286, DataBase!$A:$K, MATCH("Harga Per Unit", DataBase!$A$1:$L$1,0),0),0)</f>
        <v>0</v>
      </c>
      <c r="H286" s="38">
        <f t="shared" si="12"/>
        <v>0</v>
      </c>
      <c r="I286" s="43"/>
      <c r="J286" s="44"/>
    </row>
    <row r="287" spans="1:10" ht="15">
      <c r="A287" s="40"/>
      <c r="B287" s="41"/>
      <c r="C287" s="141"/>
      <c r="D287" s="36" t="str">
        <f>IFERROR(VLOOKUP($C287,DataBase!$A:$K,2,0),"")</f>
        <v/>
      </c>
      <c r="E287" s="109" t="str">
        <f>IFERROR(VLOOKUP($C287,DataBase!$A:$K,MATCH("Unit", DataBase!$A$1:$L$1,0),0),"")</f>
        <v/>
      </c>
      <c r="F287" s="186"/>
      <c r="G287" s="37">
        <f>IFERROR(VLOOKUP($C287, DataBase!$A:$K, MATCH("Harga Per Unit", DataBase!$A$1:$L$1,0),0),0)</f>
        <v>0</v>
      </c>
      <c r="H287" s="38">
        <f t="shared" si="12"/>
        <v>0</v>
      </c>
      <c r="I287" s="43"/>
      <c r="J287" s="44"/>
    </row>
    <row r="288" spans="1:10" ht="15">
      <c r="A288" s="40"/>
      <c r="B288" s="41"/>
      <c r="C288" s="141"/>
      <c r="D288" s="36" t="str">
        <f>IFERROR(VLOOKUP($C288,DataBase!$A:$K,2,0),"")</f>
        <v/>
      </c>
      <c r="E288" s="109" t="str">
        <f>IFERROR(VLOOKUP($C288,DataBase!$A:$K,MATCH("Unit", DataBase!$A$1:$L$1,0),0),"")</f>
        <v/>
      </c>
      <c r="F288" s="188"/>
      <c r="G288" s="37">
        <f>IFERROR(VLOOKUP($C288, DataBase!$A:$K, MATCH("Harga Per Unit", DataBase!$A$1:$L$1,0),0),0)</f>
        <v>0</v>
      </c>
      <c r="H288" s="38">
        <f t="shared" si="12"/>
        <v>0</v>
      </c>
      <c r="I288" s="43"/>
      <c r="J288" s="44"/>
    </row>
    <row r="289" spans="1:10" ht="15">
      <c r="A289" s="40"/>
      <c r="B289" s="41"/>
      <c r="C289" s="141"/>
      <c r="D289" s="36" t="str">
        <f>IFERROR(VLOOKUP($C289,DataBase!$A:$K,2,0),"")</f>
        <v/>
      </c>
      <c r="E289" s="109" t="str">
        <f>IFERROR(VLOOKUP($C289,DataBase!$A:$K,MATCH("Unit", DataBase!$A$1:$L$1,0),0),"")</f>
        <v/>
      </c>
      <c r="F289" s="112"/>
      <c r="G289" s="37">
        <f>IFERROR(VLOOKUP($C289, DataBase!$A:$K, MATCH("Harga Per Unit", DataBase!$A$1:$L$1,0),0),0)</f>
        <v>0</v>
      </c>
      <c r="H289" s="38">
        <f t="shared" si="12"/>
        <v>0</v>
      </c>
      <c r="I289" s="43"/>
      <c r="J289" s="44"/>
    </row>
    <row r="290" spans="1:10">
      <c r="A290" s="40"/>
      <c r="B290" s="41"/>
      <c r="C290" s="135"/>
      <c r="D290" s="36" t="str">
        <f>IFERROR(VLOOKUP($C290,DataBase!$A:$K,2,0),"")</f>
        <v/>
      </c>
      <c r="E290" s="109" t="str">
        <f>IFERROR(VLOOKUP($C290,DataBase!$A:$K,MATCH("Unit", DataBase!$A$1:$L$1,0),0),"")</f>
        <v/>
      </c>
      <c r="F290" s="112"/>
      <c r="G290" s="37">
        <f>IFERROR(VLOOKUP($C290, DataBase!$A:$K, MATCH("Harga Per Unit", DataBase!$A$1:$L$1,0),0),0)</f>
        <v>0</v>
      </c>
      <c r="H290" s="38">
        <f t="shared" si="12"/>
        <v>0</v>
      </c>
      <c r="I290" s="43"/>
      <c r="J290" s="44"/>
    </row>
    <row r="291" spans="1:10" ht="38.25">
      <c r="A291" s="40"/>
      <c r="B291" s="41" t="str">
        <f>"Cost" &amp;" "&amp; B280</f>
        <v>Cost Caffe Latte Flavour Caramel hot/ ice</v>
      </c>
      <c r="C291" s="135"/>
      <c r="D291" s="42" t="s">
        <v>18</v>
      </c>
      <c r="E291" s="109" t="str">
        <f>IFERROR(VLOOKUP($C291,DataBase!$A:$K,MATCH("Unit", DataBase!$A$1:$L$1,0),0),"")</f>
        <v/>
      </c>
      <c r="F291" s="45"/>
      <c r="G291" s="46"/>
      <c r="H291" s="38"/>
      <c r="I291" s="47">
        <f>IFERROR(SUM($H280:$H291),"")</f>
        <v>5632.6315789473683</v>
      </c>
      <c r="J291" s="193">
        <f>IFERROR($I291/J284,"")</f>
        <v>5632.6315789473683</v>
      </c>
    </row>
    <row r="292" spans="1:10">
      <c r="A292" s="263" t="s">
        <v>31</v>
      </c>
      <c r="B292" s="264"/>
      <c r="C292" s="264"/>
      <c r="D292" s="264"/>
      <c r="E292" s="264"/>
      <c r="F292" s="265"/>
      <c r="G292" s="46"/>
      <c r="H292" s="48"/>
      <c r="I292" s="49">
        <f>IFERROR($J291*10%,"")</f>
        <v>563.26315789473688</v>
      </c>
      <c r="J292" s="50"/>
    </row>
    <row r="293" spans="1:10">
      <c r="A293" s="263" t="str">
        <f>"Total Cost " &amp; B280</f>
        <v>Total Cost Caffe Latte Flavour Caramel hot/ ice</v>
      </c>
      <c r="B293" s="264"/>
      <c r="C293" s="264"/>
      <c r="D293" s="264"/>
      <c r="E293" s="264"/>
      <c r="F293" s="265"/>
      <c r="G293" s="46"/>
      <c r="H293" s="38"/>
      <c r="I293" s="51">
        <f>IFERROR($J291+$I292,"")</f>
        <v>6195.894736842105</v>
      </c>
      <c r="J293" s="111"/>
    </row>
    <row r="294" spans="1:10">
      <c r="A294" s="176"/>
      <c r="B294" s="176"/>
      <c r="C294" s="176"/>
      <c r="D294" s="176"/>
      <c r="E294" s="176"/>
      <c r="F294" s="176"/>
      <c r="G294" s="177" t="s">
        <v>60</v>
      </c>
      <c r="H294" s="178"/>
      <c r="I294" s="181">
        <v>0.3</v>
      </c>
      <c r="J294" s="180"/>
    </row>
    <row r="295" spans="1:10">
      <c r="A295" s="176"/>
      <c r="B295" s="176"/>
      <c r="C295" s="176"/>
      <c r="D295" s="176"/>
      <c r="E295" s="176"/>
      <c r="F295" s="176"/>
      <c r="G295" s="177" t="s">
        <v>61</v>
      </c>
      <c r="H295" s="178"/>
      <c r="I295" s="179">
        <f>I293/I294</f>
        <v>20652.982456140351</v>
      </c>
      <c r="J295" s="180"/>
    </row>
    <row r="296" spans="1:10">
      <c r="A296" s="176"/>
      <c r="B296" s="176"/>
      <c r="C296" s="176"/>
      <c r="D296" s="176"/>
      <c r="E296" s="176"/>
      <c r="F296" s="176"/>
      <c r="G296" s="182" t="s">
        <v>62</v>
      </c>
      <c r="H296" s="178"/>
      <c r="I296" s="184"/>
      <c r="J296" s="180"/>
    </row>
    <row r="297" spans="1:10">
      <c r="A297" s="176"/>
      <c r="B297" s="176"/>
      <c r="C297" s="176"/>
      <c r="D297" s="176"/>
      <c r="E297" s="176"/>
      <c r="F297" s="176"/>
      <c r="G297" s="177" t="s">
        <v>63</v>
      </c>
      <c r="H297" s="178"/>
      <c r="I297" s="183" t="e">
        <f>I293/I296*100%</f>
        <v>#DIV/0!</v>
      </c>
      <c r="J297" s="180"/>
    </row>
  </sheetData>
  <mergeCells count="130">
    <mergeCell ref="A279:J279"/>
    <mergeCell ref="A292:F292"/>
    <mergeCell ref="A293:F293"/>
    <mergeCell ref="A256:J256"/>
    <mergeCell ref="A269:F269"/>
    <mergeCell ref="A270:F270"/>
    <mergeCell ref="A277:A278"/>
    <mergeCell ref="B277:B278"/>
    <mergeCell ref="C277:C278"/>
    <mergeCell ref="D277:D278"/>
    <mergeCell ref="E277:E278"/>
    <mergeCell ref="F277:F278"/>
    <mergeCell ref="I277:I278"/>
    <mergeCell ref="A233:J233"/>
    <mergeCell ref="A246:F246"/>
    <mergeCell ref="A247:F247"/>
    <mergeCell ref="A254:A255"/>
    <mergeCell ref="B254:B255"/>
    <mergeCell ref="C254:C255"/>
    <mergeCell ref="D254:D255"/>
    <mergeCell ref="E254:E255"/>
    <mergeCell ref="F254:F255"/>
    <mergeCell ref="I254:I255"/>
    <mergeCell ref="A210:J210"/>
    <mergeCell ref="A223:F223"/>
    <mergeCell ref="A224:F224"/>
    <mergeCell ref="A231:A232"/>
    <mergeCell ref="B231:B232"/>
    <mergeCell ref="C231:C232"/>
    <mergeCell ref="D231:D232"/>
    <mergeCell ref="E231:E232"/>
    <mergeCell ref="F231:F232"/>
    <mergeCell ref="I231:I232"/>
    <mergeCell ref="A187:J187"/>
    <mergeCell ref="A200:F200"/>
    <mergeCell ref="A201:F201"/>
    <mergeCell ref="A208:A209"/>
    <mergeCell ref="B208:B209"/>
    <mergeCell ref="C208:C209"/>
    <mergeCell ref="D208:D209"/>
    <mergeCell ref="E208:E209"/>
    <mergeCell ref="F208:F209"/>
    <mergeCell ref="I208:I209"/>
    <mergeCell ref="A164:J164"/>
    <mergeCell ref="A177:F177"/>
    <mergeCell ref="A178:F178"/>
    <mergeCell ref="A185:A186"/>
    <mergeCell ref="B185:B186"/>
    <mergeCell ref="C185:C186"/>
    <mergeCell ref="D185:D186"/>
    <mergeCell ref="E185:E186"/>
    <mergeCell ref="F185:F186"/>
    <mergeCell ref="I185:I186"/>
    <mergeCell ref="A141:J141"/>
    <mergeCell ref="A154:F154"/>
    <mergeCell ref="A155:F155"/>
    <mergeCell ref="A162:A163"/>
    <mergeCell ref="B162:B163"/>
    <mergeCell ref="C162:C163"/>
    <mergeCell ref="D162:D163"/>
    <mergeCell ref="E162:E163"/>
    <mergeCell ref="F162:F163"/>
    <mergeCell ref="I162:I163"/>
    <mergeCell ref="A118:J118"/>
    <mergeCell ref="A131:F131"/>
    <mergeCell ref="A132:F132"/>
    <mergeCell ref="A139:A140"/>
    <mergeCell ref="B139:B140"/>
    <mergeCell ref="C139:C140"/>
    <mergeCell ref="D139:D140"/>
    <mergeCell ref="E139:E140"/>
    <mergeCell ref="F139:F140"/>
    <mergeCell ref="I139:I140"/>
    <mergeCell ref="F24:F25"/>
    <mergeCell ref="I24:I25"/>
    <mergeCell ref="A109:F109"/>
    <mergeCell ref="A116:A117"/>
    <mergeCell ref="B116:B117"/>
    <mergeCell ref="C116:C117"/>
    <mergeCell ref="D116:D117"/>
    <mergeCell ref="E116:E117"/>
    <mergeCell ref="F116:F117"/>
    <mergeCell ref="I116:I117"/>
    <mergeCell ref="A24:A25"/>
    <mergeCell ref="B24:B25"/>
    <mergeCell ref="C24:C25"/>
    <mergeCell ref="D24:D25"/>
    <mergeCell ref="E24:E25"/>
    <mergeCell ref="A72:J72"/>
    <mergeCell ref="A85:F85"/>
    <mergeCell ref="A26:J26"/>
    <mergeCell ref="A39:F39"/>
    <mergeCell ref="A40:F40"/>
    <mergeCell ref="A47:A48"/>
    <mergeCell ref="B47:B48"/>
    <mergeCell ref="C47:C48"/>
    <mergeCell ref="D47:D48"/>
    <mergeCell ref="F1:F2"/>
    <mergeCell ref="I1:I2"/>
    <mergeCell ref="A3:J3"/>
    <mergeCell ref="A16:F16"/>
    <mergeCell ref="A17:F17"/>
    <mergeCell ref="A1:A2"/>
    <mergeCell ref="B1:B2"/>
    <mergeCell ref="C1:C2"/>
    <mergeCell ref="D1:D2"/>
    <mergeCell ref="E1:E2"/>
    <mergeCell ref="E47:E48"/>
    <mergeCell ref="F47:F48"/>
    <mergeCell ref="I47:I48"/>
    <mergeCell ref="A49:J49"/>
    <mergeCell ref="A62:F62"/>
    <mergeCell ref="A63:F63"/>
    <mergeCell ref="A70:A71"/>
    <mergeCell ref="B70:B71"/>
    <mergeCell ref="C70:C71"/>
    <mergeCell ref="D70:D71"/>
    <mergeCell ref="E70:E71"/>
    <mergeCell ref="F70:F71"/>
    <mergeCell ref="I70:I71"/>
    <mergeCell ref="F93:F94"/>
    <mergeCell ref="I93:I94"/>
    <mergeCell ref="A95:J95"/>
    <mergeCell ref="A108:F108"/>
    <mergeCell ref="A86:F86"/>
    <mergeCell ref="A93:A94"/>
    <mergeCell ref="B93:B94"/>
    <mergeCell ref="C93:C94"/>
    <mergeCell ref="D93:D94"/>
    <mergeCell ref="E93:E94"/>
  </mergeCells>
  <dataValidations count="2">
    <dataValidation allowBlank="1" showInputMessage="1" showErrorMessage="1" errorTitle="!!! WARNING !!!" error="WOI...JGN DI INPUT MANUAL !_x000a_BIARIN AJA KOSONG !_x000a_BALIKIN GA ?!_x000a_PENCET CTRL-Z !" sqref="H4:H14 H27:H37 H50:H60 H73:H83 H96:H106 H119:H129 H142:H152 H165:H175 H188:H198 H211:H221 H234:H244 H257:H267 H280:H290" xr:uid="{00000000-0002-0000-0300-000000000000}"/>
    <dataValidation allowBlank="1" showInputMessage="1" showErrorMessage="1" errorTitle="!!! WARNING !!!" error="JANGAN DI INPUT MANUAL COY !" sqref="G4:G14 G27:G37 G50:G60 G73:G83 G96:G106 G119:G129 G142:G152 G165:G175 G188:G198 G211:G221 G234:G244 G257:G267 G280:G290" xr:uid="{00000000-0002-0000-0300-000001000000}"/>
  </dataValidations>
  <printOptions horizontalCentered="1"/>
  <pageMargins left="0.31496062992126" right="0.31496062992126" top="0.35433070866141703" bottom="0.35433070866141703" header="0" footer="0.118110236220472"/>
  <pageSetup paperSize="9" scale="59" fitToHeight="0" orientation="portrait" r:id="rId1"/>
  <headerFooter>
    <oddFooter>&amp;R&amp;P&amp;N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  <pageSetUpPr fitToPage="1"/>
  </sheetPr>
  <dimension ref="A1:K137"/>
  <sheetViews>
    <sheetView workbookViewId="0">
      <pane ySplit="2" topLeftCell="A118" activePane="bottomLeft" state="frozen"/>
      <selection pane="bottomLeft" activeCell="B120" sqref="B120"/>
    </sheetView>
  </sheetViews>
  <sheetFormatPr defaultColWidth="9.140625" defaultRowHeight="12.75"/>
  <cols>
    <col min="1" max="1" width="6.28515625" style="1" customWidth="1"/>
    <col min="2" max="2" width="23.7109375" style="1" customWidth="1"/>
    <col min="3" max="3" width="10" style="136" bestFit="1" customWidth="1"/>
    <col min="4" max="4" width="23.85546875" style="1" customWidth="1"/>
    <col min="5" max="5" width="6.28515625" style="2" customWidth="1"/>
    <col min="6" max="6" width="6.28515625" style="1" customWidth="1"/>
    <col min="7" max="7" width="14" style="1" bestFit="1" customWidth="1"/>
    <col min="8" max="8" width="12" style="1" bestFit="1" customWidth="1"/>
    <col min="9" max="10" width="19" style="1" bestFit="1" customWidth="1"/>
    <col min="11" max="11" width="9.140625" style="115"/>
    <col min="12" max="12" width="8" style="1" customWidth="1"/>
    <col min="13" max="16384" width="9.140625" style="1"/>
  </cols>
  <sheetData>
    <row r="1" spans="1:11">
      <c r="A1" s="266" t="s">
        <v>19</v>
      </c>
      <c r="B1" s="268" t="s">
        <v>20</v>
      </c>
      <c r="C1" s="270" t="s">
        <v>21</v>
      </c>
      <c r="D1" s="272" t="s">
        <v>22</v>
      </c>
      <c r="E1" s="266" t="s">
        <v>23</v>
      </c>
      <c r="F1" s="274" t="s">
        <v>24</v>
      </c>
      <c r="G1" s="194" t="s">
        <v>25</v>
      </c>
      <c r="H1" s="195" t="s">
        <v>26</v>
      </c>
      <c r="I1" s="276" t="s">
        <v>27</v>
      </c>
      <c r="J1" s="220" t="s">
        <v>27</v>
      </c>
    </row>
    <row r="2" spans="1:11" ht="13.5" thickBot="1">
      <c r="A2" s="267"/>
      <c r="B2" s="269"/>
      <c r="C2" s="271"/>
      <c r="D2" s="273"/>
      <c r="E2" s="267"/>
      <c r="F2" s="275"/>
      <c r="G2" s="197" t="s">
        <v>28</v>
      </c>
      <c r="H2" s="198" t="s">
        <v>29</v>
      </c>
      <c r="I2" s="277"/>
      <c r="J2" s="221" t="s">
        <v>30</v>
      </c>
    </row>
    <row r="3" spans="1:11" ht="18.75" thickTop="1">
      <c r="A3" s="261" t="s">
        <v>50</v>
      </c>
      <c r="B3" s="262"/>
      <c r="C3" s="262"/>
      <c r="D3" s="262"/>
      <c r="E3" s="262"/>
      <c r="F3" s="262"/>
      <c r="G3" s="262"/>
      <c r="H3" s="262"/>
      <c r="I3" s="262"/>
      <c r="J3" s="262"/>
      <c r="K3" s="1"/>
    </row>
    <row r="4" spans="1:11" ht="15">
      <c r="A4" s="34">
        <v>1</v>
      </c>
      <c r="B4" s="35" t="s">
        <v>128</v>
      </c>
      <c r="C4" s="141">
        <v>1112</v>
      </c>
      <c r="D4" s="36" t="str">
        <f>IFERROR(VLOOKUP($C4,DataBase!$A:$K,2,0),"")</f>
        <v>Single Origin gn Halu 1kg</v>
      </c>
      <c r="E4" s="109" t="str">
        <f>IFERROR(VLOOKUP($C4,DataBase!$A:$K,MATCH("Unit", DataBase!$A$1:$L$1,0),0),"")</f>
        <v>gram</v>
      </c>
      <c r="F4" s="110">
        <v>17</v>
      </c>
      <c r="G4" s="37">
        <f>IFERROR(VLOOKUP($C4, DataBase!$A:$K, MATCH("Harga Per Unit", DataBase!$A$1:$L$1,0),0),0)</f>
        <v>180</v>
      </c>
      <c r="H4" s="38">
        <f t="shared" ref="H4:H14" si="0">IFERROR($F4*$G4,0)</f>
        <v>3060</v>
      </c>
      <c r="I4" s="185"/>
      <c r="J4" s="39"/>
      <c r="K4" s="1"/>
    </row>
    <row r="5" spans="1:11" ht="15">
      <c r="A5" s="40"/>
      <c r="B5" s="41"/>
      <c r="C5" s="141">
        <v>5112</v>
      </c>
      <c r="D5" s="36" t="str">
        <f>IFERROR(VLOOKUP($C5,DataBase!$A:$K,2,0),"")</f>
        <v>galon 19lt</v>
      </c>
      <c r="E5" s="109" t="str">
        <f>IFERROR(VLOOKUP($C5,DataBase!$A:$K,MATCH("Unit", DataBase!$A$1:$L$1,0),0),"")</f>
        <v>ml</v>
      </c>
      <c r="F5" s="186">
        <v>300</v>
      </c>
      <c r="G5" s="37">
        <f>IFERROR(VLOOKUP($C5, DataBase!$A:$K, MATCH("Harga Per Unit", DataBase!$A$1:$L$1,0),0),0)</f>
        <v>0.94736842105263153</v>
      </c>
      <c r="H5" s="38">
        <f t="shared" si="0"/>
        <v>284.21052631578948</v>
      </c>
      <c r="I5" s="43"/>
      <c r="J5" s="44"/>
      <c r="K5" s="1"/>
    </row>
    <row r="6" spans="1:11" ht="15">
      <c r="A6" s="40"/>
      <c r="B6" s="41"/>
      <c r="C6" s="141">
        <v>7111</v>
      </c>
      <c r="D6" s="36" t="str">
        <f>IFERROR(VLOOKUP($C6,DataBase!$A:$K,2,0),"")</f>
        <v>Papper Filter V60 100lmbr</v>
      </c>
      <c r="E6" s="109" t="str">
        <f>IFERROR(VLOOKUP($C6,DataBase!$A:$K,MATCH("Unit", DataBase!$A$1:$L$1,0),0),"")</f>
        <v>pcs</v>
      </c>
      <c r="F6" s="186">
        <v>1</v>
      </c>
      <c r="G6" s="37">
        <f>IFERROR(VLOOKUP($C6, DataBase!$A:$K, MATCH("Harga Per Unit", DataBase!$A$1:$L$1,0),0),0)</f>
        <v>900</v>
      </c>
      <c r="H6" s="38">
        <f t="shared" si="0"/>
        <v>900</v>
      </c>
      <c r="I6" s="43"/>
      <c r="J6" s="44"/>
      <c r="K6" s="1"/>
    </row>
    <row r="7" spans="1:11" ht="15">
      <c r="A7" s="40"/>
      <c r="B7" s="41"/>
      <c r="C7" s="141"/>
      <c r="D7" s="36" t="str">
        <f>IFERROR(VLOOKUP($C7,DataBase!$A:$K,2,0),"")</f>
        <v/>
      </c>
      <c r="E7" s="109" t="str">
        <f>IFERROR(VLOOKUP($C7,DataBase!$A:$K,MATCH("Unit", DataBase!$A$1:$L$1,0),0),"")</f>
        <v/>
      </c>
      <c r="F7" s="187"/>
      <c r="G7" s="37">
        <f>IFERROR(VLOOKUP($C7, DataBase!$A:$K, MATCH("Harga Per Unit", DataBase!$A$1:$L$1,0),0),0)</f>
        <v>0</v>
      </c>
      <c r="H7" s="38">
        <f t="shared" si="0"/>
        <v>0</v>
      </c>
      <c r="I7" s="43"/>
      <c r="J7" s="189" t="s">
        <v>66</v>
      </c>
      <c r="K7" s="1"/>
    </row>
    <row r="8" spans="1:11" ht="15">
      <c r="A8" s="40"/>
      <c r="B8" s="41"/>
      <c r="C8" s="141"/>
      <c r="D8" s="36" t="str">
        <f>IFERROR(VLOOKUP($C8,DataBase!$A:$K,2,0),"")</f>
        <v/>
      </c>
      <c r="E8" s="109" t="str">
        <f>IFERROR(VLOOKUP($C8,DataBase!$A:$K,MATCH("Unit", DataBase!$A$1:$L$1,0),0),"")</f>
        <v/>
      </c>
      <c r="F8" s="187"/>
      <c r="G8" s="37">
        <f>IFERROR(VLOOKUP($C8, DataBase!$A:$K, MATCH("Harga Per Unit", DataBase!$A$1:$L$1,0),0),0)</f>
        <v>0</v>
      </c>
      <c r="H8" s="114">
        <f t="shared" si="0"/>
        <v>0</v>
      </c>
      <c r="I8" s="43"/>
      <c r="J8" s="192">
        <v>1</v>
      </c>
      <c r="K8" s="1"/>
    </row>
    <row r="9" spans="1:11" ht="15">
      <c r="A9" s="40"/>
      <c r="B9" s="41"/>
      <c r="C9" s="141"/>
      <c r="D9" s="36" t="str">
        <f>IFERROR(VLOOKUP($C9,DataBase!$A:$K,2,0),"")</f>
        <v/>
      </c>
      <c r="E9" s="109" t="str">
        <f>IFERROR(VLOOKUP($C9,DataBase!$A:$K,MATCH("Unit", DataBase!$A$1:$L$1,0),0),"")</f>
        <v/>
      </c>
      <c r="F9" s="187"/>
      <c r="G9" s="37">
        <f>IFERROR(VLOOKUP($C9, DataBase!$A:$K, MATCH("Harga Per Unit", DataBase!$A$1:$L$1,0),0),0)</f>
        <v>0</v>
      </c>
      <c r="H9" s="38">
        <f t="shared" si="0"/>
        <v>0</v>
      </c>
      <c r="I9" s="43"/>
      <c r="J9" s="189" t="s">
        <v>67</v>
      </c>
      <c r="K9" s="1"/>
    </row>
    <row r="10" spans="1:11" ht="15">
      <c r="A10" s="40"/>
      <c r="B10" s="41"/>
      <c r="C10" s="141"/>
      <c r="D10" s="36" t="str">
        <f>IFERROR(VLOOKUP($C10,DataBase!$A:$K,2,0),"")</f>
        <v/>
      </c>
      <c r="E10" s="109" t="str">
        <f>IFERROR(VLOOKUP($C10,DataBase!$A:$K,MATCH("Unit", DataBase!$A$1:$L$1,0),0),"")</f>
        <v/>
      </c>
      <c r="F10" s="187"/>
      <c r="G10" s="37">
        <f>IFERROR(VLOOKUP($C10, DataBase!$A:$K, MATCH("Harga Per Unit", DataBase!$A$1:$L$1,0),0),0)</f>
        <v>0</v>
      </c>
      <c r="H10" s="38">
        <f t="shared" si="0"/>
        <v>0</v>
      </c>
      <c r="I10" s="43"/>
      <c r="J10" s="44"/>
      <c r="K10" s="1"/>
    </row>
    <row r="11" spans="1:11" ht="15">
      <c r="A11" s="40"/>
      <c r="B11" s="41"/>
      <c r="C11" s="141"/>
      <c r="D11" s="36" t="str">
        <f>IFERROR(VLOOKUP($C11,DataBase!$A:$K,2,0),"")</f>
        <v/>
      </c>
      <c r="E11" s="109" t="str">
        <f>IFERROR(VLOOKUP($C11,DataBase!$A:$K,MATCH("Unit", DataBase!$A$1:$L$1,0),0),"")</f>
        <v/>
      </c>
      <c r="F11" s="190"/>
      <c r="G11" s="37">
        <f>IFERROR(VLOOKUP($C11, DataBase!$A:$K, MATCH("Harga Per Unit", DataBase!$A$1:$L$1,0),0),0)</f>
        <v>0</v>
      </c>
      <c r="H11" s="38">
        <f t="shared" si="0"/>
        <v>0</v>
      </c>
      <c r="I11" s="43"/>
      <c r="J11" s="44"/>
      <c r="K11" s="1"/>
    </row>
    <row r="12" spans="1:11" ht="15">
      <c r="A12" s="40"/>
      <c r="B12" s="41"/>
      <c r="C12" s="141"/>
      <c r="D12" s="36" t="str">
        <f>IFERROR(VLOOKUP($C12,DataBase!$A:$K,2,0),"")</f>
        <v/>
      </c>
      <c r="E12" s="109" t="str">
        <f>IFERROR(VLOOKUP($C12,DataBase!$A:$K,MATCH("Unit", DataBase!$A$1:$L$1,0),0),"")</f>
        <v/>
      </c>
      <c r="F12" s="188"/>
      <c r="G12" s="37">
        <f>IFERROR(VLOOKUP($C12, DataBase!$A:$K, MATCH("Harga Per Unit", DataBase!$A$1:$L$1,0),0),0)</f>
        <v>0</v>
      </c>
      <c r="H12" s="38">
        <f t="shared" si="0"/>
        <v>0</v>
      </c>
      <c r="I12" s="43"/>
      <c r="J12" s="44"/>
      <c r="K12" s="1"/>
    </row>
    <row r="13" spans="1:11" ht="15">
      <c r="A13" s="40"/>
      <c r="B13" s="41"/>
      <c r="C13" s="141"/>
      <c r="D13" s="36" t="str">
        <f>IFERROR(VLOOKUP($C13,DataBase!$A:$K,2,0),"")</f>
        <v/>
      </c>
      <c r="E13" s="109" t="str">
        <f>IFERROR(VLOOKUP($C13,DataBase!$A:$K,MATCH("Unit", DataBase!$A$1:$L$1,0),0),"")</f>
        <v/>
      </c>
      <c r="F13" s="188"/>
      <c r="G13" s="37">
        <f>IFERROR(VLOOKUP($C13, DataBase!$A:$K, MATCH("Harga Per Unit", DataBase!$A$1:$L$1,0),0),0)</f>
        <v>0</v>
      </c>
      <c r="H13" s="38">
        <f t="shared" si="0"/>
        <v>0</v>
      </c>
      <c r="I13" s="43"/>
      <c r="J13" s="44"/>
      <c r="K13" s="1"/>
    </row>
    <row r="14" spans="1:11">
      <c r="A14" s="40"/>
      <c r="B14" s="41"/>
      <c r="C14" s="135"/>
      <c r="D14" s="36" t="str">
        <f>IFERROR(VLOOKUP($C14,DataBase!$A:$K,2,0),"")</f>
        <v/>
      </c>
      <c r="E14" s="109" t="str">
        <f>IFERROR(VLOOKUP($C14,DataBase!$A:$K,MATCH("Unit", DataBase!$A$1:$L$1,0),0),"")</f>
        <v/>
      </c>
      <c r="F14" s="112"/>
      <c r="G14" s="37">
        <f>IFERROR(VLOOKUP($C14, DataBase!$A:$K, MATCH("Harga Per Unit", DataBase!$A$1:$L$1,0),0),0)</f>
        <v>0</v>
      </c>
      <c r="H14" s="38">
        <f t="shared" si="0"/>
        <v>0</v>
      </c>
      <c r="I14" s="43"/>
      <c r="J14" s="44"/>
      <c r="K14" s="1"/>
    </row>
    <row r="15" spans="1:11" ht="25.5">
      <c r="A15" s="40"/>
      <c r="B15" s="41" t="str">
        <f>"Cost" &amp;" "&amp; B4</f>
        <v>Cost V60  Gn Halu Hot / Ice</v>
      </c>
      <c r="C15" s="135"/>
      <c r="D15" s="42" t="s">
        <v>18</v>
      </c>
      <c r="E15" s="109" t="str">
        <f>IFERROR(VLOOKUP($C15,DataBase!$A:$K,MATCH("Unit", DataBase!$A$1:$L$1,0),0),"")</f>
        <v/>
      </c>
      <c r="F15" s="45"/>
      <c r="G15" s="46"/>
      <c r="H15" s="38"/>
      <c r="I15" s="47">
        <f>IFERROR(SUM($H4:$H15),"")</f>
        <v>4244.21052631579</v>
      </c>
      <c r="J15" s="193">
        <f>IFERROR($I15/J8,"")</f>
        <v>4244.21052631579</v>
      </c>
      <c r="K15" s="1"/>
    </row>
    <row r="16" spans="1:11">
      <c r="A16" s="263" t="s">
        <v>31</v>
      </c>
      <c r="B16" s="264"/>
      <c r="C16" s="264"/>
      <c r="D16" s="264"/>
      <c r="E16" s="264"/>
      <c r="F16" s="265"/>
      <c r="G16" s="46"/>
      <c r="H16" s="48"/>
      <c r="I16" s="49">
        <f>IFERROR($J15*10%,"")</f>
        <v>424.42105263157902</v>
      </c>
      <c r="J16" s="50"/>
      <c r="K16" s="1"/>
    </row>
    <row r="17" spans="1:11">
      <c r="A17" s="263" t="str">
        <f>"Total Cost " &amp; B4</f>
        <v>Total Cost V60  Gn Halu Hot / Ice</v>
      </c>
      <c r="B17" s="264"/>
      <c r="C17" s="264"/>
      <c r="D17" s="264"/>
      <c r="E17" s="264"/>
      <c r="F17" s="265"/>
      <c r="G17" s="46"/>
      <c r="H17" s="38"/>
      <c r="I17" s="51">
        <f>IFERROR($J15+$I16,"")</f>
        <v>4668.6315789473692</v>
      </c>
      <c r="J17" s="111"/>
      <c r="K17" s="1"/>
    </row>
    <row r="18" spans="1:11">
      <c r="A18" s="176"/>
      <c r="B18" s="176"/>
      <c r="C18" s="176"/>
      <c r="D18" s="176"/>
      <c r="E18" s="176"/>
      <c r="F18" s="176"/>
      <c r="G18" s="177" t="s">
        <v>60</v>
      </c>
      <c r="H18" s="178"/>
      <c r="I18" s="181">
        <v>0.3</v>
      </c>
      <c r="J18" s="180"/>
      <c r="K18" s="1"/>
    </row>
    <row r="19" spans="1:11">
      <c r="A19" s="176"/>
      <c r="B19" s="176"/>
      <c r="C19" s="176"/>
      <c r="D19" s="176"/>
      <c r="E19" s="176"/>
      <c r="F19" s="176"/>
      <c r="G19" s="177" t="s">
        <v>61</v>
      </c>
      <c r="H19" s="178"/>
      <c r="I19" s="179">
        <f>I17/I18</f>
        <v>15562.105263157899</v>
      </c>
      <c r="J19" s="180"/>
      <c r="K19" s="1"/>
    </row>
    <row r="20" spans="1:11">
      <c r="A20" s="176"/>
      <c r="B20" s="176"/>
      <c r="C20" s="176"/>
      <c r="D20" s="176"/>
      <c r="E20" s="176"/>
      <c r="F20" s="176"/>
      <c r="G20" s="182" t="s">
        <v>62</v>
      </c>
      <c r="H20" s="178"/>
      <c r="I20" s="184">
        <v>4668.63</v>
      </c>
      <c r="J20" s="180"/>
      <c r="K20" s="1"/>
    </row>
    <row r="21" spans="1:11">
      <c r="A21" s="176"/>
      <c r="B21" s="176"/>
      <c r="C21" s="176"/>
      <c r="D21" s="176"/>
      <c r="E21" s="176"/>
      <c r="F21" s="176"/>
      <c r="G21" s="177" t="s">
        <v>63</v>
      </c>
      <c r="H21" s="178"/>
      <c r="I21" s="183">
        <f>I17/I20*100%</f>
        <v>1.0000003382035778</v>
      </c>
      <c r="J21" s="180"/>
      <c r="K21" s="1"/>
    </row>
    <row r="25" spans="1:11">
      <c r="A25" s="266" t="s">
        <v>19</v>
      </c>
      <c r="B25" s="268" t="s">
        <v>20</v>
      </c>
      <c r="C25" s="270" t="s">
        <v>21</v>
      </c>
      <c r="D25" s="272" t="s">
        <v>22</v>
      </c>
      <c r="E25" s="266" t="s">
        <v>23</v>
      </c>
      <c r="F25" s="274" t="s">
        <v>24</v>
      </c>
      <c r="G25" s="194" t="s">
        <v>25</v>
      </c>
      <c r="H25" s="195" t="s">
        <v>26</v>
      </c>
      <c r="I25" s="276" t="s">
        <v>27</v>
      </c>
      <c r="J25" s="239" t="s">
        <v>27</v>
      </c>
    </row>
    <row r="26" spans="1:11" ht="13.5" thickBot="1">
      <c r="A26" s="267"/>
      <c r="B26" s="269"/>
      <c r="C26" s="271"/>
      <c r="D26" s="273"/>
      <c r="E26" s="267"/>
      <c r="F26" s="275"/>
      <c r="G26" s="197" t="s">
        <v>28</v>
      </c>
      <c r="H26" s="198" t="s">
        <v>29</v>
      </c>
      <c r="I26" s="277"/>
      <c r="J26" s="240" t="s">
        <v>30</v>
      </c>
    </row>
    <row r="27" spans="1:11" ht="18.75" thickTop="1">
      <c r="A27" s="261" t="s">
        <v>50</v>
      </c>
      <c r="B27" s="262"/>
      <c r="C27" s="262"/>
      <c r="D27" s="262"/>
      <c r="E27" s="262"/>
      <c r="F27" s="262"/>
      <c r="G27" s="262"/>
      <c r="H27" s="262"/>
      <c r="I27" s="262"/>
      <c r="J27" s="262"/>
      <c r="K27" s="1"/>
    </row>
    <row r="28" spans="1:11" ht="15">
      <c r="A28" s="34">
        <v>1</v>
      </c>
      <c r="B28" s="35" t="s">
        <v>129</v>
      </c>
      <c r="C28" s="141">
        <v>1113</v>
      </c>
      <c r="D28" s="36" t="str">
        <f>IFERROR(VLOOKUP($C28,DataBase!$A:$K,2,0),"")</f>
        <v>Single Origin Gn Malabar 1kg</v>
      </c>
      <c r="E28" s="109" t="str">
        <f>IFERROR(VLOOKUP($C28,DataBase!$A:$K,MATCH("Unit", DataBase!$A$1:$L$1,0),0),"")</f>
        <v>gram</v>
      </c>
      <c r="F28" s="110">
        <v>17</v>
      </c>
      <c r="G28" s="37">
        <f>IFERROR(VLOOKUP($C28, DataBase!$A:$K, MATCH("Harga Per Unit", DataBase!$A$1:$L$1,0),0),0)</f>
        <v>190</v>
      </c>
      <c r="H28" s="38">
        <f t="shared" ref="H28:H38" si="1">IFERROR($F28*$G28,0)</f>
        <v>3230</v>
      </c>
      <c r="I28" s="185"/>
      <c r="J28" s="39"/>
      <c r="K28" s="1"/>
    </row>
    <row r="29" spans="1:11" ht="15">
      <c r="A29" s="40"/>
      <c r="B29" s="41"/>
      <c r="C29" s="141">
        <v>5112</v>
      </c>
      <c r="D29" s="36" t="str">
        <f>IFERROR(VLOOKUP($C29,DataBase!$A:$K,2,0),"")</f>
        <v>galon 19lt</v>
      </c>
      <c r="E29" s="109" t="str">
        <f>IFERROR(VLOOKUP($C29,DataBase!$A:$K,MATCH("Unit", DataBase!$A$1:$L$1,0),0),"")</f>
        <v>ml</v>
      </c>
      <c r="F29" s="186">
        <v>300</v>
      </c>
      <c r="G29" s="37">
        <f>IFERROR(VLOOKUP($C29, DataBase!$A:$K, MATCH("Harga Per Unit", DataBase!$A$1:$L$1,0),0),0)</f>
        <v>0.94736842105263153</v>
      </c>
      <c r="H29" s="38">
        <f t="shared" si="1"/>
        <v>284.21052631578948</v>
      </c>
      <c r="I29" s="43"/>
      <c r="J29" s="44"/>
      <c r="K29" s="1"/>
    </row>
    <row r="30" spans="1:11" ht="15">
      <c r="A30" s="40"/>
      <c r="B30" s="41"/>
      <c r="C30" s="141">
        <v>7111</v>
      </c>
      <c r="D30" s="36" t="str">
        <f>IFERROR(VLOOKUP($C30,DataBase!$A:$K,2,0),"")</f>
        <v>Papper Filter V60 100lmbr</v>
      </c>
      <c r="E30" s="109" t="str">
        <f>IFERROR(VLOOKUP($C30,DataBase!$A:$K,MATCH("Unit", DataBase!$A$1:$L$1,0),0),"")</f>
        <v>pcs</v>
      </c>
      <c r="F30" s="186">
        <v>1</v>
      </c>
      <c r="G30" s="37">
        <f>IFERROR(VLOOKUP($C30, DataBase!$A:$K, MATCH("Harga Per Unit", DataBase!$A$1:$L$1,0),0),0)</f>
        <v>900</v>
      </c>
      <c r="H30" s="38">
        <f t="shared" si="1"/>
        <v>900</v>
      </c>
      <c r="I30" s="43"/>
      <c r="J30" s="44"/>
      <c r="K30" s="1"/>
    </row>
    <row r="31" spans="1:11" ht="15">
      <c r="A31" s="40"/>
      <c r="B31" s="41"/>
      <c r="C31" s="141"/>
      <c r="D31" s="36" t="str">
        <f>IFERROR(VLOOKUP($C31,DataBase!$A:$K,2,0),"")</f>
        <v/>
      </c>
      <c r="E31" s="109" t="str">
        <f>IFERROR(VLOOKUP($C31,DataBase!$A:$K,MATCH("Unit", DataBase!$A$1:$L$1,0),0),"")</f>
        <v/>
      </c>
      <c r="F31" s="187"/>
      <c r="G31" s="37">
        <f>IFERROR(VLOOKUP($C31, DataBase!$A:$K, MATCH("Harga Per Unit", DataBase!$A$1:$L$1,0),0),0)</f>
        <v>0</v>
      </c>
      <c r="H31" s="38">
        <f t="shared" si="1"/>
        <v>0</v>
      </c>
      <c r="I31" s="43"/>
      <c r="J31" s="189" t="s">
        <v>66</v>
      </c>
      <c r="K31" s="1"/>
    </row>
    <row r="32" spans="1:11" ht="15">
      <c r="A32" s="40"/>
      <c r="B32" s="41"/>
      <c r="C32" s="141"/>
      <c r="D32" s="36" t="str">
        <f>IFERROR(VLOOKUP($C32,DataBase!$A:$K,2,0),"")</f>
        <v/>
      </c>
      <c r="E32" s="109" t="str">
        <f>IFERROR(VLOOKUP($C32,DataBase!$A:$K,MATCH("Unit", DataBase!$A$1:$L$1,0),0),"")</f>
        <v/>
      </c>
      <c r="F32" s="187"/>
      <c r="G32" s="37">
        <f>IFERROR(VLOOKUP($C32, DataBase!$A:$K, MATCH("Harga Per Unit", DataBase!$A$1:$L$1,0),0),0)</f>
        <v>0</v>
      </c>
      <c r="H32" s="114">
        <f t="shared" si="1"/>
        <v>0</v>
      </c>
      <c r="I32" s="43"/>
      <c r="J32" s="192">
        <v>1</v>
      </c>
      <c r="K32" s="1"/>
    </row>
    <row r="33" spans="1:11" ht="15">
      <c r="A33" s="40"/>
      <c r="B33" s="41"/>
      <c r="C33" s="141"/>
      <c r="D33" s="36" t="str">
        <f>IFERROR(VLOOKUP($C33,DataBase!$A:$K,2,0),"")</f>
        <v/>
      </c>
      <c r="E33" s="109" t="str">
        <f>IFERROR(VLOOKUP($C33,DataBase!$A:$K,MATCH("Unit", DataBase!$A$1:$L$1,0),0),"")</f>
        <v/>
      </c>
      <c r="F33" s="187"/>
      <c r="G33" s="37">
        <f>IFERROR(VLOOKUP($C33, DataBase!$A:$K, MATCH("Harga Per Unit", DataBase!$A$1:$L$1,0),0),0)</f>
        <v>0</v>
      </c>
      <c r="H33" s="38">
        <f t="shared" si="1"/>
        <v>0</v>
      </c>
      <c r="I33" s="43"/>
      <c r="J33" s="189" t="s">
        <v>67</v>
      </c>
      <c r="K33" s="1"/>
    </row>
    <row r="34" spans="1:11" ht="15">
      <c r="A34" s="40"/>
      <c r="B34" s="41"/>
      <c r="C34" s="141"/>
      <c r="D34" s="36" t="str">
        <f>IFERROR(VLOOKUP($C34,DataBase!$A:$K,2,0),"")</f>
        <v/>
      </c>
      <c r="E34" s="109" t="str">
        <f>IFERROR(VLOOKUP($C34,DataBase!$A:$K,MATCH("Unit", DataBase!$A$1:$L$1,0),0),"")</f>
        <v/>
      </c>
      <c r="F34" s="187"/>
      <c r="G34" s="37">
        <f>IFERROR(VLOOKUP($C34, DataBase!$A:$K, MATCH("Harga Per Unit", DataBase!$A$1:$L$1,0),0),0)</f>
        <v>0</v>
      </c>
      <c r="H34" s="38">
        <f t="shared" si="1"/>
        <v>0</v>
      </c>
      <c r="I34" s="43"/>
      <c r="J34" s="44"/>
      <c r="K34" s="1"/>
    </row>
    <row r="35" spans="1:11" ht="15">
      <c r="A35" s="40"/>
      <c r="B35" s="41"/>
      <c r="C35" s="141"/>
      <c r="D35" s="36" t="str">
        <f>IFERROR(VLOOKUP($C35,DataBase!$A:$K,2,0),"")</f>
        <v/>
      </c>
      <c r="E35" s="109" t="str">
        <f>IFERROR(VLOOKUP($C35,DataBase!$A:$K,MATCH("Unit", DataBase!$A$1:$L$1,0),0),"")</f>
        <v/>
      </c>
      <c r="F35" s="190"/>
      <c r="G35" s="37">
        <f>IFERROR(VLOOKUP($C35, DataBase!$A:$K, MATCH("Harga Per Unit", DataBase!$A$1:$L$1,0),0),0)</f>
        <v>0</v>
      </c>
      <c r="H35" s="38">
        <f t="shared" si="1"/>
        <v>0</v>
      </c>
      <c r="I35" s="43"/>
      <c r="J35" s="44"/>
      <c r="K35" s="1"/>
    </row>
    <row r="36" spans="1:11" ht="15">
      <c r="A36" s="40"/>
      <c r="B36" s="41"/>
      <c r="C36" s="141"/>
      <c r="D36" s="36" t="str">
        <f>IFERROR(VLOOKUP($C36,DataBase!$A:$K,2,0),"")</f>
        <v/>
      </c>
      <c r="E36" s="109" t="str">
        <f>IFERROR(VLOOKUP($C36,DataBase!$A:$K,MATCH("Unit", DataBase!$A$1:$L$1,0),0),"")</f>
        <v/>
      </c>
      <c r="F36" s="188"/>
      <c r="G36" s="37">
        <f>IFERROR(VLOOKUP($C36, DataBase!$A:$K, MATCH("Harga Per Unit", DataBase!$A$1:$L$1,0),0),0)</f>
        <v>0</v>
      </c>
      <c r="H36" s="38">
        <f t="shared" si="1"/>
        <v>0</v>
      </c>
      <c r="I36" s="43"/>
      <c r="J36" s="44"/>
      <c r="K36" s="1"/>
    </row>
    <row r="37" spans="1:11" ht="15">
      <c r="A37" s="40"/>
      <c r="B37" s="41"/>
      <c r="C37" s="141"/>
      <c r="D37" s="36" t="str">
        <f>IFERROR(VLOOKUP($C37,DataBase!$A:$K,2,0),"")</f>
        <v/>
      </c>
      <c r="E37" s="109" t="str">
        <f>IFERROR(VLOOKUP($C37,DataBase!$A:$K,MATCH("Unit", DataBase!$A$1:$L$1,0),0),"")</f>
        <v/>
      </c>
      <c r="F37" s="188"/>
      <c r="G37" s="37">
        <f>IFERROR(VLOOKUP($C37, DataBase!$A:$K, MATCH("Harga Per Unit", DataBase!$A$1:$L$1,0),0),0)</f>
        <v>0</v>
      </c>
      <c r="H37" s="38">
        <f t="shared" si="1"/>
        <v>0</v>
      </c>
      <c r="I37" s="43"/>
      <c r="J37" s="44"/>
      <c r="K37" s="1"/>
    </row>
    <row r="38" spans="1:11">
      <c r="A38" s="40"/>
      <c r="B38" s="41"/>
      <c r="C38" s="135"/>
      <c r="D38" s="36" t="str">
        <f>IFERROR(VLOOKUP($C38,DataBase!$A:$K,2,0),"")</f>
        <v/>
      </c>
      <c r="E38" s="109" t="str">
        <f>IFERROR(VLOOKUP($C38,DataBase!$A:$K,MATCH("Unit", DataBase!$A$1:$L$1,0),0),"")</f>
        <v/>
      </c>
      <c r="F38" s="112"/>
      <c r="G38" s="37">
        <f>IFERROR(VLOOKUP($C38, DataBase!$A:$K, MATCH("Harga Per Unit", DataBase!$A$1:$L$1,0),0),0)</f>
        <v>0</v>
      </c>
      <c r="H38" s="38">
        <f t="shared" si="1"/>
        <v>0</v>
      </c>
      <c r="I38" s="43"/>
      <c r="J38" s="44"/>
      <c r="K38" s="1"/>
    </row>
    <row r="39" spans="1:11" ht="25.5">
      <c r="A39" s="40"/>
      <c r="B39" s="41" t="str">
        <f>"Cost" &amp;" "&amp; B28</f>
        <v>Cost V60 Gn Malabar hot / Ice</v>
      </c>
      <c r="C39" s="135"/>
      <c r="D39" s="42" t="s">
        <v>18</v>
      </c>
      <c r="E39" s="109" t="str">
        <f>IFERROR(VLOOKUP($C39,DataBase!$A:$K,MATCH("Unit", DataBase!$A$1:$L$1,0),0),"")</f>
        <v/>
      </c>
      <c r="F39" s="45"/>
      <c r="G39" s="46"/>
      <c r="H39" s="38"/>
      <c r="I39" s="47">
        <f>IFERROR(SUM($H28:$H39),"")</f>
        <v>4414.21052631579</v>
      </c>
      <c r="J39" s="193">
        <f>IFERROR($I39/J32,"")</f>
        <v>4414.21052631579</v>
      </c>
      <c r="K39" s="1"/>
    </row>
    <row r="40" spans="1:11">
      <c r="A40" s="263" t="s">
        <v>31</v>
      </c>
      <c r="B40" s="264"/>
      <c r="C40" s="264"/>
      <c r="D40" s="264"/>
      <c r="E40" s="264"/>
      <c r="F40" s="265"/>
      <c r="G40" s="46"/>
      <c r="H40" s="48"/>
      <c r="I40" s="49">
        <f>IFERROR($J39*10%,"")</f>
        <v>441.42105263157902</v>
      </c>
      <c r="J40" s="50"/>
      <c r="K40" s="1"/>
    </row>
    <row r="41" spans="1:11">
      <c r="A41" s="263" t="str">
        <f>"Total Cost " &amp; B28</f>
        <v>Total Cost V60 Gn Malabar hot / Ice</v>
      </c>
      <c r="B41" s="264"/>
      <c r="C41" s="264"/>
      <c r="D41" s="264"/>
      <c r="E41" s="264"/>
      <c r="F41" s="265"/>
      <c r="G41" s="46"/>
      <c r="H41" s="38"/>
      <c r="I41" s="51">
        <f>IFERROR($J39+$I40,"")</f>
        <v>4855.6315789473692</v>
      </c>
      <c r="J41" s="111"/>
      <c r="K41" s="1"/>
    </row>
    <row r="42" spans="1:11">
      <c r="A42" s="176"/>
      <c r="B42" s="176"/>
      <c r="C42" s="176"/>
      <c r="D42" s="176"/>
      <c r="E42" s="176"/>
      <c r="F42" s="176"/>
      <c r="G42" s="177" t="s">
        <v>60</v>
      </c>
      <c r="H42" s="178"/>
      <c r="I42" s="181">
        <v>0.3</v>
      </c>
      <c r="J42" s="180"/>
      <c r="K42" s="1"/>
    </row>
    <row r="43" spans="1:11">
      <c r="A43" s="176"/>
      <c r="B43" s="176"/>
      <c r="C43" s="176"/>
      <c r="D43" s="176"/>
      <c r="E43" s="176"/>
      <c r="F43" s="176"/>
      <c r="G43" s="177" t="s">
        <v>61</v>
      </c>
      <c r="H43" s="178"/>
      <c r="I43" s="179">
        <f>I41/I42</f>
        <v>16185.438596491231</v>
      </c>
      <c r="J43" s="180"/>
      <c r="K43" s="1"/>
    </row>
    <row r="44" spans="1:11">
      <c r="A44" s="176"/>
      <c r="B44" s="176"/>
      <c r="C44" s="176"/>
      <c r="D44" s="176"/>
      <c r="E44" s="176"/>
      <c r="F44" s="176"/>
      <c r="G44" s="182" t="s">
        <v>62</v>
      </c>
      <c r="H44" s="178"/>
      <c r="I44" s="184">
        <v>4855.63</v>
      </c>
      <c r="J44" s="180"/>
      <c r="K44" s="1"/>
    </row>
    <row r="45" spans="1:11">
      <c r="A45" s="176"/>
      <c r="B45" s="176"/>
      <c r="C45" s="176"/>
      <c r="D45" s="176"/>
      <c r="E45" s="176"/>
      <c r="F45" s="176"/>
      <c r="G45" s="177" t="s">
        <v>63</v>
      </c>
      <c r="H45" s="178"/>
      <c r="I45" s="183">
        <f>I41/I44*100%</f>
        <v>1.0000003251786831</v>
      </c>
      <c r="J45" s="180"/>
      <c r="K45" s="1"/>
    </row>
    <row r="48" spans="1:11">
      <c r="A48" s="266" t="s">
        <v>19</v>
      </c>
      <c r="B48" s="268" t="s">
        <v>20</v>
      </c>
      <c r="C48" s="270" t="s">
        <v>21</v>
      </c>
      <c r="D48" s="272" t="s">
        <v>22</v>
      </c>
      <c r="E48" s="266" t="s">
        <v>23</v>
      </c>
      <c r="F48" s="274" t="s">
        <v>24</v>
      </c>
      <c r="G48" s="194" t="s">
        <v>25</v>
      </c>
      <c r="H48" s="195" t="s">
        <v>26</v>
      </c>
      <c r="I48" s="276" t="s">
        <v>27</v>
      </c>
      <c r="J48" s="239" t="s">
        <v>27</v>
      </c>
    </row>
    <row r="49" spans="1:11" ht="13.5" thickBot="1">
      <c r="A49" s="267"/>
      <c r="B49" s="269"/>
      <c r="C49" s="271"/>
      <c r="D49" s="273"/>
      <c r="E49" s="267"/>
      <c r="F49" s="275"/>
      <c r="G49" s="197" t="s">
        <v>28</v>
      </c>
      <c r="H49" s="198" t="s">
        <v>29</v>
      </c>
      <c r="I49" s="277"/>
      <c r="J49" s="240" t="s">
        <v>30</v>
      </c>
    </row>
    <row r="50" spans="1:11" ht="18.75" thickTop="1">
      <c r="A50" s="261" t="s">
        <v>50</v>
      </c>
      <c r="B50" s="262"/>
      <c r="C50" s="262"/>
      <c r="D50" s="262"/>
      <c r="E50" s="262"/>
      <c r="F50" s="262"/>
      <c r="G50" s="262"/>
      <c r="H50" s="262"/>
      <c r="I50" s="262"/>
      <c r="J50" s="262"/>
      <c r="K50" s="1"/>
    </row>
    <row r="51" spans="1:11" ht="15">
      <c r="A51" s="34">
        <v>1</v>
      </c>
      <c r="B51" s="35" t="s">
        <v>130</v>
      </c>
      <c r="C51" s="141">
        <v>1114</v>
      </c>
      <c r="D51" s="36" t="str">
        <f>IFERROR(VLOOKUP($C51,DataBase!$A:$K,2,0),"")</f>
        <v>Single Origin Gn Puntang 1kg</v>
      </c>
      <c r="E51" s="109" t="str">
        <f>IFERROR(VLOOKUP($C51,DataBase!$A:$K,MATCH("Unit", DataBase!$A$1:$L$1,0),0),"")</f>
        <v>gram</v>
      </c>
      <c r="F51" s="110">
        <v>17</v>
      </c>
      <c r="G51" s="37">
        <f>IFERROR(VLOOKUP($C51, DataBase!$A:$K, MATCH("Harga Per Unit", DataBase!$A$1:$L$1,0),0),0)</f>
        <v>180</v>
      </c>
      <c r="H51" s="38">
        <f t="shared" ref="H51:H61" si="2">IFERROR($F51*$G51,0)</f>
        <v>3060</v>
      </c>
      <c r="I51" s="185"/>
      <c r="J51" s="39"/>
      <c r="K51" s="1"/>
    </row>
    <row r="52" spans="1:11" ht="15">
      <c r="A52" s="40"/>
      <c r="B52" s="41"/>
      <c r="C52" s="141">
        <v>5112</v>
      </c>
      <c r="D52" s="36" t="str">
        <f>IFERROR(VLOOKUP($C52,DataBase!$A:$K,2,0),"")</f>
        <v>galon 19lt</v>
      </c>
      <c r="E52" s="109" t="str">
        <f>IFERROR(VLOOKUP($C52,DataBase!$A:$K,MATCH("Unit", DataBase!$A$1:$L$1,0),0),"")</f>
        <v>ml</v>
      </c>
      <c r="F52" s="186">
        <v>300</v>
      </c>
      <c r="G52" s="37">
        <f>IFERROR(VLOOKUP($C52, DataBase!$A:$K, MATCH("Harga Per Unit", DataBase!$A$1:$L$1,0),0),0)</f>
        <v>0.94736842105263153</v>
      </c>
      <c r="H52" s="38">
        <f t="shared" si="2"/>
        <v>284.21052631578948</v>
      </c>
      <c r="I52" s="43"/>
      <c r="J52" s="44"/>
      <c r="K52" s="1"/>
    </row>
    <row r="53" spans="1:11" ht="15">
      <c r="A53" s="40"/>
      <c r="B53" s="41"/>
      <c r="C53" s="141">
        <v>7111</v>
      </c>
      <c r="D53" s="36" t="str">
        <f>IFERROR(VLOOKUP($C53,DataBase!$A:$K,2,0),"")</f>
        <v>Papper Filter V60 100lmbr</v>
      </c>
      <c r="E53" s="109" t="str">
        <f>IFERROR(VLOOKUP($C53,DataBase!$A:$K,MATCH("Unit", DataBase!$A$1:$L$1,0),0),"")</f>
        <v>pcs</v>
      </c>
      <c r="F53" s="186">
        <v>1</v>
      </c>
      <c r="G53" s="37">
        <f>IFERROR(VLOOKUP($C53, DataBase!$A:$K, MATCH("Harga Per Unit", DataBase!$A$1:$L$1,0),0),0)</f>
        <v>900</v>
      </c>
      <c r="H53" s="38">
        <f t="shared" si="2"/>
        <v>900</v>
      </c>
      <c r="I53" s="43"/>
      <c r="J53" s="44"/>
      <c r="K53" s="1"/>
    </row>
    <row r="54" spans="1:11" ht="15">
      <c r="A54" s="40"/>
      <c r="B54" s="41"/>
      <c r="C54" s="141"/>
      <c r="D54" s="36" t="str">
        <f>IFERROR(VLOOKUP($C54,DataBase!$A:$K,2,0),"")</f>
        <v/>
      </c>
      <c r="E54" s="109" t="str">
        <f>IFERROR(VLOOKUP($C54,DataBase!$A:$K,MATCH("Unit", DataBase!$A$1:$L$1,0),0),"")</f>
        <v/>
      </c>
      <c r="F54" s="187"/>
      <c r="G54" s="37">
        <f>IFERROR(VLOOKUP($C54, DataBase!$A:$K, MATCH("Harga Per Unit", DataBase!$A$1:$L$1,0),0),0)</f>
        <v>0</v>
      </c>
      <c r="H54" s="38">
        <f t="shared" si="2"/>
        <v>0</v>
      </c>
      <c r="I54" s="43"/>
      <c r="J54" s="189" t="s">
        <v>66</v>
      </c>
      <c r="K54" s="1"/>
    </row>
    <row r="55" spans="1:11" ht="15">
      <c r="A55" s="40"/>
      <c r="B55" s="41"/>
      <c r="C55" s="141"/>
      <c r="D55" s="36" t="str">
        <f>IFERROR(VLOOKUP($C55,DataBase!$A:$K,2,0),"")</f>
        <v/>
      </c>
      <c r="E55" s="109" t="str">
        <f>IFERROR(VLOOKUP($C55,DataBase!$A:$K,MATCH("Unit", DataBase!$A$1:$L$1,0),0),"")</f>
        <v/>
      </c>
      <c r="F55" s="187"/>
      <c r="G55" s="37">
        <f>IFERROR(VLOOKUP($C55, DataBase!$A:$K, MATCH("Harga Per Unit", DataBase!$A$1:$L$1,0),0),0)</f>
        <v>0</v>
      </c>
      <c r="H55" s="114">
        <f t="shared" si="2"/>
        <v>0</v>
      </c>
      <c r="I55" s="43"/>
      <c r="J55" s="192">
        <v>1</v>
      </c>
      <c r="K55" s="1"/>
    </row>
    <row r="56" spans="1:11" ht="15">
      <c r="A56" s="40"/>
      <c r="B56" s="41"/>
      <c r="C56" s="141"/>
      <c r="D56" s="36" t="str">
        <f>IFERROR(VLOOKUP($C56,DataBase!$A:$K,2,0),"")</f>
        <v/>
      </c>
      <c r="E56" s="109" t="str">
        <f>IFERROR(VLOOKUP($C56,DataBase!$A:$K,MATCH("Unit", DataBase!$A$1:$L$1,0),0),"")</f>
        <v/>
      </c>
      <c r="F56" s="187"/>
      <c r="G56" s="37">
        <f>IFERROR(VLOOKUP($C56, DataBase!$A:$K, MATCH("Harga Per Unit", DataBase!$A$1:$L$1,0),0),0)</f>
        <v>0</v>
      </c>
      <c r="H56" s="38">
        <f t="shared" si="2"/>
        <v>0</v>
      </c>
      <c r="I56" s="43"/>
      <c r="J56" s="189" t="s">
        <v>67</v>
      </c>
      <c r="K56" s="1"/>
    </row>
    <row r="57" spans="1:11" ht="15">
      <c r="A57" s="40"/>
      <c r="B57" s="41"/>
      <c r="C57" s="141"/>
      <c r="D57" s="36" t="str">
        <f>IFERROR(VLOOKUP($C57,DataBase!$A:$K,2,0),"")</f>
        <v/>
      </c>
      <c r="E57" s="109" t="str">
        <f>IFERROR(VLOOKUP($C57,DataBase!$A:$K,MATCH("Unit", DataBase!$A$1:$L$1,0),0),"")</f>
        <v/>
      </c>
      <c r="F57" s="187"/>
      <c r="G57" s="37">
        <f>IFERROR(VLOOKUP($C57, DataBase!$A:$K, MATCH("Harga Per Unit", DataBase!$A$1:$L$1,0),0),0)</f>
        <v>0</v>
      </c>
      <c r="H57" s="38">
        <f t="shared" si="2"/>
        <v>0</v>
      </c>
      <c r="I57" s="43"/>
      <c r="J57" s="44"/>
      <c r="K57" s="1"/>
    </row>
    <row r="58" spans="1:11" ht="15">
      <c r="A58" s="40"/>
      <c r="B58" s="41"/>
      <c r="C58" s="141"/>
      <c r="D58" s="36" t="str">
        <f>IFERROR(VLOOKUP($C58,DataBase!$A:$K,2,0),"")</f>
        <v/>
      </c>
      <c r="E58" s="109" t="str">
        <f>IFERROR(VLOOKUP($C58,DataBase!$A:$K,MATCH("Unit", DataBase!$A$1:$L$1,0),0),"")</f>
        <v/>
      </c>
      <c r="F58" s="190"/>
      <c r="G58" s="37">
        <f>IFERROR(VLOOKUP($C58, DataBase!$A:$K, MATCH("Harga Per Unit", DataBase!$A$1:$L$1,0),0),0)</f>
        <v>0</v>
      </c>
      <c r="H58" s="38">
        <f t="shared" si="2"/>
        <v>0</v>
      </c>
      <c r="I58" s="43"/>
      <c r="J58" s="44"/>
      <c r="K58" s="1"/>
    </row>
    <row r="59" spans="1:11" ht="15">
      <c r="A59" s="40"/>
      <c r="B59" s="41"/>
      <c r="C59" s="141"/>
      <c r="D59" s="36" t="str">
        <f>IFERROR(VLOOKUP($C59,DataBase!$A:$K,2,0),"")</f>
        <v/>
      </c>
      <c r="E59" s="109" t="str">
        <f>IFERROR(VLOOKUP($C59,DataBase!$A:$K,MATCH("Unit", DataBase!$A$1:$L$1,0),0),"")</f>
        <v/>
      </c>
      <c r="F59" s="188"/>
      <c r="G59" s="37">
        <f>IFERROR(VLOOKUP($C59, DataBase!$A:$K, MATCH("Harga Per Unit", DataBase!$A$1:$L$1,0),0),0)</f>
        <v>0</v>
      </c>
      <c r="H59" s="38">
        <f t="shared" si="2"/>
        <v>0</v>
      </c>
      <c r="I59" s="43"/>
      <c r="J59" s="44"/>
      <c r="K59" s="1"/>
    </row>
    <row r="60" spans="1:11" ht="15">
      <c r="A60" s="40"/>
      <c r="B60" s="41"/>
      <c r="C60" s="141"/>
      <c r="D60" s="36" t="str">
        <f>IFERROR(VLOOKUP($C60,DataBase!$A:$K,2,0),"")</f>
        <v/>
      </c>
      <c r="E60" s="109" t="str">
        <f>IFERROR(VLOOKUP($C60,DataBase!$A:$K,MATCH("Unit", DataBase!$A$1:$L$1,0),0),"")</f>
        <v/>
      </c>
      <c r="F60" s="188"/>
      <c r="G60" s="37">
        <f>IFERROR(VLOOKUP($C60, DataBase!$A:$K, MATCH("Harga Per Unit", DataBase!$A$1:$L$1,0),0),0)</f>
        <v>0</v>
      </c>
      <c r="H60" s="38">
        <f t="shared" si="2"/>
        <v>0</v>
      </c>
      <c r="I60" s="43"/>
      <c r="J60" s="44"/>
      <c r="K60" s="1"/>
    </row>
    <row r="61" spans="1:11">
      <c r="A61" s="40"/>
      <c r="B61" s="41"/>
      <c r="C61" s="135"/>
      <c r="D61" s="36" t="str">
        <f>IFERROR(VLOOKUP($C61,DataBase!$A:$K,2,0),"")</f>
        <v/>
      </c>
      <c r="E61" s="109" t="str">
        <f>IFERROR(VLOOKUP($C61,DataBase!$A:$K,MATCH("Unit", DataBase!$A$1:$L$1,0),0),"")</f>
        <v/>
      </c>
      <c r="F61" s="112"/>
      <c r="G61" s="37">
        <f>IFERROR(VLOOKUP($C61, DataBase!$A:$K, MATCH("Harga Per Unit", DataBase!$A$1:$L$1,0),0),0)</f>
        <v>0</v>
      </c>
      <c r="H61" s="38">
        <f t="shared" si="2"/>
        <v>0</v>
      </c>
      <c r="I61" s="43"/>
      <c r="J61" s="44"/>
      <c r="K61" s="1"/>
    </row>
    <row r="62" spans="1:11" ht="25.5">
      <c r="A62" s="40"/>
      <c r="B62" s="41" t="str">
        <f>"Cost" &amp;" "&amp; B51</f>
        <v>Cost V60 Gn. Puntang Hot / Ice</v>
      </c>
      <c r="C62" s="135"/>
      <c r="D62" s="42" t="s">
        <v>18</v>
      </c>
      <c r="E62" s="109" t="str">
        <f>IFERROR(VLOOKUP($C62,DataBase!$A:$K,MATCH("Unit", DataBase!$A$1:$L$1,0),0),"")</f>
        <v/>
      </c>
      <c r="F62" s="45"/>
      <c r="G62" s="46"/>
      <c r="H62" s="38"/>
      <c r="I62" s="47">
        <f>IFERROR(SUM($H51:$H62),"")</f>
        <v>4244.21052631579</v>
      </c>
      <c r="J62" s="193">
        <f>IFERROR($I62/J55,"")</f>
        <v>4244.21052631579</v>
      </c>
      <c r="K62" s="1"/>
    </row>
    <row r="63" spans="1:11">
      <c r="A63" s="263" t="s">
        <v>31</v>
      </c>
      <c r="B63" s="264"/>
      <c r="C63" s="264"/>
      <c r="D63" s="264"/>
      <c r="E63" s="264"/>
      <c r="F63" s="265"/>
      <c r="G63" s="46"/>
      <c r="H63" s="48"/>
      <c r="I63" s="49">
        <f>IFERROR($J62*10%,"")</f>
        <v>424.42105263157902</v>
      </c>
      <c r="J63" s="50"/>
      <c r="K63" s="1"/>
    </row>
    <row r="64" spans="1:11">
      <c r="A64" s="263" t="str">
        <f>"Total Cost " &amp; B51</f>
        <v>Total Cost V60 Gn. Puntang Hot / Ice</v>
      </c>
      <c r="B64" s="264"/>
      <c r="C64" s="264"/>
      <c r="D64" s="264"/>
      <c r="E64" s="264"/>
      <c r="F64" s="265"/>
      <c r="G64" s="46"/>
      <c r="H64" s="38"/>
      <c r="I64" s="51">
        <f>IFERROR($J62+$I63,"")</f>
        <v>4668.6315789473692</v>
      </c>
      <c r="J64" s="111"/>
      <c r="K64" s="1"/>
    </row>
    <row r="65" spans="1:11">
      <c r="A65" s="176"/>
      <c r="B65" s="176"/>
      <c r="C65" s="176"/>
      <c r="D65" s="176"/>
      <c r="E65" s="176"/>
      <c r="F65" s="176"/>
      <c r="G65" s="177" t="s">
        <v>60</v>
      </c>
      <c r="H65" s="178"/>
      <c r="I65" s="181">
        <v>0.3</v>
      </c>
      <c r="J65" s="180"/>
      <c r="K65" s="1"/>
    </row>
    <row r="66" spans="1:11">
      <c r="A66" s="176"/>
      <c r="B66" s="176"/>
      <c r="C66" s="176"/>
      <c r="D66" s="176"/>
      <c r="E66" s="176"/>
      <c r="F66" s="176"/>
      <c r="G66" s="177" t="s">
        <v>61</v>
      </c>
      <c r="H66" s="178"/>
      <c r="I66" s="179">
        <f>I64/I65</f>
        <v>15562.105263157899</v>
      </c>
      <c r="J66" s="180"/>
      <c r="K66" s="1"/>
    </row>
    <row r="67" spans="1:11">
      <c r="A67" s="176"/>
      <c r="B67" s="176"/>
      <c r="C67" s="176"/>
      <c r="D67" s="176"/>
      <c r="E67" s="176"/>
      <c r="F67" s="176"/>
      <c r="G67" s="182" t="s">
        <v>62</v>
      </c>
      <c r="H67" s="178"/>
      <c r="I67" s="184">
        <v>4668.63</v>
      </c>
      <c r="J67" s="180"/>
      <c r="K67" s="1"/>
    </row>
    <row r="68" spans="1:11">
      <c r="A68" s="176"/>
      <c r="B68" s="176"/>
      <c r="C68" s="176"/>
      <c r="D68" s="176"/>
      <c r="E68" s="176"/>
      <c r="F68" s="176"/>
      <c r="G68" s="177" t="s">
        <v>63</v>
      </c>
      <c r="H68" s="178"/>
      <c r="I68" s="183">
        <f>I64/I67*100%</f>
        <v>1.0000003382035778</v>
      </c>
      <c r="J68" s="180"/>
      <c r="K68" s="1"/>
    </row>
    <row r="71" spans="1:11">
      <c r="A71" s="266" t="s">
        <v>19</v>
      </c>
      <c r="B71" s="268" t="s">
        <v>20</v>
      </c>
      <c r="C71" s="270" t="s">
        <v>21</v>
      </c>
      <c r="D71" s="272" t="s">
        <v>22</v>
      </c>
      <c r="E71" s="266" t="s">
        <v>23</v>
      </c>
      <c r="F71" s="274" t="s">
        <v>24</v>
      </c>
      <c r="G71" s="194" t="s">
        <v>25</v>
      </c>
      <c r="H71" s="195" t="s">
        <v>26</v>
      </c>
      <c r="I71" s="276" t="s">
        <v>27</v>
      </c>
      <c r="J71" s="239" t="s">
        <v>27</v>
      </c>
    </row>
    <row r="72" spans="1:11" ht="13.5" thickBot="1">
      <c r="A72" s="267"/>
      <c r="B72" s="269"/>
      <c r="C72" s="271"/>
      <c r="D72" s="273"/>
      <c r="E72" s="267"/>
      <c r="F72" s="275"/>
      <c r="G72" s="197" t="s">
        <v>28</v>
      </c>
      <c r="H72" s="198" t="s">
        <v>29</v>
      </c>
      <c r="I72" s="277"/>
      <c r="J72" s="240" t="s">
        <v>30</v>
      </c>
    </row>
    <row r="73" spans="1:11" ht="18.75" thickTop="1">
      <c r="A73" s="261" t="s">
        <v>50</v>
      </c>
      <c r="B73" s="262"/>
      <c r="C73" s="262"/>
      <c r="D73" s="262"/>
      <c r="E73" s="262"/>
      <c r="F73" s="262"/>
      <c r="G73" s="262"/>
      <c r="H73" s="262"/>
      <c r="I73" s="262"/>
      <c r="J73" s="262"/>
      <c r="K73" s="1"/>
    </row>
    <row r="74" spans="1:11" ht="15">
      <c r="A74" s="34">
        <v>1</v>
      </c>
      <c r="B74" s="35" t="s">
        <v>131</v>
      </c>
      <c r="C74" s="141">
        <v>1111</v>
      </c>
      <c r="D74" s="36" t="str">
        <f>IFERROR(VLOOKUP($C74,DataBase!$A:$K,2,0),"")</f>
        <v>Houseblend 50 ; 30 1kg</v>
      </c>
      <c r="E74" s="109" t="str">
        <f>IFERROR(VLOOKUP($C74,DataBase!$A:$K,MATCH("Unit", DataBase!$A$1:$L$1,0),0),"")</f>
        <v>gram</v>
      </c>
      <c r="F74" s="110">
        <v>17</v>
      </c>
      <c r="G74" s="37">
        <f>IFERROR(VLOOKUP($C74, DataBase!$A:$K, MATCH("Harga Per Unit", DataBase!$A$1:$L$1,0),0),0)</f>
        <v>120</v>
      </c>
      <c r="H74" s="38">
        <f t="shared" ref="H74:H84" si="3">IFERROR($F74*$G74,0)</f>
        <v>2040</v>
      </c>
      <c r="I74" s="185"/>
      <c r="J74" s="39"/>
      <c r="K74" s="1"/>
    </row>
    <row r="75" spans="1:11" ht="15">
      <c r="A75" s="40"/>
      <c r="B75" s="41"/>
      <c r="C75" s="141">
        <v>5112</v>
      </c>
      <c r="D75" s="36" t="str">
        <f>IFERROR(VLOOKUP($C75,DataBase!$A:$K,2,0),"")</f>
        <v>galon 19lt</v>
      </c>
      <c r="E75" s="109" t="str">
        <f>IFERROR(VLOOKUP($C75,DataBase!$A:$K,MATCH("Unit", DataBase!$A$1:$L$1,0),0),"")</f>
        <v>ml</v>
      </c>
      <c r="F75" s="186">
        <v>300</v>
      </c>
      <c r="G75" s="37">
        <f>IFERROR(VLOOKUP($C75, DataBase!$A:$K, MATCH("Harga Per Unit", DataBase!$A$1:$L$1,0),0),0)</f>
        <v>0.94736842105263153</v>
      </c>
      <c r="H75" s="38">
        <f t="shared" si="3"/>
        <v>284.21052631578948</v>
      </c>
      <c r="I75" s="43"/>
      <c r="J75" s="44"/>
      <c r="K75" s="1"/>
    </row>
    <row r="76" spans="1:11" ht="15">
      <c r="A76" s="40"/>
      <c r="B76" s="41"/>
      <c r="C76" s="141">
        <v>2115</v>
      </c>
      <c r="D76" s="36" t="str">
        <f>IFERROR(VLOOKUP($C76,DataBase!$A:$K,2,0),"")</f>
        <v>Carnation SKM 500gr</v>
      </c>
      <c r="E76" s="109" t="str">
        <f>IFERROR(VLOOKUP($C76,DataBase!$A:$K,MATCH("Unit", DataBase!$A$1:$L$1,0),0),"")</f>
        <v>gram</v>
      </c>
      <c r="F76" s="186">
        <v>20</v>
      </c>
      <c r="G76" s="37">
        <f>IFERROR(VLOOKUP($C76, DataBase!$A:$K, MATCH("Harga Per Unit", DataBase!$A$1:$L$1,0),0),0)</f>
        <v>25</v>
      </c>
      <c r="H76" s="38">
        <f t="shared" si="3"/>
        <v>500</v>
      </c>
      <c r="I76" s="43"/>
      <c r="J76" s="44"/>
      <c r="K76" s="1"/>
    </row>
    <row r="77" spans="1:11" ht="15">
      <c r="A77" s="40"/>
      <c r="B77" s="41"/>
      <c r="C77" s="141">
        <v>2112</v>
      </c>
      <c r="D77" s="36" t="str">
        <f>IFERROR(VLOOKUP($C77,DataBase!$A:$K,2,0),"")</f>
        <v>Lucky Cow Evaporasi 385gr</v>
      </c>
      <c r="E77" s="109" t="str">
        <f>IFERROR(VLOOKUP($C77,DataBase!$A:$K,MATCH("Unit", DataBase!$A$1:$L$1,0),0),"")</f>
        <v>gram</v>
      </c>
      <c r="F77" s="187">
        <v>20</v>
      </c>
      <c r="G77" s="37">
        <f>IFERROR(VLOOKUP($C77, DataBase!$A:$K, MATCH("Harga Per Unit", DataBase!$A$1:$L$1,0),0),0)</f>
        <v>46.753246753246756</v>
      </c>
      <c r="H77" s="38">
        <f t="shared" si="3"/>
        <v>935.06493506493507</v>
      </c>
      <c r="I77" s="43"/>
      <c r="J77" s="189" t="s">
        <v>66</v>
      </c>
      <c r="K77" s="1"/>
    </row>
    <row r="78" spans="1:11" ht="15">
      <c r="A78" s="40"/>
      <c r="B78" s="41"/>
      <c r="C78" s="141"/>
      <c r="D78" s="36" t="str">
        <f>IFERROR(VLOOKUP($C78,DataBase!$A:$K,2,0),"")</f>
        <v/>
      </c>
      <c r="E78" s="109" t="str">
        <f>IFERROR(VLOOKUP($C78,DataBase!$A:$K,MATCH("Unit", DataBase!$A$1:$L$1,0),0),"")</f>
        <v/>
      </c>
      <c r="F78" s="187"/>
      <c r="G78" s="37">
        <f>IFERROR(VLOOKUP($C78, DataBase!$A:$K, MATCH("Harga Per Unit", DataBase!$A$1:$L$1,0),0),0)</f>
        <v>0</v>
      </c>
      <c r="H78" s="114">
        <f t="shared" si="3"/>
        <v>0</v>
      </c>
      <c r="I78" s="43"/>
      <c r="J78" s="192">
        <v>1</v>
      </c>
      <c r="K78" s="1"/>
    </row>
    <row r="79" spans="1:11" ht="15">
      <c r="A79" s="40"/>
      <c r="B79" s="41"/>
      <c r="C79" s="141"/>
      <c r="D79" s="36" t="str">
        <f>IFERROR(VLOOKUP($C79,DataBase!$A:$K,2,0),"")</f>
        <v/>
      </c>
      <c r="E79" s="109" t="str">
        <f>IFERROR(VLOOKUP($C79,DataBase!$A:$K,MATCH("Unit", DataBase!$A$1:$L$1,0),0),"")</f>
        <v/>
      </c>
      <c r="F79" s="187"/>
      <c r="G79" s="37">
        <f>IFERROR(VLOOKUP($C79, DataBase!$A:$K, MATCH("Harga Per Unit", DataBase!$A$1:$L$1,0),0),0)</f>
        <v>0</v>
      </c>
      <c r="H79" s="38">
        <f t="shared" si="3"/>
        <v>0</v>
      </c>
      <c r="I79" s="43"/>
      <c r="J79" s="189" t="s">
        <v>67</v>
      </c>
      <c r="K79" s="1"/>
    </row>
    <row r="80" spans="1:11" ht="15">
      <c r="A80" s="40"/>
      <c r="B80" s="41"/>
      <c r="C80" s="141"/>
      <c r="D80" s="36" t="str">
        <f>IFERROR(VLOOKUP($C80,DataBase!$A:$K,2,0),"")</f>
        <v/>
      </c>
      <c r="E80" s="109" t="str">
        <f>IFERROR(VLOOKUP($C80,DataBase!$A:$K,MATCH("Unit", DataBase!$A$1:$L$1,0),0),"")</f>
        <v/>
      </c>
      <c r="F80" s="187"/>
      <c r="G80" s="37">
        <f>IFERROR(VLOOKUP($C80, DataBase!$A:$K, MATCH("Harga Per Unit", DataBase!$A$1:$L$1,0),0),0)</f>
        <v>0</v>
      </c>
      <c r="H80" s="38">
        <f t="shared" si="3"/>
        <v>0</v>
      </c>
      <c r="I80" s="43"/>
      <c r="J80" s="44"/>
      <c r="K80" s="1"/>
    </row>
    <row r="81" spans="1:11" ht="15">
      <c r="A81" s="40"/>
      <c r="B81" s="41"/>
      <c r="C81" s="141"/>
      <c r="D81" s="36" t="str">
        <f>IFERROR(VLOOKUP($C81,DataBase!$A:$K,2,0),"")</f>
        <v/>
      </c>
      <c r="E81" s="109" t="str">
        <f>IFERROR(VLOOKUP($C81,DataBase!$A:$K,MATCH("Unit", DataBase!$A$1:$L$1,0),0),"")</f>
        <v/>
      </c>
      <c r="F81" s="190"/>
      <c r="G81" s="37">
        <f>IFERROR(VLOOKUP($C81, DataBase!$A:$K, MATCH("Harga Per Unit", DataBase!$A$1:$L$1,0),0),0)</f>
        <v>0</v>
      </c>
      <c r="H81" s="38">
        <f t="shared" si="3"/>
        <v>0</v>
      </c>
      <c r="I81" s="43"/>
      <c r="J81" s="44"/>
      <c r="K81" s="1"/>
    </row>
    <row r="82" spans="1:11" ht="15">
      <c r="A82" s="40"/>
      <c r="B82" s="41"/>
      <c r="C82" s="141"/>
      <c r="D82" s="36" t="str">
        <f>IFERROR(VLOOKUP($C82,DataBase!$A:$K,2,0),"")</f>
        <v/>
      </c>
      <c r="E82" s="109" t="str">
        <f>IFERROR(VLOOKUP($C82,DataBase!$A:$K,MATCH("Unit", DataBase!$A$1:$L$1,0),0),"")</f>
        <v/>
      </c>
      <c r="F82" s="188"/>
      <c r="G82" s="37">
        <f>IFERROR(VLOOKUP($C82, DataBase!$A:$K, MATCH("Harga Per Unit", DataBase!$A$1:$L$1,0),0),0)</f>
        <v>0</v>
      </c>
      <c r="H82" s="38">
        <f t="shared" si="3"/>
        <v>0</v>
      </c>
      <c r="I82" s="43"/>
      <c r="J82" s="44"/>
      <c r="K82" s="1"/>
    </row>
    <row r="83" spans="1:11" ht="15">
      <c r="A83" s="40"/>
      <c r="B83" s="41"/>
      <c r="C83" s="141"/>
      <c r="D83" s="36" t="str">
        <f>IFERROR(VLOOKUP($C83,DataBase!$A:$K,2,0),"")</f>
        <v/>
      </c>
      <c r="E83" s="109" t="str">
        <f>IFERROR(VLOOKUP($C83,DataBase!$A:$K,MATCH("Unit", DataBase!$A$1:$L$1,0),0),"")</f>
        <v/>
      </c>
      <c r="F83" s="188"/>
      <c r="G83" s="37">
        <f>IFERROR(VLOOKUP($C83, DataBase!$A:$K, MATCH("Harga Per Unit", DataBase!$A$1:$L$1,0),0),0)</f>
        <v>0</v>
      </c>
      <c r="H83" s="38">
        <f t="shared" si="3"/>
        <v>0</v>
      </c>
      <c r="I83" s="43"/>
      <c r="J83" s="44"/>
      <c r="K83" s="1"/>
    </row>
    <row r="84" spans="1:11">
      <c r="A84" s="40"/>
      <c r="B84" s="41"/>
      <c r="C84" s="135"/>
      <c r="D84" s="36" t="str">
        <f>IFERROR(VLOOKUP($C84,DataBase!$A:$K,2,0),"")</f>
        <v/>
      </c>
      <c r="E84" s="109" t="str">
        <f>IFERROR(VLOOKUP($C84,DataBase!$A:$K,MATCH("Unit", DataBase!$A$1:$L$1,0),0),"")</f>
        <v/>
      </c>
      <c r="F84" s="112"/>
      <c r="G84" s="37">
        <f>IFERROR(VLOOKUP($C84, DataBase!$A:$K, MATCH("Harga Per Unit", DataBase!$A$1:$L$1,0),0),0)</f>
        <v>0</v>
      </c>
      <c r="H84" s="38">
        <f t="shared" si="3"/>
        <v>0</v>
      </c>
      <c r="I84" s="43"/>
      <c r="J84" s="44"/>
      <c r="K84" s="1"/>
    </row>
    <row r="85" spans="1:11" ht="25.5">
      <c r="A85" s="40"/>
      <c r="B85" s="41" t="str">
        <f>"Cost" &amp;" "&amp; B74</f>
        <v>Cost Vietnam Dripp hot / ice</v>
      </c>
      <c r="C85" s="135"/>
      <c r="D85" s="42" t="s">
        <v>18</v>
      </c>
      <c r="E85" s="109" t="str">
        <f>IFERROR(VLOOKUP($C85,DataBase!$A:$K,MATCH("Unit", DataBase!$A$1:$L$1,0),0),"")</f>
        <v/>
      </c>
      <c r="F85" s="45"/>
      <c r="G85" s="46"/>
      <c r="H85" s="38"/>
      <c r="I85" s="47">
        <f>IFERROR(SUM($H74:$H85),"")</f>
        <v>3759.2754613807247</v>
      </c>
      <c r="J85" s="193">
        <f>IFERROR($I85/J78,"")</f>
        <v>3759.2754613807247</v>
      </c>
      <c r="K85" s="1"/>
    </row>
    <row r="86" spans="1:11">
      <c r="A86" s="263" t="s">
        <v>31</v>
      </c>
      <c r="B86" s="264"/>
      <c r="C86" s="264"/>
      <c r="D86" s="264"/>
      <c r="E86" s="264"/>
      <c r="F86" s="265"/>
      <c r="G86" s="46"/>
      <c r="H86" s="48"/>
      <c r="I86" s="49">
        <f>IFERROR($J85*10%,"")</f>
        <v>375.9275461380725</v>
      </c>
      <c r="J86" s="50"/>
      <c r="K86" s="1"/>
    </row>
    <row r="87" spans="1:11">
      <c r="A87" s="263" t="str">
        <f>"Total Cost " &amp; B74</f>
        <v>Total Cost Vietnam Dripp hot / ice</v>
      </c>
      <c r="B87" s="264"/>
      <c r="C87" s="264"/>
      <c r="D87" s="264"/>
      <c r="E87" s="264"/>
      <c r="F87" s="265"/>
      <c r="G87" s="46"/>
      <c r="H87" s="38"/>
      <c r="I87" s="51">
        <f>IFERROR($J85+$I86,"")</f>
        <v>4135.2030075187968</v>
      </c>
      <c r="J87" s="111"/>
      <c r="K87" s="1"/>
    </row>
    <row r="88" spans="1:11">
      <c r="A88" s="176"/>
      <c r="B88" s="176"/>
      <c r="C88" s="176"/>
      <c r="D88" s="176"/>
      <c r="E88" s="176"/>
      <c r="F88" s="176"/>
      <c r="G88" s="177" t="s">
        <v>60</v>
      </c>
      <c r="H88" s="178"/>
      <c r="I88" s="181">
        <v>0.3</v>
      </c>
      <c r="J88" s="180"/>
      <c r="K88" s="1"/>
    </row>
    <row r="89" spans="1:11">
      <c r="A89" s="176"/>
      <c r="B89" s="176"/>
      <c r="C89" s="176"/>
      <c r="D89" s="176"/>
      <c r="E89" s="176"/>
      <c r="F89" s="176"/>
      <c r="G89" s="177" t="s">
        <v>61</v>
      </c>
      <c r="H89" s="178"/>
      <c r="I89" s="179">
        <f>I87/I88</f>
        <v>13784.010025062656</v>
      </c>
      <c r="J89" s="180"/>
      <c r="K89" s="1"/>
    </row>
    <row r="90" spans="1:11">
      <c r="A90" s="176"/>
      <c r="B90" s="176"/>
      <c r="C90" s="176"/>
      <c r="D90" s="176"/>
      <c r="E90" s="176"/>
      <c r="F90" s="176"/>
      <c r="G90" s="182" t="s">
        <v>62</v>
      </c>
      <c r="H90" s="178"/>
      <c r="I90" s="184">
        <v>4322.2</v>
      </c>
      <c r="J90" s="180"/>
      <c r="K90" s="1"/>
    </row>
    <row r="91" spans="1:11">
      <c r="A91" s="176"/>
      <c r="B91" s="176"/>
      <c r="C91" s="176"/>
      <c r="D91" s="176"/>
      <c r="E91" s="176"/>
      <c r="F91" s="176"/>
      <c r="G91" s="177" t="s">
        <v>63</v>
      </c>
      <c r="H91" s="178"/>
      <c r="I91" s="183">
        <f>I87/I90*100%</f>
        <v>0.9567356918973664</v>
      </c>
      <c r="J91" s="180"/>
      <c r="K91" s="1"/>
    </row>
    <row r="94" spans="1:11">
      <c r="A94" s="266" t="s">
        <v>19</v>
      </c>
      <c r="B94" s="268" t="s">
        <v>20</v>
      </c>
      <c r="C94" s="270" t="s">
        <v>21</v>
      </c>
      <c r="D94" s="272" t="s">
        <v>22</v>
      </c>
      <c r="E94" s="266" t="s">
        <v>23</v>
      </c>
      <c r="F94" s="274" t="s">
        <v>24</v>
      </c>
      <c r="G94" s="194" t="s">
        <v>25</v>
      </c>
      <c r="H94" s="195" t="s">
        <v>26</v>
      </c>
      <c r="I94" s="276" t="s">
        <v>27</v>
      </c>
      <c r="J94" s="239" t="s">
        <v>27</v>
      </c>
    </row>
    <row r="95" spans="1:11" ht="13.5" thickBot="1">
      <c r="A95" s="267"/>
      <c r="B95" s="269"/>
      <c r="C95" s="271"/>
      <c r="D95" s="273"/>
      <c r="E95" s="267"/>
      <c r="F95" s="275"/>
      <c r="G95" s="197" t="s">
        <v>28</v>
      </c>
      <c r="H95" s="198" t="s">
        <v>29</v>
      </c>
      <c r="I95" s="277"/>
      <c r="J95" s="240" t="s">
        <v>30</v>
      </c>
    </row>
    <row r="96" spans="1:11" ht="18.75" thickTop="1">
      <c r="A96" s="261" t="s">
        <v>50</v>
      </c>
      <c r="B96" s="262"/>
      <c r="C96" s="262"/>
      <c r="D96" s="262"/>
      <c r="E96" s="262"/>
      <c r="F96" s="262"/>
      <c r="G96" s="262"/>
      <c r="H96" s="262"/>
      <c r="I96" s="262"/>
      <c r="J96" s="262"/>
      <c r="K96" s="1"/>
    </row>
    <row r="97" spans="1:11" ht="25.5">
      <c r="A97" s="34">
        <v>1</v>
      </c>
      <c r="B97" s="35" t="s">
        <v>132</v>
      </c>
      <c r="C97" s="141">
        <v>1111</v>
      </c>
      <c r="D97" s="36" t="str">
        <f>IFERROR(VLOOKUP($C97,DataBase!$A:$K,2,0),"")</f>
        <v>Houseblend 50 ; 30 1kg</v>
      </c>
      <c r="E97" s="109" t="str">
        <f>IFERROR(VLOOKUP($C97,DataBase!$A:$K,MATCH("Unit", DataBase!$A$1:$L$1,0),0),"")</f>
        <v>gram</v>
      </c>
      <c r="F97" s="110">
        <v>17</v>
      </c>
      <c r="G97" s="37">
        <f>IFERROR(VLOOKUP($C97, DataBase!$A:$K, MATCH("Harga Per Unit", DataBase!$A$1:$L$1,0),0),0)</f>
        <v>120</v>
      </c>
      <c r="H97" s="38">
        <f t="shared" ref="H97:H107" si="4">IFERROR($F97*$G97,0)</f>
        <v>2040</v>
      </c>
      <c r="I97" s="185"/>
      <c r="J97" s="39"/>
      <c r="K97" s="1"/>
    </row>
    <row r="98" spans="1:11" ht="15">
      <c r="A98" s="40"/>
      <c r="B98" s="41"/>
      <c r="C98" s="141">
        <v>5112</v>
      </c>
      <c r="D98" s="36" t="str">
        <f>IFERROR(VLOOKUP($C98,DataBase!$A:$K,2,0),"")</f>
        <v>galon 19lt</v>
      </c>
      <c r="E98" s="109" t="str">
        <f>IFERROR(VLOOKUP($C98,DataBase!$A:$K,MATCH("Unit", DataBase!$A$1:$L$1,0),0),"")</f>
        <v>ml</v>
      </c>
      <c r="F98" s="186">
        <v>300</v>
      </c>
      <c r="G98" s="37">
        <f>IFERROR(VLOOKUP($C98, DataBase!$A:$K, MATCH("Harga Per Unit", DataBase!$A$1:$L$1,0),0),0)</f>
        <v>0.94736842105263153</v>
      </c>
      <c r="H98" s="38">
        <f t="shared" si="4"/>
        <v>284.21052631578948</v>
      </c>
      <c r="I98" s="43"/>
      <c r="J98" s="44"/>
      <c r="K98" s="1"/>
    </row>
    <row r="99" spans="1:11" ht="15">
      <c r="A99" s="40"/>
      <c r="B99" s="41"/>
      <c r="C99" s="141"/>
      <c r="D99" s="36" t="str">
        <f>IFERROR(VLOOKUP($C99,DataBase!$A:$K,2,0),"")</f>
        <v/>
      </c>
      <c r="E99" s="109" t="str">
        <f>IFERROR(VLOOKUP($C99,DataBase!$A:$K,MATCH("Unit", DataBase!$A$1:$L$1,0),0),"")</f>
        <v/>
      </c>
      <c r="F99" s="186"/>
      <c r="G99" s="37">
        <f>IFERROR(VLOOKUP($C99, DataBase!$A:$K, MATCH("Harga Per Unit", DataBase!$A$1:$L$1,0),0),0)</f>
        <v>0</v>
      </c>
      <c r="H99" s="38">
        <f t="shared" si="4"/>
        <v>0</v>
      </c>
      <c r="I99" s="43"/>
      <c r="J99" s="44"/>
      <c r="K99" s="1"/>
    </row>
    <row r="100" spans="1:11" ht="15">
      <c r="A100" s="40"/>
      <c r="B100" s="41"/>
      <c r="C100" s="141"/>
      <c r="D100" s="36" t="str">
        <f>IFERROR(VLOOKUP($C100,DataBase!$A:$K,2,0),"")</f>
        <v/>
      </c>
      <c r="E100" s="109" t="str">
        <f>IFERROR(VLOOKUP($C100,DataBase!$A:$K,MATCH("Unit", DataBase!$A$1:$L$1,0),0),"")</f>
        <v/>
      </c>
      <c r="F100" s="187"/>
      <c r="G100" s="37">
        <f>IFERROR(VLOOKUP($C100, DataBase!$A:$K, MATCH("Harga Per Unit", DataBase!$A$1:$L$1,0),0),0)</f>
        <v>0</v>
      </c>
      <c r="H100" s="38">
        <f t="shared" si="4"/>
        <v>0</v>
      </c>
      <c r="I100" s="43"/>
      <c r="J100" s="189" t="s">
        <v>66</v>
      </c>
      <c r="K100" s="1"/>
    </row>
    <row r="101" spans="1:11" ht="15">
      <c r="A101" s="40"/>
      <c r="B101" s="41"/>
      <c r="C101" s="141"/>
      <c r="D101" s="36" t="str">
        <f>IFERROR(VLOOKUP($C101,DataBase!$A:$K,2,0),"")</f>
        <v/>
      </c>
      <c r="E101" s="109" t="str">
        <f>IFERROR(VLOOKUP($C101,DataBase!$A:$K,MATCH("Unit", DataBase!$A$1:$L$1,0),0),"")</f>
        <v/>
      </c>
      <c r="F101" s="187"/>
      <c r="G101" s="37">
        <f>IFERROR(VLOOKUP($C101, DataBase!$A:$K, MATCH("Harga Per Unit", DataBase!$A$1:$L$1,0),0),0)</f>
        <v>0</v>
      </c>
      <c r="H101" s="114">
        <f t="shared" si="4"/>
        <v>0</v>
      </c>
      <c r="I101" s="43"/>
      <c r="J101" s="192">
        <v>1</v>
      </c>
      <c r="K101" s="1"/>
    </row>
    <row r="102" spans="1:11" ht="15">
      <c r="A102" s="40"/>
      <c r="B102" s="41"/>
      <c r="C102" s="141"/>
      <c r="D102" s="36" t="str">
        <f>IFERROR(VLOOKUP($C102,DataBase!$A:$K,2,0),"")</f>
        <v/>
      </c>
      <c r="E102" s="109" t="str">
        <f>IFERROR(VLOOKUP($C102,DataBase!$A:$K,MATCH("Unit", DataBase!$A$1:$L$1,0),0),"")</f>
        <v/>
      </c>
      <c r="F102" s="187"/>
      <c r="G102" s="37">
        <f>IFERROR(VLOOKUP($C102, DataBase!$A:$K, MATCH("Harga Per Unit", DataBase!$A$1:$L$1,0),0),0)</f>
        <v>0</v>
      </c>
      <c r="H102" s="38">
        <f t="shared" si="4"/>
        <v>0</v>
      </c>
      <c r="I102" s="43"/>
      <c r="J102" s="189" t="s">
        <v>67</v>
      </c>
      <c r="K102" s="1"/>
    </row>
    <row r="103" spans="1:11" ht="15">
      <c r="A103" s="40"/>
      <c r="B103" s="41"/>
      <c r="C103" s="141"/>
      <c r="D103" s="36" t="str">
        <f>IFERROR(VLOOKUP($C103,DataBase!$A:$K,2,0),"")</f>
        <v/>
      </c>
      <c r="E103" s="109" t="str">
        <f>IFERROR(VLOOKUP($C103,DataBase!$A:$K,MATCH("Unit", DataBase!$A$1:$L$1,0),0),"")</f>
        <v/>
      </c>
      <c r="F103" s="187"/>
      <c r="G103" s="37">
        <f>IFERROR(VLOOKUP($C103, DataBase!$A:$K, MATCH("Harga Per Unit", DataBase!$A$1:$L$1,0),0),0)</f>
        <v>0</v>
      </c>
      <c r="H103" s="38">
        <f t="shared" si="4"/>
        <v>0</v>
      </c>
      <c r="I103" s="43"/>
      <c r="J103" s="44"/>
      <c r="K103" s="1"/>
    </row>
    <row r="104" spans="1:11" ht="15">
      <c r="A104" s="40"/>
      <c r="B104" s="41"/>
      <c r="C104" s="141"/>
      <c r="D104" s="36" t="str">
        <f>IFERROR(VLOOKUP($C104,DataBase!$A:$K,2,0),"")</f>
        <v/>
      </c>
      <c r="E104" s="109" t="str">
        <f>IFERROR(VLOOKUP($C104,DataBase!$A:$K,MATCH("Unit", DataBase!$A$1:$L$1,0),0),"")</f>
        <v/>
      </c>
      <c r="F104" s="190"/>
      <c r="G104" s="37">
        <f>IFERROR(VLOOKUP($C104, DataBase!$A:$K, MATCH("Harga Per Unit", DataBase!$A$1:$L$1,0),0),0)</f>
        <v>0</v>
      </c>
      <c r="H104" s="38">
        <f t="shared" si="4"/>
        <v>0</v>
      </c>
      <c r="I104" s="43"/>
      <c r="J104" s="44"/>
      <c r="K104" s="1"/>
    </row>
    <row r="105" spans="1:11" ht="15">
      <c r="A105" s="40"/>
      <c r="B105" s="41"/>
      <c r="C105" s="141"/>
      <c r="D105" s="36" t="str">
        <f>IFERROR(VLOOKUP($C105,DataBase!$A:$K,2,0),"")</f>
        <v/>
      </c>
      <c r="E105" s="109" t="str">
        <f>IFERROR(VLOOKUP($C105,DataBase!$A:$K,MATCH("Unit", DataBase!$A$1:$L$1,0),0),"")</f>
        <v/>
      </c>
      <c r="F105" s="188"/>
      <c r="G105" s="37">
        <f>IFERROR(VLOOKUP($C105, DataBase!$A:$K, MATCH("Harga Per Unit", DataBase!$A$1:$L$1,0),0),0)</f>
        <v>0</v>
      </c>
      <c r="H105" s="38">
        <f t="shared" si="4"/>
        <v>0</v>
      </c>
      <c r="I105" s="43"/>
      <c r="J105" s="44"/>
      <c r="K105" s="1"/>
    </row>
    <row r="106" spans="1:11" ht="15">
      <c r="A106" s="40"/>
      <c r="B106" s="41"/>
      <c r="C106" s="141"/>
      <c r="D106" s="36" t="str">
        <f>IFERROR(VLOOKUP($C106,DataBase!$A:$K,2,0),"")</f>
        <v/>
      </c>
      <c r="E106" s="109" t="str">
        <f>IFERROR(VLOOKUP($C106,DataBase!$A:$K,MATCH("Unit", DataBase!$A$1:$L$1,0),0),"")</f>
        <v/>
      </c>
      <c r="F106" s="188"/>
      <c r="G106" s="37">
        <f>IFERROR(VLOOKUP($C106, DataBase!$A:$K, MATCH("Harga Per Unit", DataBase!$A$1:$L$1,0),0),0)</f>
        <v>0</v>
      </c>
      <c r="H106" s="38">
        <f t="shared" si="4"/>
        <v>0</v>
      </c>
      <c r="I106" s="43"/>
      <c r="J106" s="44"/>
      <c r="K106" s="1"/>
    </row>
    <row r="107" spans="1:11">
      <c r="A107" s="40"/>
      <c r="B107" s="41"/>
      <c r="C107" s="135"/>
      <c r="D107" s="36" t="str">
        <f>IFERROR(VLOOKUP($C107,DataBase!$A:$K,2,0),"")</f>
        <v/>
      </c>
      <c r="E107" s="109" t="str">
        <f>IFERROR(VLOOKUP($C107,DataBase!$A:$K,MATCH("Unit", DataBase!$A$1:$L$1,0),0),"")</f>
        <v/>
      </c>
      <c r="F107" s="112"/>
      <c r="G107" s="37">
        <f>IFERROR(VLOOKUP($C107, DataBase!$A:$K, MATCH("Harga Per Unit", DataBase!$A$1:$L$1,0),0),0)</f>
        <v>0</v>
      </c>
      <c r="H107" s="38">
        <f t="shared" si="4"/>
        <v>0</v>
      </c>
      <c r="I107" s="43"/>
      <c r="J107" s="44"/>
      <c r="K107" s="1"/>
    </row>
    <row r="108" spans="1:11" ht="25.5">
      <c r="A108" s="40"/>
      <c r="B108" s="41" t="str">
        <f>"Cost" &amp;" "&amp; B97</f>
        <v>Cost Traditional Methode Tubruk</v>
      </c>
      <c r="C108" s="135"/>
      <c r="D108" s="42" t="s">
        <v>18</v>
      </c>
      <c r="E108" s="109" t="str">
        <f>IFERROR(VLOOKUP($C108,DataBase!$A:$K,MATCH("Unit", DataBase!$A$1:$L$1,0),0),"")</f>
        <v/>
      </c>
      <c r="F108" s="45"/>
      <c r="G108" s="46"/>
      <c r="H108" s="38"/>
      <c r="I108" s="47">
        <f>IFERROR(SUM($H97:$H108),"")</f>
        <v>2324.2105263157896</v>
      </c>
      <c r="J108" s="193">
        <f>IFERROR($I108/J101,"")</f>
        <v>2324.2105263157896</v>
      </c>
      <c r="K108" s="1"/>
    </row>
    <row r="109" spans="1:11">
      <c r="A109" s="263" t="s">
        <v>31</v>
      </c>
      <c r="B109" s="264"/>
      <c r="C109" s="264"/>
      <c r="D109" s="264"/>
      <c r="E109" s="264"/>
      <c r="F109" s="265"/>
      <c r="G109" s="46"/>
      <c r="H109" s="48"/>
      <c r="I109" s="49">
        <f>IFERROR($J108*10%,"")</f>
        <v>232.42105263157896</v>
      </c>
      <c r="J109" s="50"/>
      <c r="K109" s="1"/>
    </row>
    <row r="110" spans="1:11">
      <c r="A110" s="263" t="str">
        <f>"Total Cost " &amp; B97</f>
        <v>Total Cost Traditional Methode Tubruk</v>
      </c>
      <c r="B110" s="264"/>
      <c r="C110" s="264"/>
      <c r="D110" s="264"/>
      <c r="E110" s="264"/>
      <c r="F110" s="265"/>
      <c r="G110" s="46"/>
      <c r="H110" s="38"/>
      <c r="I110" s="51">
        <f>IFERROR($J108+$I109,"")</f>
        <v>2556.6315789473683</v>
      </c>
      <c r="J110" s="111"/>
      <c r="K110" s="1"/>
    </row>
    <row r="111" spans="1:11">
      <c r="A111" s="176"/>
      <c r="B111" s="176"/>
      <c r="C111" s="176"/>
      <c r="D111" s="176"/>
      <c r="E111" s="176"/>
      <c r="F111" s="176"/>
      <c r="G111" s="177" t="s">
        <v>60</v>
      </c>
      <c r="H111" s="178"/>
      <c r="I111" s="181">
        <v>0.3</v>
      </c>
      <c r="J111" s="180"/>
      <c r="K111" s="1"/>
    </row>
    <row r="112" spans="1:11">
      <c r="A112" s="176"/>
      <c r="B112" s="176"/>
      <c r="C112" s="176"/>
      <c r="D112" s="176"/>
      <c r="E112" s="176"/>
      <c r="F112" s="176"/>
      <c r="G112" s="177" t="s">
        <v>61</v>
      </c>
      <c r="H112" s="178"/>
      <c r="I112" s="179">
        <f>I110/I111</f>
        <v>8522.105263157895</v>
      </c>
      <c r="J112" s="180"/>
      <c r="K112" s="1"/>
    </row>
    <row r="113" spans="1:11">
      <c r="A113" s="176"/>
      <c r="B113" s="176"/>
      <c r="C113" s="176"/>
      <c r="D113" s="176"/>
      <c r="E113" s="176"/>
      <c r="F113" s="176"/>
      <c r="G113" s="182" t="s">
        <v>62</v>
      </c>
      <c r="H113" s="178"/>
      <c r="I113" s="184">
        <v>2743.63</v>
      </c>
      <c r="J113" s="180"/>
      <c r="K113" s="1"/>
    </row>
    <row r="114" spans="1:11">
      <c r="A114" s="176"/>
      <c r="B114" s="176"/>
      <c r="C114" s="176"/>
      <c r="D114" s="176"/>
      <c r="E114" s="176"/>
      <c r="F114" s="176"/>
      <c r="G114" s="177" t="s">
        <v>63</v>
      </c>
      <c r="H114" s="178"/>
      <c r="I114" s="183">
        <f>I110/I113*100%</f>
        <v>0.93184269706460721</v>
      </c>
      <c r="J114" s="180"/>
      <c r="K114" s="1"/>
    </row>
    <row r="117" spans="1:11">
      <c r="A117" s="266" t="s">
        <v>19</v>
      </c>
      <c r="B117" s="268" t="s">
        <v>20</v>
      </c>
      <c r="C117" s="270" t="s">
        <v>21</v>
      </c>
      <c r="D117" s="272" t="s">
        <v>22</v>
      </c>
      <c r="E117" s="266" t="s">
        <v>23</v>
      </c>
      <c r="F117" s="274" t="s">
        <v>24</v>
      </c>
      <c r="G117" s="194" t="s">
        <v>25</v>
      </c>
      <c r="H117" s="195" t="s">
        <v>26</v>
      </c>
      <c r="I117" s="276" t="s">
        <v>27</v>
      </c>
      <c r="J117" s="239" t="s">
        <v>27</v>
      </c>
    </row>
    <row r="118" spans="1:11" ht="13.5" thickBot="1">
      <c r="A118" s="267"/>
      <c r="B118" s="269"/>
      <c r="C118" s="271"/>
      <c r="D118" s="273"/>
      <c r="E118" s="267"/>
      <c r="F118" s="275"/>
      <c r="G118" s="197" t="s">
        <v>28</v>
      </c>
      <c r="H118" s="198" t="s">
        <v>29</v>
      </c>
      <c r="I118" s="277"/>
      <c r="J118" s="240" t="s">
        <v>30</v>
      </c>
    </row>
    <row r="119" spans="1:11" ht="18.75" thickTop="1">
      <c r="A119" s="261" t="s">
        <v>50</v>
      </c>
      <c r="B119" s="262"/>
      <c r="C119" s="262"/>
      <c r="D119" s="262"/>
      <c r="E119" s="262"/>
      <c r="F119" s="262"/>
      <c r="G119" s="262"/>
      <c r="H119" s="262"/>
      <c r="I119" s="262"/>
      <c r="J119" s="262"/>
      <c r="K119" s="1"/>
    </row>
    <row r="120" spans="1:11" ht="15">
      <c r="A120" s="34">
        <v>1</v>
      </c>
      <c r="B120" s="35" t="s">
        <v>247</v>
      </c>
      <c r="C120" s="141">
        <v>1111</v>
      </c>
      <c r="D120" s="36" t="str">
        <f>IFERROR(VLOOKUP($C120,DataBase!$A:$K,2,0),"")</f>
        <v>Houseblend 50 ; 30 1kg</v>
      </c>
      <c r="E120" s="109" t="str">
        <f>IFERROR(VLOOKUP($C120,DataBase!$A:$K,MATCH("Unit", DataBase!$A$1:$L$1,0),0),"")</f>
        <v>gram</v>
      </c>
      <c r="F120" s="110">
        <v>20</v>
      </c>
      <c r="G120" s="37">
        <f>IFERROR(VLOOKUP($C120, DataBase!$A:$K, MATCH("Harga Per Unit", DataBase!$A$1:$L$1,0),0),0)</f>
        <v>120</v>
      </c>
      <c r="H120" s="38">
        <f t="shared" ref="H120:H130" si="5">IFERROR($F120*$G120,0)</f>
        <v>2400</v>
      </c>
      <c r="I120" s="185"/>
      <c r="J120" s="39"/>
      <c r="K120" s="1"/>
    </row>
    <row r="121" spans="1:11" ht="15">
      <c r="A121" s="40"/>
      <c r="B121" s="41"/>
      <c r="C121" s="141">
        <v>5112</v>
      </c>
      <c r="D121" s="36" t="str">
        <f>IFERROR(VLOOKUP($C121,DataBase!$A:$K,2,0),"")</f>
        <v>galon 19lt</v>
      </c>
      <c r="E121" s="109" t="str">
        <f>IFERROR(VLOOKUP($C121,DataBase!$A:$K,MATCH("Unit", DataBase!$A$1:$L$1,0),0),"")</f>
        <v>ml</v>
      </c>
      <c r="F121" s="186">
        <v>300</v>
      </c>
      <c r="G121" s="37">
        <f>IFERROR(VLOOKUP($C121, DataBase!$A:$K, MATCH("Harga Per Unit", DataBase!$A$1:$L$1,0),0),0)</f>
        <v>0.94736842105263153</v>
      </c>
      <c r="H121" s="38">
        <f t="shared" si="5"/>
        <v>284.21052631578948</v>
      </c>
      <c r="I121" s="43"/>
      <c r="J121" s="44"/>
      <c r="K121" s="1"/>
    </row>
    <row r="122" spans="1:11" ht="15">
      <c r="A122" s="40"/>
      <c r="B122" s="41"/>
      <c r="C122" s="141">
        <v>2116</v>
      </c>
      <c r="D122" s="36" t="str">
        <f>IFERROR(VLOOKUP($C122,DataBase!$A:$K,2,0),"")</f>
        <v>Dairy Champ 500gr</v>
      </c>
      <c r="E122" s="109" t="str">
        <f>IFERROR(VLOOKUP($C122,DataBase!$A:$K,MATCH("Unit", DataBase!$A$1:$L$1,0),0),"")</f>
        <v>gram</v>
      </c>
      <c r="F122" s="186">
        <v>40</v>
      </c>
      <c r="G122" s="37">
        <f>IFERROR(VLOOKUP($C122, DataBase!$A:$K, MATCH("Harga Per Unit", DataBase!$A$1:$L$1,0),0),0)</f>
        <v>23</v>
      </c>
      <c r="H122" s="38">
        <f t="shared" si="5"/>
        <v>920</v>
      </c>
      <c r="I122" s="43"/>
      <c r="J122" s="44"/>
      <c r="K122" s="1"/>
    </row>
    <row r="123" spans="1:11" ht="15">
      <c r="A123" s="40"/>
      <c r="B123" s="41"/>
      <c r="C123" s="141"/>
      <c r="D123" s="36" t="str">
        <f>IFERROR(VLOOKUP($C123,DataBase!$A:$K,2,0),"")</f>
        <v/>
      </c>
      <c r="E123" s="109" t="str">
        <f>IFERROR(VLOOKUP($C123,DataBase!$A:$K,MATCH("Unit", DataBase!$A$1:$L$1,0),0),"")</f>
        <v/>
      </c>
      <c r="F123" s="187"/>
      <c r="G123" s="37">
        <f>IFERROR(VLOOKUP($C123, DataBase!$A:$K, MATCH("Harga Per Unit", DataBase!$A$1:$L$1,0),0),0)</f>
        <v>0</v>
      </c>
      <c r="H123" s="38">
        <f t="shared" si="5"/>
        <v>0</v>
      </c>
      <c r="I123" s="43"/>
      <c r="J123" s="189" t="s">
        <v>66</v>
      </c>
      <c r="K123" s="1"/>
    </row>
    <row r="124" spans="1:11" ht="15">
      <c r="A124" s="40"/>
      <c r="B124" s="41"/>
      <c r="C124" s="141"/>
      <c r="D124" s="36" t="str">
        <f>IFERROR(VLOOKUP($C124,DataBase!$A:$K,2,0),"")</f>
        <v/>
      </c>
      <c r="E124" s="109" t="str">
        <f>IFERROR(VLOOKUP($C124,DataBase!$A:$K,MATCH("Unit", DataBase!$A$1:$L$1,0),0),"")</f>
        <v/>
      </c>
      <c r="F124" s="187"/>
      <c r="G124" s="37">
        <f>IFERROR(VLOOKUP($C124, DataBase!$A:$K, MATCH("Harga Per Unit", DataBase!$A$1:$L$1,0),0),0)</f>
        <v>0</v>
      </c>
      <c r="H124" s="114">
        <f t="shared" si="5"/>
        <v>0</v>
      </c>
      <c r="I124" s="43"/>
      <c r="J124" s="192">
        <v>1</v>
      </c>
      <c r="K124" s="1"/>
    </row>
    <row r="125" spans="1:11" ht="15">
      <c r="A125" s="40"/>
      <c r="B125" s="41"/>
      <c r="C125" s="141"/>
      <c r="D125" s="36" t="str">
        <f>IFERROR(VLOOKUP($C125,DataBase!$A:$K,2,0),"")</f>
        <v/>
      </c>
      <c r="E125" s="109" t="str">
        <f>IFERROR(VLOOKUP($C125,DataBase!$A:$K,MATCH("Unit", DataBase!$A$1:$L$1,0),0),"")</f>
        <v/>
      </c>
      <c r="F125" s="187"/>
      <c r="G125" s="37">
        <f>IFERROR(VLOOKUP($C125, DataBase!$A:$K, MATCH("Harga Per Unit", DataBase!$A$1:$L$1,0),0),0)</f>
        <v>0</v>
      </c>
      <c r="H125" s="38">
        <f t="shared" si="5"/>
        <v>0</v>
      </c>
      <c r="I125" s="43"/>
      <c r="J125" s="189" t="s">
        <v>67</v>
      </c>
      <c r="K125" s="1"/>
    </row>
    <row r="126" spans="1:11" ht="15">
      <c r="A126" s="40"/>
      <c r="B126" s="41"/>
      <c r="C126" s="141"/>
      <c r="D126" s="36" t="str">
        <f>IFERROR(VLOOKUP($C126,DataBase!$A:$K,2,0),"")</f>
        <v/>
      </c>
      <c r="E126" s="109" t="str">
        <f>IFERROR(VLOOKUP($C126,DataBase!$A:$K,MATCH("Unit", DataBase!$A$1:$L$1,0),0),"")</f>
        <v/>
      </c>
      <c r="F126" s="187"/>
      <c r="G126" s="37">
        <f>IFERROR(VLOOKUP($C126, DataBase!$A:$K, MATCH("Harga Per Unit", DataBase!$A$1:$L$1,0),0),0)</f>
        <v>0</v>
      </c>
      <c r="H126" s="38">
        <f t="shared" si="5"/>
        <v>0</v>
      </c>
      <c r="I126" s="43"/>
      <c r="J126" s="44"/>
      <c r="K126" s="1"/>
    </row>
    <row r="127" spans="1:11" ht="15">
      <c r="A127" s="40"/>
      <c r="B127" s="41"/>
      <c r="C127" s="141"/>
      <c r="D127" s="36" t="str">
        <f>IFERROR(VLOOKUP($C127,DataBase!$A:$K,2,0),"")</f>
        <v/>
      </c>
      <c r="E127" s="109" t="str">
        <f>IFERROR(VLOOKUP($C127,DataBase!$A:$K,MATCH("Unit", DataBase!$A$1:$L$1,0),0),"")</f>
        <v/>
      </c>
      <c r="F127" s="190"/>
      <c r="G127" s="37">
        <f>IFERROR(VLOOKUP($C127, DataBase!$A:$K, MATCH("Harga Per Unit", DataBase!$A$1:$L$1,0),0),0)</f>
        <v>0</v>
      </c>
      <c r="H127" s="38">
        <f t="shared" si="5"/>
        <v>0</v>
      </c>
      <c r="I127" s="43"/>
      <c r="J127" s="44"/>
      <c r="K127" s="1"/>
    </row>
    <row r="128" spans="1:11" ht="15">
      <c r="A128" s="40"/>
      <c r="B128" s="41"/>
      <c r="C128" s="141"/>
      <c r="D128" s="36" t="str">
        <f>IFERROR(VLOOKUP($C128,DataBase!$A:$K,2,0),"")</f>
        <v/>
      </c>
      <c r="E128" s="109" t="str">
        <f>IFERROR(VLOOKUP($C128,DataBase!$A:$K,MATCH("Unit", DataBase!$A$1:$L$1,0),0),"")</f>
        <v/>
      </c>
      <c r="F128" s="188"/>
      <c r="G128" s="37">
        <f>IFERROR(VLOOKUP($C128, DataBase!$A:$K, MATCH("Harga Per Unit", DataBase!$A$1:$L$1,0),0),0)</f>
        <v>0</v>
      </c>
      <c r="H128" s="38">
        <f t="shared" si="5"/>
        <v>0</v>
      </c>
      <c r="I128" s="43"/>
      <c r="J128" s="44"/>
      <c r="K128" s="1"/>
    </row>
    <row r="129" spans="1:11" ht="15">
      <c r="A129" s="40"/>
      <c r="B129" s="41"/>
      <c r="C129" s="141"/>
      <c r="D129" s="36" t="str">
        <f>IFERROR(VLOOKUP($C129,DataBase!$A:$K,2,0),"")</f>
        <v/>
      </c>
      <c r="E129" s="109" t="str">
        <f>IFERROR(VLOOKUP($C129,DataBase!$A:$K,MATCH("Unit", DataBase!$A$1:$L$1,0),0),"")</f>
        <v/>
      </c>
      <c r="F129" s="188"/>
      <c r="G129" s="37">
        <f>IFERROR(VLOOKUP($C129, DataBase!$A:$K, MATCH("Harga Per Unit", DataBase!$A$1:$L$1,0),0),0)</f>
        <v>0</v>
      </c>
      <c r="H129" s="38">
        <f t="shared" si="5"/>
        <v>0</v>
      </c>
      <c r="I129" s="43"/>
      <c r="J129" s="44"/>
      <c r="K129" s="1"/>
    </row>
    <row r="130" spans="1:11">
      <c r="A130" s="40"/>
      <c r="B130" s="41"/>
      <c r="C130" s="135"/>
      <c r="D130" s="36" t="str">
        <f>IFERROR(VLOOKUP($C130,DataBase!$A:$K,2,0),"")</f>
        <v/>
      </c>
      <c r="E130" s="109" t="str">
        <f>IFERROR(VLOOKUP($C130,DataBase!$A:$K,MATCH("Unit", DataBase!$A$1:$L$1,0),0),"")</f>
        <v/>
      </c>
      <c r="F130" s="112"/>
      <c r="G130" s="37">
        <f>IFERROR(VLOOKUP($C130, DataBase!$A:$K, MATCH("Harga Per Unit", DataBase!$A$1:$L$1,0),0),0)</f>
        <v>0</v>
      </c>
      <c r="H130" s="38">
        <f t="shared" si="5"/>
        <v>0</v>
      </c>
      <c r="I130" s="43"/>
      <c r="J130" s="44"/>
      <c r="K130" s="1"/>
    </row>
    <row r="131" spans="1:11">
      <c r="A131" s="40"/>
      <c r="B131" s="41" t="str">
        <f>"Cost" &amp;" "&amp; B120</f>
        <v>Cost Tubruk Susu / Aren</v>
      </c>
      <c r="C131" s="135"/>
      <c r="D131" s="42" t="s">
        <v>18</v>
      </c>
      <c r="E131" s="109" t="str">
        <f>IFERROR(VLOOKUP($C131,DataBase!$A:$K,MATCH("Unit", DataBase!$A$1:$L$1,0),0),"")</f>
        <v/>
      </c>
      <c r="F131" s="45"/>
      <c r="G131" s="46"/>
      <c r="H131" s="38"/>
      <c r="I131" s="47">
        <f>IFERROR(SUM($H120:$H131),"")</f>
        <v>3604.2105263157896</v>
      </c>
      <c r="J131" s="193">
        <f>IFERROR($I131/J124,"")</f>
        <v>3604.2105263157896</v>
      </c>
      <c r="K131" s="1"/>
    </row>
    <row r="132" spans="1:11">
      <c r="A132" s="263" t="s">
        <v>31</v>
      </c>
      <c r="B132" s="264"/>
      <c r="C132" s="264"/>
      <c r="D132" s="264"/>
      <c r="E132" s="264"/>
      <c r="F132" s="265"/>
      <c r="G132" s="46"/>
      <c r="H132" s="48"/>
      <c r="I132" s="49">
        <f>IFERROR($J131*10%,"")</f>
        <v>360.42105263157896</v>
      </c>
      <c r="J132" s="50"/>
      <c r="K132" s="1"/>
    </row>
    <row r="133" spans="1:11">
      <c r="A133" s="263" t="str">
        <f>"Total Cost " &amp; B120</f>
        <v>Total Cost Tubruk Susu / Aren</v>
      </c>
      <c r="B133" s="264"/>
      <c r="C133" s="264"/>
      <c r="D133" s="264"/>
      <c r="E133" s="264"/>
      <c r="F133" s="265"/>
      <c r="G133" s="46"/>
      <c r="H133" s="38"/>
      <c r="I133" s="51">
        <f>IFERROR($J131+$I132,"")</f>
        <v>3964.6315789473683</v>
      </c>
      <c r="J133" s="111"/>
      <c r="K133" s="1"/>
    </row>
    <row r="134" spans="1:11">
      <c r="A134" s="176"/>
      <c r="B134" s="176"/>
      <c r="C134" s="176"/>
      <c r="D134" s="176"/>
      <c r="E134" s="176"/>
      <c r="F134" s="176"/>
      <c r="G134" s="177" t="s">
        <v>60</v>
      </c>
      <c r="H134" s="178"/>
      <c r="I134" s="181">
        <v>0.3</v>
      </c>
      <c r="J134" s="180"/>
      <c r="K134" s="1"/>
    </row>
    <row r="135" spans="1:11">
      <c r="A135" s="176"/>
      <c r="B135" s="176"/>
      <c r="C135" s="176"/>
      <c r="D135" s="176"/>
      <c r="E135" s="176"/>
      <c r="F135" s="176"/>
      <c r="G135" s="177" t="s">
        <v>61</v>
      </c>
      <c r="H135" s="178"/>
      <c r="I135" s="179">
        <f>I133/I134</f>
        <v>13215.438596491229</v>
      </c>
      <c r="J135" s="180"/>
      <c r="K135" s="1"/>
    </row>
    <row r="136" spans="1:11">
      <c r="A136" s="176"/>
      <c r="B136" s="176"/>
      <c r="C136" s="176"/>
      <c r="D136" s="176"/>
      <c r="E136" s="176"/>
      <c r="F136" s="176"/>
      <c r="G136" s="182" t="s">
        <v>62</v>
      </c>
      <c r="H136" s="178"/>
      <c r="I136" s="184">
        <v>4184.63</v>
      </c>
      <c r="J136" s="180"/>
      <c r="K136" s="1"/>
    </row>
    <row r="137" spans="1:11">
      <c r="A137" s="176"/>
      <c r="B137" s="176"/>
      <c r="C137" s="176"/>
      <c r="D137" s="176"/>
      <c r="E137" s="176"/>
      <c r="F137" s="176"/>
      <c r="G137" s="177" t="s">
        <v>63</v>
      </c>
      <c r="H137" s="178"/>
      <c r="I137" s="183">
        <f>I133/I136*100%</f>
        <v>0.9474270315290404</v>
      </c>
      <c r="J137" s="180"/>
      <c r="K137" s="1"/>
    </row>
  </sheetData>
  <mergeCells count="60">
    <mergeCell ref="A73:J73"/>
    <mergeCell ref="A86:F86"/>
    <mergeCell ref="A41:F41"/>
    <mergeCell ref="A50:J50"/>
    <mergeCell ref="A63:F63"/>
    <mergeCell ref="A64:F64"/>
    <mergeCell ref="A71:A72"/>
    <mergeCell ref="B71:B72"/>
    <mergeCell ref="C71:C72"/>
    <mergeCell ref="D71:D72"/>
    <mergeCell ref="E71:E72"/>
    <mergeCell ref="F71:F72"/>
    <mergeCell ref="I71:I72"/>
    <mergeCell ref="I1:I2"/>
    <mergeCell ref="A3:J3"/>
    <mergeCell ref="A16:F16"/>
    <mergeCell ref="A17:F17"/>
    <mergeCell ref="A1:A2"/>
    <mergeCell ref="B1:B2"/>
    <mergeCell ref="C1:C2"/>
    <mergeCell ref="D1:D2"/>
    <mergeCell ref="E1:E2"/>
    <mergeCell ref="F1:F2"/>
    <mergeCell ref="F25:F26"/>
    <mergeCell ref="I25:I26"/>
    <mergeCell ref="A27:J27"/>
    <mergeCell ref="A40:F40"/>
    <mergeCell ref="A48:A49"/>
    <mergeCell ref="B48:B49"/>
    <mergeCell ref="C48:C49"/>
    <mergeCell ref="D48:D49"/>
    <mergeCell ref="E48:E49"/>
    <mergeCell ref="F48:F49"/>
    <mergeCell ref="I48:I49"/>
    <mergeCell ref="A25:A26"/>
    <mergeCell ref="B25:B26"/>
    <mergeCell ref="C25:C26"/>
    <mergeCell ref="D25:D26"/>
    <mergeCell ref="E25:E26"/>
    <mergeCell ref="A87:F87"/>
    <mergeCell ref="A94:A95"/>
    <mergeCell ref="B94:B95"/>
    <mergeCell ref="C94:C95"/>
    <mergeCell ref="D94:D95"/>
    <mergeCell ref="E94:E95"/>
    <mergeCell ref="F94:F95"/>
    <mergeCell ref="I94:I95"/>
    <mergeCell ref="F117:F118"/>
    <mergeCell ref="I117:I118"/>
    <mergeCell ref="A119:J119"/>
    <mergeCell ref="A132:F132"/>
    <mergeCell ref="A96:J96"/>
    <mergeCell ref="A109:F109"/>
    <mergeCell ref="A110:F110"/>
    <mergeCell ref="A133:F133"/>
    <mergeCell ref="A117:A118"/>
    <mergeCell ref="B117:B118"/>
    <mergeCell ref="C117:C118"/>
    <mergeCell ref="D117:D118"/>
    <mergeCell ref="E117:E118"/>
  </mergeCells>
  <dataValidations count="2">
    <dataValidation allowBlank="1" showInputMessage="1" showErrorMessage="1" errorTitle="!!! WARNING !!!" error="WOI...JGN DI INPUT MANUAL !_x000a_BIARIN AJA KOSONG !_x000a_BALIKIN GA ?!_x000a_PENCET CTRL-Z !" sqref="H4:H14 H28:H38 H51:H61 H74:H84 H97:H107 H120:H130" xr:uid="{00000000-0002-0000-0400-000000000000}"/>
    <dataValidation allowBlank="1" showInputMessage="1" showErrorMessage="1" errorTitle="!!! WARNING !!!" error="JANGAN DI INPUT MANUAL COY !" sqref="G4:G14 G28:G38 G51:G61 G74:G84 G97:G107 G120:G130" xr:uid="{00000000-0002-0000-0400-000001000000}"/>
  </dataValidations>
  <printOptions horizontalCentered="1"/>
  <pageMargins left="0.31496062992126" right="0.31496062992126" top="0.35433070866141703" bottom="0.35433070866141703" header="0" footer="0.118110236220472"/>
  <pageSetup paperSize="9" scale="59" fitToHeight="0" orientation="portrait" r:id="rId1"/>
  <headerFooter>
    <oddFooter>&amp;R&amp;P&amp;N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K250"/>
  <sheetViews>
    <sheetView workbookViewId="0">
      <pane ySplit="2" topLeftCell="A208" activePane="bottomLeft" state="frozen"/>
      <selection pane="bottomLeft" activeCell="B210" sqref="B210"/>
    </sheetView>
  </sheetViews>
  <sheetFormatPr defaultColWidth="9.140625" defaultRowHeight="12.75"/>
  <cols>
    <col min="1" max="1" width="6.28515625" style="1" customWidth="1"/>
    <col min="2" max="2" width="23.7109375" style="1" customWidth="1"/>
    <col min="3" max="3" width="10" style="136" bestFit="1" customWidth="1"/>
    <col min="4" max="4" width="23.85546875" style="1" customWidth="1"/>
    <col min="5" max="5" width="6.28515625" style="2" customWidth="1"/>
    <col min="6" max="6" width="6.28515625" style="1" customWidth="1"/>
    <col min="7" max="7" width="14" style="1" bestFit="1" customWidth="1"/>
    <col min="8" max="8" width="12" style="1" bestFit="1" customWidth="1"/>
    <col min="9" max="10" width="19" style="1" bestFit="1" customWidth="1"/>
    <col min="11" max="11" width="9.140625" style="115"/>
    <col min="12" max="12" width="8" style="1" customWidth="1"/>
    <col min="13" max="16384" width="9.140625" style="1"/>
  </cols>
  <sheetData>
    <row r="1" spans="1:11">
      <c r="A1" s="266" t="s">
        <v>19</v>
      </c>
      <c r="B1" s="268" t="s">
        <v>20</v>
      </c>
      <c r="C1" s="270" t="s">
        <v>21</v>
      </c>
      <c r="D1" s="272" t="s">
        <v>22</v>
      </c>
      <c r="E1" s="266" t="s">
        <v>23</v>
      </c>
      <c r="F1" s="274" t="s">
        <v>24</v>
      </c>
      <c r="G1" s="194" t="s">
        <v>25</v>
      </c>
      <c r="H1" s="195" t="s">
        <v>26</v>
      </c>
      <c r="I1" s="276" t="s">
        <v>27</v>
      </c>
      <c r="J1" s="200" t="s">
        <v>27</v>
      </c>
    </row>
    <row r="2" spans="1:11" ht="13.5" thickBot="1">
      <c r="A2" s="267"/>
      <c r="B2" s="269"/>
      <c r="C2" s="271"/>
      <c r="D2" s="273"/>
      <c r="E2" s="267"/>
      <c r="F2" s="275"/>
      <c r="G2" s="197" t="s">
        <v>28</v>
      </c>
      <c r="H2" s="198" t="s">
        <v>29</v>
      </c>
      <c r="I2" s="277"/>
      <c r="J2" s="201" t="s">
        <v>30</v>
      </c>
    </row>
    <row r="3" spans="1:11" ht="18.75" thickTop="1">
      <c r="A3" s="261" t="s">
        <v>50</v>
      </c>
      <c r="B3" s="262"/>
      <c r="C3" s="262"/>
      <c r="D3" s="262"/>
      <c r="E3" s="262"/>
      <c r="F3" s="262"/>
      <c r="G3" s="262"/>
      <c r="H3" s="262"/>
      <c r="I3" s="262"/>
      <c r="J3" s="262"/>
      <c r="K3" s="1"/>
    </row>
    <row r="4" spans="1:11" ht="25.5">
      <c r="A4" s="34">
        <v>1</v>
      </c>
      <c r="B4" s="35" t="s">
        <v>133</v>
      </c>
      <c r="C4" s="141">
        <v>6111</v>
      </c>
      <c r="D4" s="36" t="str">
        <f>IFERROR(VLOOKUP($C4,DataBase!$A:$K,2,0),"")</f>
        <v>Black Tea Prendjak 25s</v>
      </c>
      <c r="E4" s="109" t="str">
        <f>IFERROR(VLOOKUP($C4,DataBase!$A:$K,MATCH("Unit", DataBase!$A$1:$L$1,0),0),"")</f>
        <v>pcs</v>
      </c>
      <c r="F4" s="110">
        <v>1</v>
      </c>
      <c r="G4" s="37">
        <f>IFERROR(VLOOKUP($C4, DataBase!$A:$K, MATCH("Harga Per Unit", DataBase!$A$1:$L$1,0),0),0)</f>
        <v>240</v>
      </c>
      <c r="H4" s="38">
        <f t="shared" ref="H4:H14" si="0">IFERROR($F4*$G4,0)</f>
        <v>240</v>
      </c>
      <c r="I4" s="185"/>
      <c r="J4" s="39"/>
      <c r="K4" s="1"/>
    </row>
    <row r="5" spans="1:11" ht="15">
      <c r="A5" s="40"/>
      <c r="B5" s="41"/>
      <c r="C5" s="141">
        <v>5112</v>
      </c>
      <c r="D5" s="36" t="str">
        <f>IFERROR(VLOOKUP($C5,DataBase!$A:$K,2,0),"")</f>
        <v>galon 19lt</v>
      </c>
      <c r="E5" s="109" t="str">
        <f>IFERROR(VLOOKUP($C5,DataBase!$A:$K,MATCH("Unit", DataBase!$A$1:$L$1,0),0),"")</f>
        <v>ml</v>
      </c>
      <c r="F5" s="186">
        <v>300</v>
      </c>
      <c r="G5" s="37">
        <f>IFERROR(VLOOKUP($C5, DataBase!$A:$K, MATCH("Harga Per Unit", DataBase!$A$1:$L$1,0),0),0)</f>
        <v>0.94736842105263153</v>
      </c>
      <c r="H5" s="38">
        <f t="shared" si="0"/>
        <v>284.21052631578948</v>
      </c>
      <c r="I5" s="43"/>
      <c r="J5" s="44"/>
      <c r="K5" s="1"/>
    </row>
    <row r="6" spans="1:11" ht="15">
      <c r="A6" s="40"/>
      <c r="B6" s="41"/>
      <c r="C6" s="141">
        <v>7112</v>
      </c>
      <c r="D6" s="36" t="str">
        <f>IFERROR(VLOOKUP($C6,DataBase!$A:$K,2,0),"")</f>
        <v>WIP Simple Syrup</v>
      </c>
      <c r="E6" s="109" t="str">
        <f>IFERROR(VLOOKUP($C6,DataBase!$A:$K,MATCH("Unit", DataBase!$A$1:$L$1,0),0),"")</f>
        <v>gram</v>
      </c>
      <c r="F6" s="186">
        <v>40</v>
      </c>
      <c r="G6" s="37">
        <f>IFERROR(VLOOKUP($C6, DataBase!$A:$K, MATCH("Harga Per Unit", DataBase!$A$1:$L$1,0),0),0)</f>
        <v>17</v>
      </c>
      <c r="H6" s="38">
        <f t="shared" si="0"/>
        <v>680</v>
      </c>
      <c r="I6" s="43"/>
      <c r="J6" s="44"/>
      <c r="K6" s="1"/>
    </row>
    <row r="7" spans="1:11" ht="15">
      <c r="A7" s="40"/>
      <c r="B7" s="41"/>
      <c r="C7" s="141"/>
      <c r="D7" s="36" t="str">
        <f>IFERROR(VLOOKUP($C7,DataBase!$A:$K,2,0),"")</f>
        <v/>
      </c>
      <c r="E7" s="109" t="str">
        <f>IFERROR(VLOOKUP($C7,DataBase!$A:$K,MATCH("Unit", DataBase!$A$1:$L$1,0),0),"")</f>
        <v/>
      </c>
      <c r="F7" s="187"/>
      <c r="G7" s="37">
        <f>IFERROR(VLOOKUP($C7, DataBase!$A:$K, MATCH("Harga Per Unit", DataBase!$A$1:$L$1,0),0),0)</f>
        <v>0</v>
      </c>
      <c r="H7" s="38">
        <f t="shared" si="0"/>
        <v>0</v>
      </c>
      <c r="I7" s="43"/>
      <c r="J7" s="189" t="s">
        <v>66</v>
      </c>
      <c r="K7" s="1"/>
    </row>
    <row r="8" spans="1:11" ht="15">
      <c r="A8" s="40"/>
      <c r="B8" s="41"/>
      <c r="C8" s="141"/>
      <c r="D8" s="36" t="str">
        <f>IFERROR(VLOOKUP($C8,DataBase!$A:$K,2,0),"")</f>
        <v/>
      </c>
      <c r="E8" s="109" t="str">
        <f>IFERROR(VLOOKUP($C8,DataBase!$A:$K,MATCH("Unit", DataBase!$A$1:$L$1,0),0),"")</f>
        <v/>
      </c>
      <c r="F8" s="187"/>
      <c r="G8" s="37">
        <f>IFERROR(VLOOKUP($C8, DataBase!$A:$K, MATCH("Harga Per Unit", DataBase!$A$1:$L$1,0),0),0)</f>
        <v>0</v>
      </c>
      <c r="H8" s="114">
        <f t="shared" si="0"/>
        <v>0</v>
      </c>
      <c r="I8" s="43"/>
      <c r="J8" s="192">
        <v>1</v>
      </c>
      <c r="K8" s="1"/>
    </row>
    <row r="9" spans="1:11" ht="15">
      <c r="A9" s="40"/>
      <c r="B9" s="41"/>
      <c r="C9" s="141"/>
      <c r="D9" s="36" t="str">
        <f>IFERROR(VLOOKUP($C9,DataBase!$A:$K,2,0),"")</f>
        <v/>
      </c>
      <c r="E9" s="109" t="str">
        <f>IFERROR(VLOOKUP($C9,DataBase!$A:$K,MATCH("Unit", DataBase!$A$1:$L$1,0),0),"")</f>
        <v/>
      </c>
      <c r="F9" s="187"/>
      <c r="G9" s="37">
        <f>IFERROR(VLOOKUP($C9, DataBase!$A:$K, MATCH("Harga Per Unit", DataBase!$A$1:$L$1,0),0),0)</f>
        <v>0</v>
      </c>
      <c r="H9" s="38">
        <f t="shared" si="0"/>
        <v>0</v>
      </c>
      <c r="I9" s="43"/>
      <c r="J9" s="189" t="s">
        <v>67</v>
      </c>
      <c r="K9" s="1"/>
    </row>
    <row r="10" spans="1:11" ht="15">
      <c r="A10" s="40"/>
      <c r="B10" s="41"/>
      <c r="C10" s="141"/>
      <c r="D10" s="36" t="str">
        <f>IFERROR(VLOOKUP($C10,DataBase!$A:$K,2,0),"")</f>
        <v/>
      </c>
      <c r="E10" s="109" t="str">
        <f>IFERROR(VLOOKUP($C10,DataBase!$A:$K,MATCH("Unit", DataBase!$A$1:$L$1,0),0),"")</f>
        <v/>
      </c>
      <c r="F10" s="187"/>
      <c r="G10" s="37">
        <f>IFERROR(VLOOKUP($C10, DataBase!$A:$K, MATCH("Harga Per Unit", DataBase!$A$1:$L$1,0),0),0)</f>
        <v>0</v>
      </c>
      <c r="H10" s="38">
        <f t="shared" si="0"/>
        <v>0</v>
      </c>
      <c r="I10" s="43"/>
      <c r="J10" s="44"/>
      <c r="K10" s="1"/>
    </row>
    <row r="11" spans="1:11" ht="15">
      <c r="A11" s="40"/>
      <c r="B11" s="41"/>
      <c r="C11" s="141"/>
      <c r="D11" s="36" t="str">
        <f>IFERROR(VLOOKUP($C11,DataBase!$A:$K,2,0),"")</f>
        <v/>
      </c>
      <c r="E11" s="109" t="str">
        <f>IFERROR(VLOOKUP($C11,DataBase!$A:$K,MATCH("Unit", DataBase!$A$1:$L$1,0),0),"")</f>
        <v/>
      </c>
      <c r="F11" s="190"/>
      <c r="G11" s="37">
        <f>IFERROR(VLOOKUP($C11, DataBase!$A:$K, MATCH("Harga Per Unit", DataBase!$A$1:$L$1,0),0),0)</f>
        <v>0</v>
      </c>
      <c r="H11" s="38">
        <f t="shared" si="0"/>
        <v>0</v>
      </c>
      <c r="I11" s="43"/>
      <c r="J11" s="44"/>
      <c r="K11" s="1"/>
    </row>
    <row r="12" spans="1:11" ht="15">
      <c r="A12" s="40"/>
      <c r="B12" s="41"/>
      <c r="C12" s="141"/>
      <c r="D12" s="36" t="str">
        <f>IFERROR(VLOOKUP($C12,DataBase!$A:$K,2,0),"")</f>
        <v/>
      </c>
      <c r="E12" s="109" t="str">
        <f>IFERROR(VLOOKUP($C12,DataBase!$A:$K,MATCH("Unit", DataBase!$A$1:$L$1,0),0),"")</f>
        <v/>
      </c>
      <c r="F12" s="188"/>
      <c r="G12" s="37">
        <f>IFERROR(VLOOKUP($C12, DataBase!$A:$K, MATCH("Harga Per Unit", DataBase!$A$1:$L$1,0),0),0)</f>
        <v>0</v>
      </c>
      <c r="H12" s="38">
        <f t="shared" si="0"/>
        <v>0</v>
      </c>
      <c r="I12" s="43"/>
      <c r="J12" s="44"/>
      <c r="K12" s="1"/>
    </row>
    <row r="13" spans="1:11" ht="15">
      <c r="A13" s="40"/>
      <c r="B13" s="41"/>
      <c r="C13" s="141"/>
      <c r="D13" s="36" t="str">
        <f>IFERROR(VLOOKUP($C13,DataBase!$A:$K,2,0),"")</f>
        <v/>
      </c>
      <c r="E13" s="109" t="str">
        <f>IFERROR(VLOOKUP($C13,DataBase!$A:$K,MATCH("Unit", DataBase!$A$1:$L$1,0),0),"")</f>
        <v/>
      </c>
      <c r="F13" s="188"/>
      <c r="G13" s="37">
        <f>IFERROR(VLOOKUP($C13, DataBase!$A:$K, MATCH("Harga Per Unit", DataBase!$A$1:$L$1,0),0),0)</f>
        <v>0</v>
      </c>
      <c r="H13" s="38">
        <f t="shared" si="0"/>
        <v>0</v>
      </c>
      <c r="I13" s="43"/>
      <c r="J13" s="44"/>
      <c r="K13" s="1"/>
    </row>
    <row r="14" spans="1:11">
      <c r="A14" s="40"/>
      <c r="B14" s="41"/>
      <c r="C14" s="135"/>
      <c r="D14" s="36" t="str">
        <f>IFERROR(VLOOKUP($C14,DataBase!$A:$K,2,0),"")</f>
        <v/>
      </c>
      <c r="E14" s="109" t="str">
        <f>IFERROR(VLOOKUP($C14,DataBase!$A:$K,MATCH("Unit", DataBase!$A$1:$L$1,0),0),"")</f>
        <v/>
      </c>
      <c r="F14" s="112"/>
      <c r="G14" s="37">
        <f>IFERROR(VLOOKUP($C14, DataBase!$A:$K, MATCH("Harga Per Unit", DataBase!$A$1:$L$1,0),0),0)</f>
        <v>0</v>
      </c>
      <c r="H14" s="38">
        <f t="shared" si="0"/>
        <v>0</v>
      </c>
      <c r="I14" s="43"/>
      <c r="J14" s="44"/>
      <c r="K14" s="1"/>
    </row>
    <row r="15" spans="1:11" ht="25.5">
      <c r="A15" s="40"/>
      <c r="B15" s="41" t="str">
        <f>"Cost" &amp;" "&amp; B4</f>
        <v>Cost Black Tea Iced (es the Manis )</v>
      </c>
      <c r="C15" s="135"/>
      <c r="D15" s="42" t="s">
        <v>18</v>
      </c>
      <c r="E15" s="109" t="str">
        <f>IFERROR(VLOOKUP($C15,DataBase!$A:$K,MATCH("Unit", DataBase!$A$1:$L$1,0),0),"")</f>
        <v/>
      </c>
      <c r="F15" s="45"/>
      <c r="G15" s="46"/>
      <c r="H15" s="38"/>
      <c r="I15" s="47">
        <f>IFERROR(SUM($H4:$H15),"")</f>
        <v>1204.2105263157896</v>
      </c>
      <c r="J15" s="193">
        <f>IFERROR($I15/J8,"")</f>
        <v>1204.2105263157896</v>
      </c>
      <c r="K15" s="1"/>
    </row>
    <row r="16" spans="1:11">
      <c r="A16" s="263" t="s">
        <v>31</v>
      </c>
      <c r="B16" s="264"/>
      <c r="C16" s="264"/>
      <c r="D16" s="264"/>
      <c r="E16" s="264"/>
      <c r="F16" s="265"/>
      <c r="G16" s="46"/>
      <c r="H16" s="48"/>
      <c r="I16" s="49">
        <f>IFERROR($J15*10%,"")</f>
        <v>120.42105263157896</v>
      </c>
      <c r="J16" s="50"/>
      <c r="K16" s="1"/>
    </row>
    <row r="17" spans="1:11">
      <c r="A17" s="263" t="str">
        <f>"Total Cost " &amp; B4</f>
        <v>Total Cost Black Tea Iced (es the Manis )</v>
      </c>
      <c r="B17" s="264"/>
      <c r="C17" s="264"/>
      <c r="D17" s="264"/>
      <c r="E17" s="264"/>
      <c r="F17" s="265"/>
      <c r="G17" s="46"/>
      <c r="H17" s="38"/>
      <c r="I17" s="51">
        <f>IFERROR($J15+$I16,"")</f>
        <v>1324.6315789473686</v>
      </c>
      <c r="J17" s="111"/>
      <c r="K17" s="1"/>
    </row>
    <row r="18" spans="1:11">
      <c r="A18" s="176"/>
      <c r="B18" s="176"/>
      <c r="C18" s="176"/>
      <c r="D18" s="176"/>
      <c r="E18" s="176"/>
      <c r="F18" s="176"/>
      <c r="G18" s="177" t="s">
        <v>60</v>
      </c>
      <c r="H18" s="178"/>
      <c r="I18" s="181">
        <v>0.3</v>
      </c>
      <c r="J18" s="180"/>
      <c r="K18" s="1"/>
    </row>
    <row r="19" spans="1:11">
      <c r="A19" s="176"/>
      <c r="B19" s="176"/>
      <c r="C19" s="176"/>
      <c r="D19" s="176"/>
      <c r="E19" s="176"/>
      <c r="F19" s="176"/>
      <c r="G19" s="177" t="s">
        <v>61</v>
      </c>
      <c r="H19" s="178"/>
      <c r="I19" s="179">
        <f>I17/I18</f>
        <v>4415.438596491229</v>
      </c>
      <c r="J19" s="180"/>
      <c r="K19" s="1"/>
    </row>
    <row r="20" spans="1:11">
      <c r="A20" s="176"/>
      <c r="B20" s="176"/>
      <c r="C20" s="176"/>
      <c r="D20" s="176"/>
      <c r="E20" s="176"/>
      <c r="F20" s="176"/>
      <c r="G20" s="182" t="s">
        <v>62</v>
      </c>
      <c r="H20" s="178"/>
      <c r="I20" s="184">
        <v>1324.63</v>
      </c>
      <c r="J20" s="180"/>
      <c r="K20" s="1"/>
    </row>
    <row r="21" spans="1:11">
      <c r="A21" s="176"/>
      <c r="B21" s="176"/>
      <c r="C21" s="176"/>
      <c r="D21" s="176"/>
      <c r="E21" s="176"/>
      <c r="F21" s="176"/>
      <c r="G21" s="177" t="s">
        <v>63</v>
      </c>
      <c r="H21" s="178"/>
      <c r="I21" s="183">
        <f>I17/I20*100%</f>
        <v>1.0000011919912493</v>
      </c>
      <c r="J21" s="180"/>
      <c r="K21" s="1"/>
    </row>
    <row r="25" spans="1:11">
      <c r="A25" s="266" t="s">
        <v>19</v>
      </c>
      <c r="B25" s="268" t="s">
        <v>20</v>
      </c>
      <c r="C25" s="270" t="s">
        <v>21</v>
      </c>
      <c r="D25" s="272" t="s">
        <v>22</v>
      </c>
      <c r="E25" s="266" t="s">
        <v>23</v>
      </c>
      <c r="F25" s="274" t="s">
        <v>24</v>
      </c>
      <c r="G25" s="194" t="s">
        <v>25</v>
      </c>
      <c r="H25" s="195" t="s">
        <v>26</v>
      </c>
      <c r="I25" s="276" t="s">
        <v>27</v>
      </c>
      <c r="J25" s="239" t="s">
        <v>27</v>
      </c>
    </row>
    <row r="26" spans="1:11" ht="13.5" thickBot="1">
      <c r="A26" s="267"/>
      <c r="B26" s="269"/>
      <c r="C26" s="271"/>
      <c r="D26" s="273"/>
      <c r="E26" s="267"/>
      <c r="F26" s="275"/>
      <c r="G26" s="197" t="s">
        <v>28</v>
      </c>
      <c r="H26" s="198" t="s">
        <v>29</v>
      </c>
      <c r="I26" s="277"/>
      <c r="J26" s="240" t="s">
        <v>30</v>
      </c>
    </row>
    <row r="27" spans="1:11" ht="18.75" thickTop="1">
      <c r="A27" s="261" t="s">
        <v>50</v>
      </c>
      <c r="B27" s="262"/>
      <c r="C27" s="262"/>
      <c r="D27" s="262"/>
      <c r="E27" s="262"/>
      <c r="F27" s="262"/>
      <c r="G27" s="262"/>
      <c r="H27" s="262"/>
      <c r="I27" s="262"/>
      <c r="J27" s="262"/>
      <c r="K27" s="1"/>
    </row>
    <row r="28" spans="1:11" ht="15">
      <c r="A28" s="34">
        <v>1</v>
      </c>
      <c r="B28" s="35" t="s">
        <v>137</v>
      </c>
      <c r="C28" s="141">
        <v>6116</v>
      </c>
      <c r="D28" s="36" t="str">
        <f>IFERROR(VLOOKUP($C28,DataBase!$A:$K,2,0),"")</f>
        <v>The Hijau Grade Fanning Greentea 250gr</v>
      </c>
      <c r="E28" s="109" t="str">
        <f>IFERROR(VLOOKUP($C28,DataBase!$A:$K,MATCH("Unit", DataBase!$A$1:$L$1,0),0),"")</f>
        <v>gram</v>
      </c>
      <c r="F28" s="110">
        <v>10</v>
      </c>
      <c r="G28" s="37">
        <f>IFERROR(VLOOKUP($C28, DataBase!$A:$K, MATCH("Harga Per Unit", DataBase!$A$1:$L$1,0),0),0)</f>
        <v>80</v>
      </c>
      <c r="H28" s="38">
        <f t="shared" ref="H28:H38" si="1">IFERROR($F28*$G28,0)</f>
        <v>800</v>
      </c>
      <c r="I28" s="185"/>
      <c r="J28" s="39"/>
      <c r="K28" s="1"/>
    </row>
    <row r="29" spans="1:11" ht="15">
      <c r="A29" s="40"/>
      <c r="B29" s="41"/>
      <c r="C29" s="141">
        <v>5112</v>
      </c>
      <c r="D29" s="36" t="str">
        <f>IFERROR(VLOOKUP($C29,DataBase!$A:$K,2,0),"")</f>
        <v>galon 19lt</v>
      </c>
      <c r="E29" s="109" t="str">
        <f>IFERROR(VLOOKUP($C29,DataBase!$A:$K,MATCH("Unit", DataBase!$A$1:$L$1,0),0),"")</f>
        <v>ml</v>
      </c>
      <c r="F29" s="186">
        <v>300</v>
      </c>
      <c r="G29" s="37">
        <f>IFERROR(VLOOKUP($C29, DataBase!$A:$K, MATCH("Harga Per Unit", DataBase!$A$1:$L$1,0),0),0)</f>
        <v>0.94736842105263153</v>
      </c>
      <c r="H29" s="38">
        <f t="shared" si="1"/>
        <v>284.21052631578948</v>
      </c>
      <c r="I29" s="43"/>
      <c r="J29" s="44"/>
      <c r="K29" s="1"/>
    </row>
    <row r="30" spans="1:11" ht="15">
      <c r="A30" s="40"/>
      <c r="B30" s="41"/>
      <c r="C30" s="141"/>
      <c r="D30" s="36" t="str">
        <f>IFERROR(VLOOKUP($C30,DataBase!$A:$K,2,0),"")</f>
        <v/>
      </c>
      <c r="E30" s="109" t="str">
        <f>IFERROR(VLOOKUP($C30,DataBase!$A:$K,MATCH("Unit", DataBase!$A$1:$L$1,0),0),"")</f>
        <v/>
      </c>
      <c r="F30" s="186"/>
      <c r="G30" s="37">
        <f>IFERROR(VLOOKUP($C30, DataBase!$A:$K, MATCH("Harga Per Unit", DataBase!$A$1:$L$1,0),0),0)</f>
        <v>0</v>
      </c>
      <c r="H30" s="38">
        <f t="shared" si="1"/>
        <v>0</v>
      </c>
      <c r="I30" s="43"/>
      <c r="J30" s="44"/>
      <c r="K30" s="1"/>
    </row>
    <row r="31" spans="1:11" ht="15">
      <c r="A31" s="40"/>
      <c r="B31" s="41"/>
      <c r="C31" s="141"/>
      <c r="D31" s="36" t="str">
        <f>IFERROR(VLOOKUP($C31,DataBase!$A:$K,2,0),"")</f>
        <v/>
      </c>
      <c r="E31" s="109" t="str">
        <f>IFERROR(VLOOKUP($C31,DataBase!$A:$K,MATCH("Unit", DataBase!$A$1:$L$1,0),0),"")</f>
        <v/>
      </c>
      <c r="F31" s="187"/>
      <c r="G31" s="37">
        <f>IFERROR(VLOOKUP($C31, DataBase!$A:$K, MATCH("Harga Per Unit", DataBase!$A$1:$L$1,0),0),0)</f>
        <v>0</v>
      </c>
      <c r="H31" s="38">
        <f t="shared" si="1"/>
        <v>0</v>
      </c>
      <c r="I31" s="43"/>
      <c r="J31" s="189" t="s">
        <v>66</v>
      </c>
      <c r="K31" s="1"/>
    </row>
    <row r="32" spans="1:11" ht="15">
      <c r="A32" s="40"/>
      <c r="B32" s="41"/>
      <c r="C32" s="141"/>
      <c r="D32" s="36" t="str">
        <f>IFERROR(VLOOKUP($C32,DataBase!$A:$K,2,0),"")</f>
        <v/>
      </c>
      <c r="E32" s="109" t="str">
        <f>IFERROR(VLOOKUP($C32,DataBase!$A:$K,MATCH("Unit", DataBase!$A$1:$L$1,0),0),"")</f>
        <v/>
      </c>
      <c r="F32" s="187"/>
      <c r="G32" s="37">
        <f>IFERROR(VLOOKUP($C32, DataBase!$A:$K, MATCH("Harga Per Unit", DataBase!$A$1:$L$1,0),0),0)</f>
        <v>0</v>
      </c>
      <c r="H32" s="114">
        <f t="shared" si="1"/>
        <v>0</v>
      </c>
      <c r="I32" s="43"/>
      <c r="J32" s="192">
        <v>1</v>
      </c>
      <c r="K32" s="1"/>
    </row>
    <row r="33" spans="1:11" ht="15">
      <c r="A33" s="40"/>
      <c r="B33" s="41"/>
      <c r="C33" s="141"/>
      <c r="D33" s="36" t="str">
        <f>IFERROR(VLOOKUP($C33,DataBase!$A:$K,2,0),"")</f>
        <v/>
      </c>
      <c r="E33" s="109" t="str">
        <f>IFERROR(VLOOKUP($C33,DataBase!$A:$K,MATCH("Unit", DataBase!$A$1:$L$1,0),0),"")</f>
        <v/>
      </c>
      <c r="F33" s="187"/>
      <c r="G33" s="37">
        <f>IFERROR(VLOOKUP($C33, DataBase!$A:$K, MATCH("Harga Per Unit", DataBase!$A$1:$L$1,0),0),0)</f>
        <v>0</v>
      </c>
      <c r="H33" s="38">
        <f t="shared" si="1"/>
        <v>0</v>
      </c>
      <c r="I33" s="43"/>
      <c r="J33" s="189" t="s">
        <v>67</v>
      </c>
      <c r="K33" s="1"/>
    </row>
    <row r="34" spans="1:11" ht="15">
      <c r="A34" s="40"/>
      <c r="B34" s="41"/>
      <c r="C34" s="141"/>
      <c r="D34" s="36" t="str">
        <f>IFERROR(VLOOKUP($C34,DataBase!$A:$K,2,0),"")</f>
        <v/>
      </c>
      <c r="E34" s="109" t="str">
        <f>IFERROR(VLOOKUP($C34,DataBase!$A:$K,MATCH("Unit", DataBase!$A$1:$L$1,0),0),"")</f>
        <v/>
      </c>
      <c r="F34" s="187"/>
      <c r="G34" s="37">
        <f>IFERROR(VLOOKUP($C34, DataBase!$A:$K, MATCH("Harga Per Unit", DataBase!$A$1:$L$1,0),0),0)</f>
        <v>0</v>
      </c>
      <c r="H34" s="38">
        <f t="shared" si="1"/>
        <v>0</v>
      </c>
      <c r="I34" s="43"/>
      <c r="J34" s="44"/>
      <c r="K34" s="1"/>
    </row>
    <row r="35" spans="1:11" ht="15">
      <c r="A35" s="40"/>
      <c r="B35" s="41"/>
      <c r="C35" s="141"/>
      <c r="D35" s="36" t="str">
        <f>IFERROR(VLOOKUP($C35,DataBase!$A:$K,2,0),"")</f>
        <v/>
      </c>
      <c r="E35" s="109" t="str">
        <f>IFERROR(VLOOKUP($C35,DataBase!$A:$K,MATCH("Unit", DataBase!$A$1:$L$1,0),0),"")</f>
        <v/>
      </c>
      <c r="F35" s="190"/>
      <c r="G35" s="37">
        <f>IFERROR(VLOOKUP($C35, DataBase!$A:$K, MATCH("Harga Per Unit", DataBase!$A$1:$L$1,0),0),0)</f>
        <v>0</v>
      </c>
      <c r="H35" s="38">
        <f t="shared" si="1"/>
        <v>0</v>
      </c>
      <c r="I35" s="43"/>
      <c r="J35" s="44"/>
      <c r="K35" s="1"/>
    </row>
    <row r="36" spans="1:11" ht="15">
      <c r="A36" s="40"/>
      <c r="B36" s="41"/>
      <c r="C36" s="141"/>
      <c r="D36" s="36" t="str">
        <f>IFERROR(VLOOKUP($C36,DataBase!$A:$K,2,0),"")</f>
        <v/>
      </c>
      <c r="E36" s="109" t="str">
        <f>IFERROR(VLOOKUP($C36,DataBase!$A:$K,MATCH("Unit", DataBase!$A$1:$L$1,0),0),"")</f>
        <v/>
      </c>
      <c r="F36" s="188"/>
      <c r="G36" s="37">
        <f>IFERROR(VLOOKUP($C36, DataBase!$A:$K, MATCH("Harga Per Unit", DataBase!$A$1:$L$1,0),0),0)</f>
        <v>0</v>
      </c>
      <c r="H36" s="38">
        <f t="shared" si="1"/>
        <v>0</v>
      </c>
      <c r="I36" s="43"/>
      <c r="J36" s="44"/>
      <c r="K36" s="1"/>
    </row>
    <row r="37" spans="1:11" ht="15">
      <c r="A37" s="40"/>
      <c r="B37" s="41"/>
      <c r="C37" s="141"/>
      <c r="D37" s="36" t="str">
        <f>IFERROR(VLOOKUP($C37,DataBase!$A:$K,2,0),"")</f>
        <v/>
      </c>
      <c r="E37" s="109" t="str">
        <f>IFERROR(VLOOKUP($C37,DataBase!$A:$K,MATCH("Unit", DataBase!$A$1:$L$1,0),0),"")</f>
        <v/>
      </c>
      <c r="F37" s="188"/>
      <c r="G37" s="37">
        <f>IFERROR(VLOOKUP($C37, DataBase!$A:$K, MATCH("Harga Per Unit", DataBase!$A$1:$L$1,0),0),0)</f>
        <v>0</v>
      </c>
      <c r="H37" s="38">
        <f t="shared" si="1"/>
        <v>0</v>
      </c>
      <c r="I37" s="43"/>
      <c r="J37" s="44"/>
      <c r="K37" s="1"/>
    </row>
    <row r="38" spans="1:11">
      <c r="A38" s="40"/>
      <c r="B38" s="41"/>
      <c r="C38" s="135"/>
      <c r="D38" s="36" t="str">
        <f>IFERROR(VLOOKUP($C38,DataBase!$A:$K,2,0),"")</f>
        <v/>
      </c>
      <c r="E38" s="109" t="str">
        <f>IFERROR(VLOOKUP($C38,DataBase!$A:$K,MATCH("Unit", DataBase!$A$1:$L$1,0),0),"")</f>
        <v/>
      </c>
      <c r="F38" s="112"/>
      <c r="G38" s="37">
        <f>IFERROR(VLOOKUP($C38, DataBase!$A:$K, MATCH("Harga Per Unit", DataBase!$A$1:$L$1,0),0),0)</f>
        <v>0</v>
      </c>
      <c r="H38" s="38">
        <f t="shared" si="1"/>
        <v>0</v>
      </c>
      <c r="I38" s="43"/>
      <c r="J38" s="44"/>
      <c r="K38" s="1"/>
    </row>
    <row r="39" spans="1:11">
      <c r="A39" s="40"/>
      <c r="B39" s="41" t="str">
        <f>"Cost" &amp;" "&amp; B28</f>
        <v>Cost Green Tea Hot</v>
      </c>
      <c r="C39" s="135"/>
      <c r="D39" s="42" t="s">
        <v>18</v>
      </c>
      <c r="E39" s="109" t="str">
        <f>IFERROR(VLOOKUP($C39,DataBase!$A:$K,MATCH("Unit", DataBase!$A$1:$L$1,0),0),"")</f>
        <v/>
      </c>
      <c r="F39" s="45"/>
      <c r="G39" s="46"/>
      <c r="H39" s="38"/>
      <c r="I39" s="47">
        <f>IFERROR(SUM($H28:$H39),"")</f>
        <v>1084.2105263157896</v>
      </c>
      <c r="J39" s="193">
        <f>IFERROR($I39/J32,"")</f>
        <v>1084.2105263157896</v>
      </c>
      <c r="K39" s="1"/>
    </row>
    <row r="40" spans="1:11">
      <c r="A40" s="263" t="s">
        <v>31</v>
      </c>
      <c r="B40" s="264"/>
      <c r="C40" s="264"/>
      <c r="D40" s="264"/>
      <c r="E40" s="264"/>
      <c r="F40" s="265"/>
      <c r="G40" s="46"/>
      <c r="H40" s="48"/>
      <c r="I40" s="49">
        <f>IFERROR($J39*10%,"")</f>
        <v>108.42105263157896</v>
      </c>
      <c r="J40" s="50"/>
      <c r="K40" s="1"/>
    </row>
    <row r="41" spans="1:11">
      <c r="A41" s="263" t="str">
        <f>"Total Cost " &amp; B28</f>
        <v>Total Cost Green Tea Hot</v>
      </c>
      <c r="B41" s="264"/>
      <c r="C41" s="264"/>
      <c r="D41" s="264"/>
      <c r="E41" s="264"/>
      <c r="F41" s="265"/>
      <c r="G41" s="46"/>
      <c r="H41" s="38"/>
      <c r="I41" s="51">
        <f>IFERROR($J39+$I40,"")</f>
        <v>1192.6315789473686</v>
      </c>
      <c r="J41" s="111"/>
      <c r="K41" s="1"/>
    </row>
    <row r="42" spans="1:11">
      <c r="A42" s="176"/>
      <c r="B42" s="176"/>
      <c r="C42" s="176"/>
      <c r="D42" s="176"/>
      <c r="E42" s="176"/>
      <c r="F42" s="176"/>
      <c r="G42" s="177" t="s">
        <v>60</v>
      </c>
      <c r="H42" s="178"/>
      <c r="I42" s="181">
        <v>0.3</v>
      </c>
      <c r="J42" s="180"/>
      <c r="K42" s="1"/>
    </row>
    <row r="43" spans="1:11">
      <c r="A43" s="176"/>
      <c r="B43" s="176"/>
      <c r="C43" s="176"/>
      <c r="D43" s="176"/>
      <c r="E43" s="176"/>
      <c r="F43" s="176"/>
      <c r="G43" s="177" t="s">
        <v>61</v>
      </c>
      <c r="H43" s="178"/>
      <c r="I43" s="179">
        <f>I41/I42</f>
        <v>3975.4385964912285</v>
      </c>
      <c r="J43" s="180"/>
      <c r="K43" s="1"/>
    </row>
    <row r="44" spans="1:11">
      <c r="A44" s="176"/>
      <c r="B44" s="176"/>
      <c r="C44" s="176"/>
      <c r="D44" s="176"/>
      <c r="E44" s="176"/>
      <c r="F44" s="176"/>
      <c r="G44" s="182" t="s">
        <v>62</v>
      </c>
      <c r="H44" s="178"/>
      <c r="I44" s="184">
        <v>1192.6300000000001</v>
      </c>
      <c r="J44" s="180"/>
      <c r="K44" s="1"/>
    </row>
    <row r="45" spans="1:11">
      <c r="A45" s="176"/>
      <c r="B45" s="176"/>
      <c r="C45" s="176"/>
      <c r="D45" s="176"/>
      <c r="E45" s="176"/>
      <c r="F45" s="176"/>
      <c r="G45" s="177" t="s">
        <v>63</v>
      </c>
      <c r="H45" s="178"/>
      <c r="I45" s="183">
        <f>I41/I44*100%</f>
        <v>1.0000013239205525</v>
      </c>
      <c r="J45" s="180"/>
      <c r="K45" s="1"/>
    </row>
    <row r="48" spans="1:11">
      <c r="A48" s="266" t="s">
        <v>19</v>
      </c>
      <c r="B48" s="268" t="s">
        <v>20</v>
      </c>
      <c r="C48" s="270" t="s">
        <v>21</v>
      </c>
      <c r="D48" s="272" t="s">
        <v>22</v>
      </c>
      <c r="E48" s="266" t="s">
        <v>23</v>
      </c>
      <c r="F48" s="274" t="s">
        <v>24</v>
      </c>
      <c r="G48" s="194" t="s">
        <v>25</v>
      </c>
      <c r="H48" s="195" t="s">
        <v>26</v>
      </c>
      <c r="I48" s="276" t="s">
        <v>27</v>
      </c>
      <c r="J48" s="239" t="s">
        <v>27</v>
      </c>
    </row>
    <row r="49" spans="1:11" ht="13.5" thickBot="1">
      <c r="A49" s="267"/>
      <c r="B49" s="269"/>
      <c r="C49" s="271"/>
      <c r="D49" s="273"/>
      <c r="E49" s="267"/>
      <c r="F49" s="275"/>
      <c r="G49" s="197" t="s">
        <v>28</v>
      </c>
      <c r="H49" s="198" t="s">
        <v>29</v>
      </c>
      <c r="I49" s="277"/>
      <c r="J49" s="240" t="s">
        <v>30</v>
      </c>
    </row>
    <row r="50" spans="1:11" ht="18.75" thickTop="1">
      <c r="A50" s="261" t="s">
        <v>50</v>
      </c>
      <c r="B50" s="262"/>
      <c r="C50" s="262"/>
      <c r="D50" s="262"/>
      <c r="E50" s="262"/>
      <c r="F50" s="262"/>
      <c r="G50" s="262"/>
      <c r="H50" s="262"/>
      <c r="I50" s="262"/>
      <c r="J50" s="262"/>
      <c r="K50" s="1"/>
    </row>
    <row r="51" spans="1:11" ht="15">
      <c r="A51" s="34">
        <v>1</v>
      </c>
      <c r="B51" s="35" t="s">
        <v>138</v>
      </c>
      <c r="C51" s="141">
        <v>6114</v>
      </c>
      <c r="D51" s="36" t="str">
        <f>IFERROR(VLOOKUP($C51,DataBase!$A:$K,2,0),"")</f>
        <v>Comomile Tea 50gr</v>
      </c>
      <c r="E51" s="109" t="str">
        <f>IFERROR(VLOOKUP($C51,DataBase!$A:$K,MATCH("Unit", DataBase!$A$1:$L$1,0),0),"")</f>
        <v>gram</v>
      </c>
      <c r="F51" s="110">
        <v>5</v>
      </c>
      <c r="G51" s="37">
        <f>IFERROR(VLOOKUP($C51, DataBase!$A:$K, MATCH("Harga Per Unit", DataBase!$A$1:$L$1,0),0),0)</f>
        <v>1400</v>
      </c>
      <c r="H51" s="38">
        <f t="shared" ref="H51:H61" si="2">IFERROR($F51*$G51,0)</f>
        <v>7000</v>
      </c>
      <c r="I51" s="185"/>
      <c r="J51" s="39"/>
      <c r="K51" s="1"/>
    </row>
    <row r="52" spans="1:11" ht="15">
      <c r="A52" s="40"/>
      <c r="B52" s="41"/>
      <c r="C52" s="141">
        <v>5112</v>
      </c>
      <c r="D52" s="36" t="str">
        <f>IFERROR(VLOOKUP($C52,DataBase!$A:$K,2,0),"")</f>
        <v>galon 19lt</v>
      </c>
      <c r="E52" s="109" t="str">
        <f>IFERROR(VLOOKUP($C52,DataBase!$A:$K,MATCH("Unit", DataBase!$A$1:$L$1,0),0),"")</f>
        <v>ml</v>
      </c>
      <c r="F52" s="186">
        <v>300</v>
      </c>
      <c r="G52" s="37">
        <f>IFERROR(VLOOKUP($C52, DataBase!$A:$K, MATCH("Harga Per Unit", DataBase!$A$1:$L$1,0),0),0)</f>
        <v>0.94736842105263153</v>
      </c>
      <c r="H52" s="38">
        <f t="shared" si="2"/>
        <v>284.21052631578948</v>
      </c>
      <c r="I52" s="43"/>
      <c r="J52" s="44"/>
      <c r="K52" s="1"/>
    </row>
    <row r="53" spans="1:11" ht="15">
      <c r="A53" s="40"/>
      <c r="B53" s="41"/>
      <c r="C53" s="141"/>
      <c r="D53" s="36" t="str">
        <f>IFERROR(VLOOKUP($C53,DataBase!$A:$K,2,0),"")</f>
        <v/>
      </c>
      <c r="E53" s="109" t="str">
        <f>IFERROR(VLOOKUP($C53,DataBase!$A:$K,MATCH("Unit", DataBase!$A$1:$L$1,0),0),"")</f>
        <v/>
      </c>
      <c r="F53" s="186"/>
      <c r="G53" s="37">
        <f>IFERROR(VLOOKUP($C53, DataBase!$A:$K, MATCH("Harga Per Unit", DataBase!$A$1:$L$1,0),0),0)</f>
        <v>0</v>
      </c>
      <c r="H53" s="38">
        <f t="shared" si="2"/>
        <v>0</v>
      </c>
      <c r="I53" s="43"/>
      <c r="J53" s="44"/>
      <c r="K53" s="1"/>
    </row>
    <row r="54" spans="1:11" ht="15">
      <c r="A54" s="40"/>
      <c r="B54" s="41"/>
      <c r="C54" s="141"/>
      <c r="D54" s="36" t="str">
        <f>IFERROR(VLOOKUP($C54,DataBase!$A:$K,2,0),"")</f>
        <v/>
      </c>
      <c r="E54" s="109" t="str">
        <f>IFERROR(VLOOKUP($C54,DataBase!$A:$K,MATCH("Unit", DataBase!$A$1:$L$1,0),0),"")</f>
        <v/>
      </c>
      <c r="F54" s="187"/>
      <c r="G54" s="37">
        <f>IFERROR(VLOOKUP($C54, DataBase!$A:$K, MATCH("Harga Per Unit", DataBase!$A$1:$L$1,0),0),0)</f>
        <v>0</v>
      </c>
      <c r="H54" s="38">
        <f t="shared" si="2"/>
        <v>0</v>
      </c>
      <c r="I54" s="43"/>
      <c r="J54" s="189" t="s">
        <v>66</v>
      </c>
      <c r="K54" s="1"/>
    </row>
    <row r="55" spans="1:11" ht="15">
      <c r="A55" s="40"/>
      <c r="B55" s="41"/>
      <c r="C55" s="141"/>
      <c r="D55" s="36" t="str">
        <f>IFERROR(VLOOKUP($C55,DataBase!$A:$K,2,0),"")</f>
        <v/>
      </c>
      <c r="E55" s="109" t="str">
        <f>IFERROR(VLOOKUP($C55,DataBase!$A:$K,MATCH("Unit", DataBase!$A$1:$L$1,0),0),"")</f>
        <v/>
      </c>
      <c r="F55" s="187"/>
      <c r="G55" s="37">
        <f>IFERROR(VLOOKUP($C55, DataBase!$A:$K, MATCH("Harga Per Unit", DataBase!$A$1:$L$1,0),0),0)</f>
        <v>0</v>
      </c>
      <c r="H55" s="114">
        <f t="shared" si="2"/>
        <v>0</v>
      </c>
      <c r="I55" s="43"/>
      <c r="J55" s="192">
        <v>1</v>
      </c>
      <c r="K55" s="1"/>
    </row>
    <row r="56" spans="1:11" ht="15">
      <c r="A56" s="40"/>
      <c r="B56" s="41"/>
      <c r="C56" s="141"/>
      <c r="D56" s="36" t="str">
        <f>IFERROR(VLOOKUP($C56,DataBase!$A:$K,2,0),"")</f>
        <v/>
      </c>
      <c r="E56" s="109" t="str">
        <f>IFERROR(VLOOKUP($C56,DataBase!$A:$K,MATCH("Unit", DataBase!$A$1:$L$1,0),0),"")</f>
        <v/>
      </c>
      <c r="F56" s="187"/>
      <c r="G56" s="37">
        <f>IFERROR(VLOOKUP($C56, DataBase!$A:$K, MATCH("Harga Per Unit", DataBase!$A$1:$L$1,0),0),0)</f>
        <v>0</v>
      </c>
      <c r="H56" s="38">
        <f t="shared" si="2"/>
        <v>0</v>
      </c>
      <c r="I56" s="43"/>
      <c r="J56" s="189" t="s">
        <v>67</v>
      </c>
      <c r="K56" s="1"/>
    </row>
    <row r="57" spans="1:11" ht="15">
      <c r="A57" s="40"/>
      <c r="B57" s="41"/>
      <c r="C57" s="141"/>
      <c r="D57" s="36" t="str">
        <f>IFERROR(VLOOKUP($C57,DataBase!$A:$K,2,0),"")</f>
        <v/>
      </c>
      <c r="E57" s="109" t="str">
        <f>IFERROR(VLOOKUP($C57,DataBase!$A:$K,MATCH("Unit", DataBase!$A$1:$L$1,0),0),"")</f>
        <v/>
      </c>
      <c r="F57" s="187"/>
      <c r="G57" s="37">
        <f>IFERROR(VLOOKUP($C57, DataBase!$A:$K, MATCH("Harga Per Unit", DataBase!$A$1:$L$1,0),0),0)</f>
        <v>0</v>
      </c>
      <c r="H57" s="38">
        <f t="shared" si="2"/>
        <v>0</v>
      </c>
      <c r="I57" s="43"/>
      <c r="J57" s="44"/>
      <c r="K57" s="1"/>
    </row>
    <row r="58" spans="1:11" ht="15">
      <c r="A58" s="40"/>
      <c r="B58" s="41"/>
      <c r="C58" s="141"/>
      <c r="D58" s="36" t="str">
        <f>IFERROR(VLOOKUP($C58,DataBase!$A:$K,2,0),"")</f>
        <v/>
      </c>
      <c r="E58" s="109" t="str">
        <f>IFERROR(VLOOKUP($C58,DataBase!$A:$K,MATCH("Unit", DataBase!$A$1:$L$1,0),0),"")</f>
        <v/>
      </c>
      <c r="F58" s="190"/>
      <c r="G58" s="37">
        <f>IFERROR(VLOOKUP($C58, DataBase!$A:$K, MATCH("Harga Per Unit", DataBase!$A$1:$L$1,0),0),0)</f>
        <v>0</v>
      </c>
      <c r="H58" s="38">
        <f t="shared" si="2"/>
        <v>0</v>
      </c>
      <c r="I58" s="43"/>
      <c r="J58" s="44"/>
      <c r="K58" s="1"/>
    </row>
    <row r="59" spans="1:11" ht="15">
      <c r="A59" s="40"/>
      <c r="B59" s="41"/>
      <c r="C59" s="141"/>
      <c r="D59" s="36" t="str">
        <f>IFERROR(VLOOKUP($C59,DataBase!$A:$K,2,0),"")</f>
        <v/>
      </c>
      <c r="E59" s="109" t="str">
        <f>IFERROR(VLOOKUP($C59,DataBase!$A:$K,MATCH("Unit", DataBase!$A$1:$L$1,0),0),"")</f>
        <v/>
      </c>
      <c r="F59" s="188"/>
      <c r="G59" s="37">
        <f>IFERROR(VLOOKUP($C59, DataBase!$A:$K, MATCH("Harga Per Unit", DataBase!$A$1:$L$1,0),0),0)</f>
        <v>0</v>
      </c>
      <c r="H59" s="38">
        <f t="shared" si="2"/>
        <v>0</v>
      </c>
      <c r="I59" s="43"/>
      <c r="J59" s="44"/>
      <c r="K59" s="1"/>
    </row>
    <row r="60" spans="1:11" ht="15">
      <c r="A60" s="40"/>
      <c r="B60" s="41"/>
      <c r="C60" s="141"/>
      <c r="D60" s="36" t="str">
        <f>IFERROR(VLOOKUP($C60,DataBase!$A:$K,2,0),"")</f>
        <v/>
      </c>
      <c r="E60" s="109" t="str">
        <f>IFERROR(VLOOKUP($C60,DataBase!$A:$K,MATCH("Unit", DataBase!$A$1:$L$1,0),0),"")</f>
        <v/>
      </c>
      <c r="F60" s="188"/>
      <c r="G60" s="37">
        <f>IFERROR(VLOOKUP($C60, DataBase!$A:$K, MATCH("Harga Per Unit", DataBase!$A$1:$L$1,0),0),0)</f>
        <v>0</v>
      </c>
      <c r="H60" s="38">
        <f t="shared" si="2"/>
        <v>0</v>
      </c>
      <c r="I60" s="43"/>
      <c r="J60" s="44"/>
      <c r="K60" s="1"/>
    </row>
    <row r="61" spans="1:11">
      <c r="A61" s="40"/>
      <c r="B61" s="41"/>
      <c r="C61" s="135"/>
      <c r="D61" s="36" t="str">
        <f>IFERROR(VLOOKUP($C61,DataBase!$A:$K,2,0),"")</f>
        <v/>
      </c>
      <c r="E61" s="109" t="str">
        <f>IFERROR(VLOOKUP($C61,DataBase!$A:$K,MATCH("Unit", DataBase!$A$1:$L$1,0),0),"")</f>
        <v/>
      </c>
      <c r="F61" s="112"/>
      <c r="G61" s="37">
        <f>IFERROR(VLOOKUP($C61, DataBase!$A:$K, MATCH("Harga Per Unit", DataBase!$A$1:$L$1,0),0),0)</f>
        <v>0</v>
      </c>
      <c r="H61" s="38">
        <f t="shared" si="2"/>
        <v>0</v>
      </c>
      <c r="I61" s="43"/>
      <c r="J61" s="44"/>
      <c r="K61" s="1"/>
    </row>
    <row r="62" spans="1:11">
      <c r="A62" s="40"/>
      <c r="B62" s="41" t="str">
        <f>"Cost" &amp;" "&amp; B51</f>
        <v>Cost Comomile Tea</v>
      </c>
      <c r="C62" s="135"/>
      <c r="D62" s="42" t="s">
        <v>18</v>
      </c>
      <c r="E62" s="109" t="str">
        <f>IFERROR(VLOOKUP($C62,DataBase!$A:$K,MATCH("Unit", DataBase!$A$1:$L$1,0),0),"")</f>
        <v/>
      </c>
      <c r="F62" s="45"/>
      <c r="G62" s="46"/>
      <c r="H62" s="38"/>
      <c r="I62" s="47">
        <f>IFERROR(SUM($H51:$H62),"")</f>
        <v>7284.2105263157891</v>
      </c>
      <c r="J62" s="193">
        <f>IFERROR($I62/J55,"")</f>
        <v>7284.2105263157891</v>
      </c>
      <c r="K62" s="1"/>
    </row>
    <row r="63" spans="1:11">
      <c r="A63" s="263" t="s">
        <v>31</v>
      </c>
      <c r="B63" s="264"/>
      <c r="C63" s="264"/>
      <c r="D63" s="264"/>
      <c r="E63" s="264"/>
      <c r="F63" s="265"/>
      <c r="G63" s="46"/>
      <c r="H63" s="48"/>
      <c r="I63" s="49">
        <f>IFERROR($J62*10%,"")</f>
        <v>728.42105263157896</v>
      </c>
      <c r="J63" s="50"/>
      <c r="K63" s="1"/>
    </row>
    <row r="64" spans="1:11">
      <c r="A64" s="263" t="str">
        <f>"Total Cost " &amp; B51</f>
        <v>Total Cost Comomile Tea</v>
      </c>
      <c r="B64" s="264"/>
      <c r="C64" s="264"/>
      <c r="D64" s="264"/>
      <c r="E64" s="264"/>
      <c r="F64" s="265"/>
      <c r="G64" s="46"/>
      <c r="H64" s="38"/>
      <c r="I64" s="51">
        <f>IFERROR($J62+$I63,"")</f>
        <v>8012.6315789473683</v>
      </c>
      <c r="J64" s="111"/>
      <c r="K64" s="1"/>
    </row>
    <row r="65" spans="1:11">
      <c r="A65" s="176"/>
      <c r="B65" s="176"/>
      <c r="C65" s="176"/>
      <c r="D65" s="176"/>
      <c r="E65" s="176"/>
      <c r="F65" s="176"/>
      <c r="G65" s="177" t="s">
        <v>60</v>
      </c>
      <c r="H65" s="178"/>
      <c r="I65" s="181">
        <v>0.3</v>
      </c>
      <c r="J65" s="180"/>
      <c r="K65" s="1"/>
    </row>
    <row r="66" spans="1:11">
      <c r="A66" s="176"/>
      <c r="B66" s="176"/>
      <c r="C66" s="176"/>
      <c r="D66" s="176"/>
      <c r="E66" s="176"/>
      <c r="F66" s="176"/>
      <c r="G66" s="177" t="s">
        <v>61</v>
      </c>
      <c r="H66" s="178"/>
      <c r="I66" s="179">
        <f>I64/I65</f>
        <v>26708.771929824561</v>
      </c>
      <c r="J66" s="180"/>
      <c r="K66" s="1"/>
    </row>
    <row r="67" spans="1:11">
      <c r="A67" s="176"/>
      <c r="B67" s="176"/>
      <c r="C67" s="176"/>
      <c r="D67" s="176"/>
      <c r="E67" s="176"/>
      <c r="F67" s="176"/>
      <c r="G67" s="182" t="s">
        <v>62</v>
      </c>
      <c r="H67" s="178"/>
      <c r="I67" s="184">
        <v>8012.63</v>
      </c>
      <c r="J67" s="180"/>
      <c r="K67" s="1"/>
    </row>
    <row r="68" spans="1:11">
      <c r="A68" s="176"/>
      <c r="B68" s="176"/>
      <c r="C68" s="176"/>
      <c r="D68" s="176"/>
      <c r="E68" s="176"/>
      <c r="F68" s="176"/>
      <c r="G68" s="177" t="s">
        <v>63</v>
      </c>
      <c r="H68" s="178"/>
      <c r="I68" s="183">
        <f>I64/I67*100%</f>
        <v>1.0000001970573167</v>
      </c>
      <c r="J68" s="180"/>
      <c r="K68" s="1"/>
    </row>
    <row r="71" spans="1:11">
      <c r="A71" s="266" t="s">
        <v>19</v>
      </c>
      <c r="B71" s="268" t="s">
        <v>20</v>
      </c>
      <c r="C71" s="270" t="s">
        <v>21</v>
      </c>
      <c r="D71" s="272" t="s">
        <v>22</v>
      </c>
      <c r="E71" s="266" t="s">
        <v>23</v>
      </c>
      <c r="F71" s="274" t="s">
        <v>24</v>
      </c>
      <c r="G71" s="194" t="s">
        <v>25</v>
      </c>
      <c r="H71" s="195" t="s">
        <v>26</v>
      </c>
      <c r="I71" s="276" t="s">
        <v>27</v>
      </c>
      <c r="J71" s="239" t="s">
        <v>27</v>
      </c>
    </row>
    <row r="72" spans="1:11" ht="13.5" thickBot="1">
      <c r="A72" s="267"/>
      <c r="B72" s="269"/>
      <c r="C72" s="271"/>
      <c r="D72" s="273"/>
      <c r="E72" s="267"/>
      <c r="F72" s="275"/>
      <c r="G72" s="197" t="s">
        <v>28</v>
      </c>
      <c r="H72" s="198" t="s">
        <v>29</v>
      </c>
      <c r="I72" s="277"/>
      <c r="J72" s="240" t="s">
        <v>30</v>
      </c>
    </row>
    <row r="73" spans="1:11" ht="18.75" thickTop="1">
      <c r="A73" s="261" t="s">
        <v>50</v>
      </c>
      <c r="B73" s="262"/>
      <c r="C73" s="262"/>
      <c r="D73" s="262"/>
      <c r="E73" s="262"/>
      <c r="F73" s="262"/>
      <c r="G73" s="262"/>
      <c r="H73" s="262"/>
      <c r="I73" s="262"/>
      <c r="J73" s="262"/>
      <c r="K73" s="1"/>
    </row>
    <row r="74" spans="1:11" ht="25.5">
      <c r="A74" s="34">
        <v>1</v>
      </c>
      <c r="B74" s="35" t="s">
        <v>140</v>
      </c>
      <c r="C74" s="141">
        <v>6115</v>
      </c>
      <c r="D74" s="36" t="str">
        <f>IFERROR(VLOOKUP($C74,DataBase!$A:$K,2,0),"")</f>
        <v xml:space="preserve">Butterfly Pea Tea (the Bunga Talang ) 50gr </v>
      </c>
      <c r="E74" s="109" t="str">
        <f>IFERROR(VLOOKUP($C74,DataBase!$A:$K,MATCH("Unit", DataBase!$A$1:$L$1,0),0),"")</f>
        <v>gram</v>
      </c>
      <c r="F74" s="110">
        <v>5</v>
      </c>
      <c r="G74" s="37">
        <f>IFERROR(VLOOKUP($C74, DataBase!$A:$K, MATCH("Harga Per Unit", DataBase!$A$1:$L$1,0),0),0)</f>
        <v>700</v>
      </c>
      <c r="H74" s="38">
        <f t="shared" ref="H74:H84" si="3">IFERROR($F74*$G74,0)</f>
        <v>3500</v>
      </c>
      <c r="I74" s="185"/>
      <c r="J74" s="39"/>
      <c r="K74" s="1"/>
    </row>
    <row r="75" spans="1:11" ht="15">
      <c r="A75" s="40"/>
      <c r="B75" s="41"/>
      <c r="C75" s="141">
        <v>5112</v>
      </c>
      <c r="D75" s="36" t="str">
        <f>IFERROR(VLOOKUP($C75,DataBase!$A:$K,2,0),"")</f>
        <v>galon 19lt</v>
      </c>
      <c r="E75" s="109" t="str">
        <f>IFERROR(VLOOKUP($C75,DataBase!$A:$K,MATCH("Unit", DataBase!$A$1:$L$1,0),0),"")</f>
        <v>ml</v>
      </c>
      <c r="F75" s="186">
        <v>300</v>
      </c>
      <c r="G75" s="37">
        <f>IFERROR(VLOOKUP($C75, DataBase!$A:$K, MATCH("Harga Per Unit", DataBase!$A$1:$L$1,0),0),0)</f>
        <v>0.94736842105263153</v>
      </c>
      <c r="H75" s="38">
        <f t="shared" si="3"/>
        <v>284.21052631578948</v>
      </c>
      <c r="I75" s="43"/>
      <c r="J75" s="44"/>
      <c r="K75" s="1"/>
    </row>
    <row r="76" spans="1:11" ht="15">
      <c r="A76" s="40"/>
      <c r="B76" s="41"/>
      <c r="C76" s="141"/>
      <c r="D76" s="36" t="str">
        <f>IFERROR(VLOOKUP($C76,DataBase!$A:$K,2,0),"")</f>
        <v/>
      </c>
      <c r="E76" s="109" t="str">
        <f>IFERROR(VLOOKUP($C76,DataBase!$A:$K,MATCH("Unit", DataBase!$A$1:$L$1,0),0),"")</f>
        <v/>
      </c>
      <c r="F76" s="186"/>
      <c r="G76" s="37">
        <f>IFERROR(VLOOKUP($C76, DataBase!$A:$K, MATCH("Harga Per Unit", DataBase!$A$1:$L$1,0),0),0)</f>
        <v>0</v>
      </c>
      <c r="H76" s="38">
        <f t="shared" si="3"/>
        <v>0</v>
      </c>
      <c r="I76" s="43"/>
      <c r="J76" s="44"/>
      <c r="K76" s="1"/>
    </row>
    <row r="77" spans="1:11" ht="15">
      <c r="A77" s="40"/>
      <c r="B77" s="41"/>
      <c r="C77" s="141"/>
      <c r="D77" s="36" t="str">
        <f>IFERROR(VLOOKUP($C77,DataBase!$A:$K,2,0),"")</f>
        <v/>
      </c>
      <c r="E77" s="109" t="str">
        <f>IFERROR(VLOOKUP($C77,DataBase!$A:$K,MATCH("Unit", DataBase!$A$1:$L$1,0),0),"")</f>
        <v/>
      </c>
      <c r="F77" s="187"/>
      <c r="G77" s="37">
        <f>IFERROR(VLOOKUP($C77, DataBase!$A:$K, MATCH("Harga Per Unit", DataBase!$A$1:$L$1,0),0),0)</f>
        <v>0</v>
      </c>
      <c r="H77" s="38">
        <f t="shared" si="3"/>
        <v>0</v>
      </c>
      <c r="I77" s="43"/>
      <c r="J77" s="189" t="s">
        <v>66</v>
      </c>
      <c r="K77" s="1"/>
    </row>
    <row r="78" spans="1:11" ht="15">
      <c r="A78" s="40"/>
      <c r="B78" s="41"/>
      <c r="C78" s="141"/>
      <c r="D78" s="36" t="str">
        <f>IFERROR(VLOOKUP($C78,DataBase!$A:$K,2,0),"")</f>
        <v/>
      </c>
      <c r="E78" s="109" t="str">
        <f>IFERROR(VLOOKUP($C78,DataBase!$A:$K,MATCH("Unit", DataBase!$A$1:$L$1,0),0),"")</f>
        <v/>
      </c>
      <c r="F78" s="187"/>
      <c r="G78" s="37">
        <f>IFERROR(VLOOKUP($C78, DataBase!$A:$K, MATCH("Harga Per Unit", DataBase!$A$1:$L$1,0),0),0)</f>
        <v>0</v>
      </c>
      <c r="H78" s="114">
        <f t="shared" si="3"/>
        <v>0</v>
      </c>
      <c r="I78" s="43"/>
      <c r="J78" s="192">
        <v>1</v>
      </c>
      <c r="K78" s="1"/>
    </row>
    <row r="79" spans="1:11" ht="15">
      <c r="A79" s="40"/>
      <c r="B79" s="41"/>
      <c r="C79" s="141"/>
      <c r="D79" s="36" t="str">
        <f>IFERROR(VLOOKUP($C79,DataBase!$A:$K,2,0),"")</f>
        <v/>
      </c>
      <c r="E79" s="109" t="str">
        <f>IFERROR(VLOOKUP($C79,DataBase!$A:$K,MATCH("Unit", DataBase!$A$1:$L$1,0),0),"")</f>
        <v/>
      </c>
      <c r="F79" s="187"/>
      <c r="G79" s="37">
        <f>IFERROR(VLOOKUP($C79, DataBase!$A:$K, MATCH("Harga Per Unit", DataBase!$A$1:$L$1,0),0),0)</f>
        <v>0</v>
      </c>
      <c r="H79" s="38">
        <f t="shared" si="3"/>
        <v>0</v>
      </c>
      <c r="I79" s="43"/>
      <c r="J79" s="189" t="s">
        <v>67</v>
      </c>
      <c r="K79" s="1"/>
    </row>
    <row r="80" spans="1:11" ht="15">
      <c r="A80" s="40"/>
      <c r="B80" s="41"/>
      <c r="C80" s="141"/>
      <c r="D80" s="36" t="str">
        <f>IFERROR(VLOOKUP($C80,DataBase!$A:$K,2,0),"")</f>
        <v/>
      </c>
      <c r="E80" s="109" t="str">
        <f>IFERROR(VLOOKUP($C80,DataBase!$A:$K,MATCH("Unit", DataBase!$A$1:$L$1,0),0),"")</f>
        <v/>
      </c>
      <c r="F80" s="187"/>
      <c r="G80" s="37">
        <f>IFERROR(VLOOKUP($C80, DataBase!$A:$K, MATCH("Harga Per Unit", DataBase!$A$1:$L$1,0),0),0)</f>
        <v>0</v>
      </c>
      <c r="H80" s="38">
        <f t="shared" si="3"/>
        <v>0</v>
      </c>
      <c r="I80" s="43"/>
      <c r="J80" s="44"/>
      <c r="K80" s="1"/>
    </row>
    <row r="81" spans="1:11" ht="15">
      <c r="A81" s="40"/>
      <c r="B81" s="41"/>
      <c r="C81" s="141"/>
      <c r="D81" s="36" t="str">
        <f>IFERROR(VLOOKUP($C81,DataBase!$A:$K,2,0),"")</f>
        <v/>
      </c>
      <c r="E81" s="109" t="str">
        <f>IFERROR(VLOOKUP($C81,DataBase!$A:$K,MATCH("Unit", DataBase!$A$1:$L$1,0),0),"")</f>
        <v/>
      </c>
      <c r="F81" s="190"/>
      <c r="G81" s="37">
        <f>IFERROR(VLOOKUP($C81, DataBase!$A:$K, MATCH("Harga Per Unit", DataBase!$A$1:$L$1,0),0),0)</f>
        <v>0</v>
      </c>
      <c r="H81" s="38">
        <f t="shared" si="3"/>
        <v>0</v>
      </c>
      <c r="I81" s="43"/>
      <c r="J81" s="44"/>
      <c r="K81" s="1"/>
    </row>
    <row r="82" spans="1:11" ht="15">
      <c r="A82" s="40"/>
      <c r="B82" s="41"/>
      <c r="C82" s="141"/>
      <c r="D82" s="36" t="str">
        <f>IFERROR(VLOOKUP($C82,DataBase!$A:$K,2,0),"")</f>
        <v/>
      </c>
      <c r="E82" s="109" t="str">
        <f>IFERROR(VLOOKUP($C82,DataBase!$A:$K,MATCH("Unit", DataBase!$A$1:$L$1,0),0),"")</f>
        <v/>
      </c>
      <c r="F82" s="188"/>
      <c r="G82" s="37">
        <f>IFERROR(VLOOKUP($C82, DataBase!$A:$K, MATCH("Harga Per Unit", DataBase!$A$1:$L$1,0),0),0)</f>
        <v>0</v>
      </c>
      <c r="H82" s="38">
        <f t="shared" si="3"/>
        <v>0</v>
      </c>
      <c r="I82" s="43"/>
      <c r="J82" s="44"/>
      <c r="K82" s="1"/>
    </row>
    <row r="83" spans="1:11" ht="15">
      <c r="A83" s="40"/>
      <c r="B83" s="41"/>
      <c r="C83" s="141"/>
      <c r="D83" s="36" t="str">
        <f>IFERROR(VLOOKUP($C83,DataBase!$A:$K,2,0),"")</f>
        <v/>
      </c>
      <c r="E83" s="109" t="str">
        <f>IFERROR(VLOOKUP($C83,DataBase!$A:$K,MATCH("Unit", DataBase!$A$1:$L$1,0),0),"")</f>
        <v/>
      </c>
      <c r="F83" s="188"/>
      <c r="G83" s="37">
        <f>IFERROR(VLOOKUP($C83, DataBase!$A:$K, MATCH("Harga Per Unit", DataBase!$A$1:$L$1,0),0),0)</f>
        <v>0</v>
      </c>
      <c r="H83" s="38">
        <f t="shared" si="3"/>
        <v>0</v>
      </c>
      <c r="I83" s="43"/>
      <c r="J83" s="44"/>
      <c r="K83" s="1"/>
    </row>
    <row r="84" spans="1:11">
      <c r="A84" s="40"/>
      <c r="B84" s="41"/>
      <c r="C84" s="135"/>
      <c r="D84" s="36" t="str">
        <f>IFERROR(VLOOKUP($C84,DataBase!$A:$K,2,0),"")</f>
        <v/>
      </c>
      <c r="E84" s="109" t="str">
        <f>IFERROR(VLOOKUP($C84,DataBase!$A:$K,MATCH("Unit", DataBase!$A$1:$L$1,0),0),"")</f>
        <v/>
      </c>
      <c r="F84" s="112"/>
      <c r="G84" s="37">
        <f>IFERROR(VLOOKUP($C84, DataBase!$A:$K, MATCH("Harga Per Unit", DataBase!$A$1:$L$1,0),0),0)</f>
        <v>0</v>
      </c>
      <c r="H84" s="38">
        <f t="shared" si="3"/>
        <v>0</v>
      </c>
      <c r="I84" s="43"/>
      <c r="J84" s="44"/>
      <c r="K84" s="1"/>
    </row>
    <row r="85" spans="1:11" ht="25.5">
      <c r="A85" s="40"/>
      <c r="B85" s="41" t="str">
        <f>"Cost" &amp;" "&amp; B74</f>
        <v>Cost Butterly pea tea (the bunga talang)</v>
      </c>
      <c r="C85" s="135"/>
      <c r="D85" s="42" t="s">
        <v>18</v>
      </c>
      <c r="E85" s="109" t="str">
        <f>IFERROR(VLOOKUP($C85,DataBase!$A:$K,MATCH("Unit", DataBase!$A$1:$L$1,0),0),"")</f>
        <v/>
      </c>
      <c r="F85" s="45"/>
      <c r="G85" s="46"/>
      <c r="H85" s="38"/>
      <c r="I85" s="47">
        <f>IFERROR(SUM($H74:$H85),"")</f>
        <v>3784.2105263157896</v>
      </c>
      <c r="J85" s="193">
        <f>IFERROR($I85/J78,"")</f>
        <v>3784.2105263157896</v>
      </c>
      <c r="K85" s="1"/>
    </row>
    <row r="86" spans="1:11">
      <c r="A86" s="263" t="s">
        <v>31</v>
      </c>
      <c r="B86" s="264"/>
      <c r="C86" s="264"/>
      <c r="D86" s="264"/>
      <c r="E86" s="264"/>
      <c r="F86" s="265"/>
      <c r="G86" s="46"/>
      <c r="H86" s="48"/>
      <c r="I86" s="49">
        <f>IFERROR($J85*10%,"")</f>
        <v>378.42105263157896</v>
      </c>
      <c r="J86" s="50"/>
      <c r="K86" s="1"/>
    </row>
    <row r="87" spans="1:11">
      <c r="A87" s="263" t="str">
        <f>"Total Cost " &amp; B74</f>
        <v>Total Cost Butterly pea tea (the bunga talang)</v>
      </c>
      <c r="B87" s="264"/>
      <c r="C87" s="264"/>
      <c r="D87" s="264"/>
      <c r="E87" s="264"/>
      <c r="F87" s="265"/>
      <c r="G87" s="46"/>
      <c r="H87" s="38"/>
      <c r="I87" s="51">
        <f>IFERROR($J85+$I86,"")</f>
        <v>4162.6315789473683</v>
      </c>
      <c r="J87" s="111"/>
      <c r="K87" s="1"/>
    </row>
    <row r="88" spans="1:11">
      <c r="A88" s="176"/>
      <c r="B88" s="176"/>
      <c r="C88" s="176"/>
      <c r="D88" s="176"/>
      <c r="E88" s="176"/>
      <c r="F88" s="176"/>
      <c r="G88" s="177" t="s">
        <v>60</v>
      </c>
      <c r="H88" s="178"/>
      <c r="I88" s="181">
        <v>0.3</v>
      </c>
      <c r="J88" s="180"/>
      <c r="K88" s="1"/>
    </row>
    <row r="89" spans="1:11">
      <c r="A89" s="176"/>
      <c r="B89" s="176"/>
      <c r="C89" s="176"/>
      <c r="D89" s="176"/>
      <c r="E89" s="176"/>
      <c r="F89" s="176"/>
      <c r="G89" s="177" t="s">
        <v>61</v>
      </c>
      <c r="H89" s="178"/>
      <c r="I89" s="179">
        <f>I87/I88</f>
        <v>13875.438596491229</v>
      </c>
      <c r="J89" s="180"/>
      <c r="K89" s="1"/>
    </row>
    <row r="90" spans="1:11">
      <c r="A90" s="176"/>
      <c r="B90" s="176"/>
      <c r="C90" s="176"/>
      <c r="D90" s="176"/>
      <c r="E90" s="176"/>
      <c r="F90" s="176"/>
      <c r="G90" s="182" t="s">
        <v>62</v>
      </c>
      <c r="H90" s="178"/>
      <c r="I90" s="184">
        <v>4162.63</v>
      </c>
      <c r="J90" s="180"/>
      <c r="K90" s="1"/>
    </row>
    <row r="91" spans="1:11">
      <c r="A91" s="176"/>
      <c r="B91" s="176"/>
      <c r="C91" s="176"/>
      <c r="D91" s="176"/>
      <c r="E91" s="176"/>
      <c r="F91" s="176"/>
      <c r="G91" s="177" t="s">
        <v>63</v>
      </c>
      <c r="H91" s="178"/>
      <c r="I91" s="183">
        <f>I87/I90*100%</f>
        <v>1.0000003793148486</v>
      </c>
      <c r="J91" s="180"/>
      <c r="K91" s="1"/>
    </row>
    <row r="94" spans="1:11">
      <c r="A94" s="266" t="s">
        <v>19</v>
      </c>
      <c r="B94" s="268" t="s">
        <v>20</v>
      </c>
      <c r="C94" s="270" t="s">
        <v>21</v>
      </c>
      <c r="D94" s="272" t="s">
        <v>22</v>
      </c>
      <c r="E94" s="266" t="s">
        <v>23</v>
      </c>
      <c r="F94" s="274" t="s">
        <v>24</v>
      </c>
      <c r="G94" s="194" t="s">
        <v>25</v>
      </c>
      <c r="H94" s="195" t="s">
        <v>26</v>
      </c>
      <c r="I94" s="276" t="s">
        <v>27</v>
      </c>
      <c r="J94" s="239" t="s">
        <v>27</v>
      </c>
    </row>
    <row r="95" spans="1:11" ht="13.5" thickBot="1">
      <c r="A95" s="267"/>
      <c r="B95" s="269"/>
      <c r="C95" s="271"/>
      <c r="D95" s="273"/>
      <c r="E95" s="267"/>
      <c r="F95" s="275"/>
      <c r="G95" s="197" t="s">
        <v>28</v>
      </c>
      <c r="H95" s="198" t="s">
        <v>29</v>
      </c>
      <c r="I95" s="277"/>
      <c r="J95" s="240" t="s">
        <v>30</v>
      </c>
    </row>
    <row r="96" spans="1:11" ht="18.75" thickTop="1">
      <c r="A96" s="261" t="s">
        <v>50</v>
      </c>
      <c r="B96" s="262"/>
      <c r="C96" s="262"/>
      <c r="D96" s="262"/>
      <c r="E96" s="262"/>
      <c r="F96" s="262"/>
      <c r="G96" s="262"/>
      <c r="H96" s="262"/>
      <c r="I96" s="262"/>
      <c r="J96" s="262"/>
      <c r="K96" s="1"/>
    </row>
    <row r="97" spans="1:11" ht="15">
      <c r="A97" s="34">
        <v>1</v>
      </c>
      <c r="B97" s="35" t="s">
        <v>141</v>
      </c>
      <c r="C97" s="141">
        <v>6117</v>
      </c>
      <c r="D97" s="36" t="str">
        <f>IFERROR(VLOOKUP($C97,DataBase!$A:$K,2,0),"")</f>
        <v>Rosela Tea 100gr</v>
      </c>
      <c r="E97" s="109" t="str">
        <f>IFERROR(VLOOKUP($C97,DataBase!$A:$K,MATCH("Unit", DataBase!$A$1:$L$1,0),0),"")</f>
        <v>gram</v>
      </c>
      <c r="F97" s="110">
        <v>10</v>
      </c>
      <c r="G97" s="37">
        <f>IFERROR(VLOOKUP($C97, DataBase!$A:$K, MATCH("Harga Per Unit", DataBase!$A$1:$L$1,0),0),0)</f>
        <v>180</v>
      </c>
      <c r="H97" s="38">
        <f t="shared" ref="H97:H107" si="4">IFERROR($F97*$G97,0)</f>
        <v>1800</v>
      </c>
      <c r="I97" s="185"/>
      <c r="J97" s="39"/>
      <c r="K97" s="1"/>
    </row>
    <row r="98" spans="1:11" ht="15">
      <c r="A98" s="40"/>
      <c r="B98" s="41"/>
      <c r="C98" s="141">
        <v>5112</v>
      </c>
      <c r="D98" s="36" t="str">
        <f>IFERROR(VLOOKUP($C98,DataBase!$A:$K,2,0),"")</f>
        <v>galon 19lt</v>
      </c>
      <c r="E98" s="109" t="str">
        <f>IFERROR(VLOOKUP($C98,DataBase!$A:$K,MATCH("Unit", DataBase!$A$1:$L$1,0),0),"")</f>
        <v>ml</v>
      </c>
      <c r="F98" s="186">
        <v>300</v>
      </c>
      <c r="G98" s="37">
        <f>IFERROR(VLOOKUP($C98, DataBase!$A:$K, MATCH("Harga Per Unit", DataBase!$A$1:$L$1,0),0),0)</f>
        <v>0.94736842105263153</v>
      </c>
      <c r="H98" s="38">
        <f t="shared" si="4"/>
        <v>284.21052631578948</v>
      </c>
      <c r="I98" s="43"/>
      <c r="J98" s="44"/>
      <c r="K98" s="1"/>
    </row>
    <row r="99" spans="1:11" ht="15">
      <c r="A99" s="40"/>
      <c r="B99" s="41"/>
      <c r="C99" s="141"/>
      <c r="D99" s="36" t="str">
        <f>IFERROR(VLOOKUP($C99,DataBase!$A:$K,2,0),"")</f>
        <v/>
      </c>
      <c r="E99" s="109" t="str">
        <f>IFERROR(VLOOKUP($C99,DataBase!$A:$K,MATCH("Unit", DataBase!$A$1:$L$1,0),0),"")</f>
        <v/>
      </c>
      <c r="F99" s="186"/>
      <c r="G99" s="37">
        <f>IFERROR(VLOOKUP($C99, DataBase!$A:$K, MATCH("Harga Per Unit", DataBase!$A$1:$L$1,0),0),0)</f>
        <v>0</v>
      </c>
      <c r="H99" s="38">
        <f t="shared" si="4"/>
        <v>0</v>
      </c>
      <c r="I99" s="43"/>
      <c r="J99" s="44"/>
      <c r="K99" s="1"/>
    </row>
    <row r="100" spans="1:11" ht="15">
      <c r="A100" s="40"/>
      <c r="B100" s="41"/>
      <c r="C100" s="141"/>
      <c r="D100" s="36" t="str">
        <f>IFERROR(VLOOKUP($C100,DataBase!$A:$K,2,0),"")</f>
        <v/>
      </c>
      <c r="E100" s="109" t="str">
        <f>IFERROR(VLOOKUP($C100,DataBase!$A:$K,MATCH("Unit", DataBase!$A$1:$L$1,0),0),"")</f>
        <v/>
      </c>
      <c r="F100" s="187"/>
      <c r="G100" s="37">
        <f>IFERROR(VLOOKUP($C100, DataBase!$A:$K, MATCH("Harga Per Unit", DataBase!$A$1:$L$1,0),0),0)</f>
        <v>0</v>
      </c>
      <c r="H100" s="38">
        <f t="shared" si="4"/>
        <v>0</v>
      </c>
      <c r="I100" s="43"/>
      <c r="J100" s="189" t="s">
        <v>66</v>
      </c>
      <c r="K100" s="1"/>
    </row>
    <row r="101" spans="1:11" ht="15">
      <c r="A101" s="40"/>
      <c r="B101" s="41"/>
      <c r="C101" s="141"/>
      <c r="D101" s="36" t="str">
        <f>IFERROR(VLOOKUP($C101,DataBase!$A:$K,2,0),"")</f>
        <v/>
      </c>
      <c r="E101" s="109" t="str">
        <f>IFERROR(VLOOKUP($C101,DataBase!$A:$K,MATCH("Unit", DataBase!$A$1:$L$1,0),0),"")</f>
        <v/>
      </c>
      <c r="F101" s="187"/>
      <c r="G101" s="37">
        <f>IFERROR(VLOOKUP($C101, DataBase!$A:$K, MATCH("Harga Per Unit", DataBase!$A$1:$L$1,0),0),0)</f>
        <v>0</v>
      </c>
      <c r="H101" s="114">
        <f t="shared" si="4"/>
        <v>0</v>
      </c>
      <c r="I101" s="43"/>
      <c r="J101" s="192">
        <v>1</v>
      </c>
      <c r="K101" s="1"/>
    </row>
    <row r="102" spans="1:11" ht="15">
      <c r="A102" s="40"/>
      <c r="B102" s="41"/>
      <c r="C102" s="141"/>
      <c r="D102" s="36" t="str">
        <f>IFERROR(VLOOKUP($C102,DataBase!$A:$K,2,0),"")</f>
        <v/>
      </c>
      <c r="E102" s="109" t="str">
        <f>IFERROR(VLOOKUP($C102,DataBase!$A:$K,MATCH("Unit", DataBase!$A$1:$L$1,0),0),"")</f>
        <v/>
      </c>
      <c r="F102" s="187"/>
      <c r="G102" s="37">
        <f>IFERROR(VLOOKUP($C102, DataBase!$A:$K, MATCH("Harga Per Unit", DataBase!$A$1:$L$1,0),0),0)</f>
        <v>0</v>
      </c>
      <c r="H102" s="38">
        <f t="shared" si="4"/>
        <v>0</v>
      </c>
      <c r="I102" s="43"/>
      <c r="J102" s="189" t="s">
        <v>67</v>
      </c>
      <c r="K102" s="1"/>
    </row>
    <row r="103" spans="1:11" ht="15">
      <c r="A103" s="40"/>
      <c r="B103" s="41"/>
      <c r="C103" s="141"/>
      <c r="D103" s="36" t="str">
        <f>IFERROR(VLOOKUP($C103,DataBase!$A:$K,2,0),"")</f>
        <v/>
      </c>
      <c r="E103" s="109" t="str">
        <f>IFERROR(VLOOKUP($C103,DataBase!$A:$K,MATCH("Unit", DataBase!$A$1:$L$1,0),0),"")</f>
        <v/>
      </c>
      <c r="F103" s="187"/>
      <c r="G103" s="37">
        <f>IFERROR(VLOOKUP($C103, DataBase!$A:$K, MATCH("Harga Per Unit", DataBase!$A$1:$L$1,0),0),0)</f>
        <v>0</v>
      </c>
      <c r="H103" s="38">
        <f t="shared" si="4"/>
        <v>0</v>
      </c>
      <c r="I103" s="43"/>
      <c r="J103" s="44"/>
      <c r="K103" s="1"/>
    </row>
    <row r="104" spans="1:11" ht="15">
      <c r="A104" s="40"/>
      <c r="B104" s="41"/>
      <c r="C104" s="141"/>
      <c r="D104" s="36" t="str">
        <f>IFERROR(VLOOKUP($C104,DataBase!$A:$K,2,0),"")</f>
        <v/>
      </c>
      <c r="E104" s="109" t="str">
        <f>IFERROR(VLOOKUP($C104,DataBase!$A:$K,MATCH("Unit", DataBase!$A$1:$L$1,0),0),"")</f>
        <v/>
      </c>
      <c r="F104" s="190"/>
      <c r="G104" s="37">
        <f>IFERROR(VLOOKUP($C104, DataBase!$A:$K, MATCH("Harga Per Unit", DataBase!$A$1:$L$1,0),0),0)</f>
        <v>0</v>
      </c>
      <c r="H104" s="38">
        <f t="shared" si="4"/>
        <v>0</v>
      </c>
      <c r="I104" s="43"/>
      <c r="J104" s="44"/>
      <c r="K104" s="1"/>
    </row>
    <row r="105" spans="1:11" ht="15">
      <c r="A105" s="40"/>
      <c r="B105" s="41"/>
      <c r="C105" s="141"/>
      <c r="D105" s="36" t="str">
        <f>IFERROR(VLOOKUP($C105,DataBase!$A:$K,2,0),"")</f>
        <v/>
      </c>
      <c r="E105" s="109" t="str">
        <f>IFERROR(VLOOKUP($C105,DataBase!$A:$K,MATCH("Unit", DataBase!$A$1:$L$1,0),0),"")</f>
        <v/>
      </c>
      <c r="F105" s="188"/>
      <c r="G105" s="37">
        <f>IFERROR(VLOOKUP($C105, DataBase!$A:$K, MATCH("Harga Per Unit", DataBase!$A$1:$L$1,0),0),0)</f>
        <v>0</v>
      </c>
      <c r="H105" s="38">
        <f t="shared" si="4"/>
        <v>0</v>
      </c>
      <c r="I105" s="43"/>
      <c r="J105" s="44"/>
      <c r="K105" s="1"/>
    </row>
    <row r="106" spans="1:11" ht="15">
      <c r="A106" s="40"/>
      <c r="B106" s="41"/>
      <c r="C106" s="141"/>
      <c r="D106" s="36" t="str">
        <f>IFERROR(VLOOKUP($C106,DataBase!$A:$K,2,0),"")</f>
        <v/>
      </c>
      <c r="E106" s="109" t="str">
        <f>IFERROR(VLOOKUP($C106,DataBase!$A:$K,MATCH("Unit", DataBase!$A$1:$L$1,0),0),"")</f>
        <v/>
      </c>
      <c r="F106" s="188"/>
      <c r="G106" s="37">
        <f>IFERROR(VLOOKUP($C106, DataBase!$A:$K, MATCH("Harga Per Unit", DataBase!$A$1:$L$1,0),0),0)</f>
        <v>0</v>
      </c>
      <c r="H106" s="38">
        <f t="shared" si="4"/>
        <v>0</v>
      </c>
      <c r="I106" s="43"/>
      <c r="J106" s="44"/>
      <c r="K106" s="1"/>
    </row>
    <row r="107" spans="1:11">
      <c r="A107" s="40"/>
      <c r="B107" s="41"/>
      <c r="C107" s="135"/>
      <c r="D107" s="36" t="str">
        <f>IFERROR(VLOOKUP($C107,DataBase!$A:$K,2,0),"")</f>
        <v/>
      </c>
      <c r="E107" s="109" t="str">
        <f>IFERROR(VLOOKUP($C107,DataBase!$A:$K,MATCH("Unit", DataBase!$A$1:$L$1,0),0),"")</f>
        <v/>
      </c>
      <c r="F107" s="112"/>
      <c r="G107" s="37">
        <f>IFERROR(VLOOKUP($C107, DataBase!$A:$K, MATCH("Harga Per Unit", DataBase!$A$1:$L$1,0),0),0)</f>
        <v>0</v>
      </c>
      <c r="H107" s="38">
        <f t="shared" si="4"/>
        <v>0</v>
      </c>
      <c r="I107" s="43"/>
      <c r="J107" s="44"/>
      <c r="K107" s="1"/>
    </row>
    <row r="108" spans="1:11">
      <c r="A108" s="40"/>
      <c r="B108" s="41" t="str">
        <f>"Cost" &amp;" "&amp; B97</f>
        <v>Cost Rosella Tea</v>
      </c>
      <c r="C108" s="135"/>
      <c r="D108" s="42" t="s">
        <v>18</v>
      </c>
      <c r="E108" s="109" t="str">
        <f>IFERROR(VLOOKUP($C108,DataBase!$A:$K,MATCH("Unit", DataBase!$A$1:$L$1,0),0),"")</f>
        <v/>
      </c>
      <c r="F108" s="45"/>
      <c r="G108" s="46"/>
      <c r="H108" s="38"/>
      <c r="I108" s="47">
        <f>IFERROR(SUM($H97:$H108),"")</f>
        <v>2084.2105263157896</v>
      </c>
      <c r="J108" s="193">
        <f>IFERROR($I108/J101,"")</f>
        <v>2084.2105263157896</v>
      </c>
      <c r="K108" s="1"/>
    </row>
    <row r="109" spans="1:11">
      <c r="A109" s="263" t="s">
        <v>31</v>
      </c>
      <c r="B109" s="264"/>
      <c r="C109" s="264"/>
      <c r="D109" s="264"/>
      <c r="E109" s="264"/>
      <c r="F109" s="265"/>
      <c r="G109" s="46"/>
      <c r="H109" s="48"/>
      <c r="I109" s="49">
        <f>IFERROR($J108*10%,"")</f>
        <v>208.42105263157896</v>
      </c>
      <c r="J109" s="50"/>
      <c r="K109" s="1"/>
    </row>
    <row r="110" spans="1:11">
      <c r="A110" s="263" t="str">
        <f>"Total Cost " &amp; B97</f>
        <v>Total Cost Rosella Tea</v>
      </c>
      <c r="B110" s="264"/>
      <c r="C110" s="264"/>
      <c r="D110" s="264"/>
      <c r="E110" s="264"/>
      <c r="F110" s="265"/>
      <c r="G110" s="46"/>
      <c r="H110" s="38"/>
      <c r="I110" s="51">
        <f>IFERROR($J108+$I109,"")</f>
        <v>2292.6315789473683</v>
      </c>
      <c r="J110" s="111"/>
      <c r="K110" s="1"/>
    </row>
    <row r="111" spans="1:11">
      <c r="A111" s="176"/>
      <c r="B111" s="176"/>
      <c r="C111" s="176"/>
      <c r="D111" s="176"/>
      <c r="E111" s="176"/>
      <c r="F111" s="176"/>
      <c r="G111" s="177" t="s">
        <v>60</v>
      </c>
      <c r="H111" s="178"/>
      <c r="I111" s="181">
        <v>0.3</v>
      </c>
      <c r="J111" s="180"/>
      <c r="K111" s="1"/>
    </row>
    <row r="112" spans="1:11">
      <c r="A112" s="176"/>
      <c r="B112" s="176"/>
      <c r="C112" s="176"/>
      <c r="D112" s="176"/>
      <c r="E112" s="176"/>
      <c r="F112" s="176"/>
      <c r="G112" s="177" t="s">
        <v>61</v>
      </c>
      <c r="H112" s="178"/>
      <c r="I112" s="179">
        <f>I110/I111</f>
        <v>7642.105263157895</v>
      </c>
      <c r="J112" s="180"/>
      <c r="K112" s="1"/>
    </row>
    <row r="113" spans="1:11">
      <c r="A113" s="176"/>
      <c r="B113" s="176"/>
      <c r="C113" s="176"/>
      <c r="D113" s="176"/>
      <c r="E113" s="176"/>
      <c r="F113" s="176"/>
      <c r="G113" s="182" t="s">
        <v>62</v>
      </c>
      <c r="H113" s="178"/>
      <c r="I113" s="184">
        <v>2292.42</v>
      </c>
      <c r="J113" s="180"/>
      <c r="K113" s="1"/>
    </row>
    <row r="114" spans="1:11">
      <c r="A114" s="176"/>
      <c r="B114" s="176"/>
      <c r="C114" s="176"/>
      <c r="D114" s="176"/>
      <c r="E114" s="176"/>
      <c r="F114" s="176"/>
      <c r="G114" s="177" t="s">
        <v>63</v>
      </c>
      <c r="H114" s="178"/>
      <c r="I114" s="183">
        <f>I110/I113*100%</f>
        <v>1.0000922950189617</v>
      </c>
      <c r="J114" s="180"/>
      <c r="K114" s="1"/>
    </row>
    <row r="117" spans="1:11">
      <c r="A117" s="266" t="s">
        <v>19</v>
      </c>
      <c r="B117" s="268" t="s">
        <v>20</v>
      </c>
      <c r="C117" s="270" t="s">
        <v>21</v>
      </c>
      <c r="D117" s="272" t="s">
        <v>22</v>
      </c>
      <c r="E117" s="266" t="s">
        <v>23</v>
      </c>
      <c r="F117" s="274" t="s">
        <v>24</v>
      </c>
      <c r="G117" s="194" t="s">
        <v>25</v>
      </c>
      <c r="H117" s="195" t="s">
        <v>26</v>
      </c>
      <c r="I117" s="276" t="s">
        <v>27</v>
      </c>
      <c r="J117" s="243" t="s">
        <v>27</v>
      </c>
    </row>
    <row r="118" spans="1:11" ht="13.5" thickBot="1">
      <c r="A118" s="267"/>
      <c r="B118" s="269"/>
      <c r="C118" s="271"/>
      <c r="D118" s="273"/>
      <c r="E118" s="267"/>
      <c r="F118" s="275"/>
      <c r="G118" s="197" t="s">
        <v>28</v>
      </c>
      <c r="H118" s="198" t="s">
        <v>29</v>
      </c>
      <c r="I118" s="277"/>
      <c r="J118" s="244" t="s">
        <v>30</v>
      </c>
    </row>
    <row r="119" spans="1:11" ht="18.75" thickTop="1">
      <c r="A119" s="261" t="s">
        <v>50</v>
      </c>
      <c r="B119" s="262"/>
      <c r="C119" s="262"/>
      <c r="D119" s="262"/>
      <c r="E119" s="262"/>
      <c r="F119" s="262"/>
      <c r="G119" s="262"/>
      <c r="H119" s="262"/>
      <c r="I119" s="262"/>
      <c r="J119" s="262"/>
    </row>
    <row r="120" spans="1:11" ht="15">
      <c r="A120" s="34">
        <v>1</v>
      </c>
      <c r="B120" s="35" t="s">
        <v>145</v>
      </c>
      <c r="C120" s="141">
        <v>6118</v>
      </c>
      <c r="D120" s="36" t="str">
        <f>IFERROR(VLOOKUP($C120,DataBase!$A:$K,2,0),"")</f>
        <v>Cascara Tea 200gr</v>
      </c>
      <c r="E120" s="109" t="str">
        <f>IFERROR(VLOOKUP($C120,DataBase!$A:$K,MATCH("Unit", DataBase!$A$1:$L$1,0),0),"")</f>
        <v>gram</v>
      </c>
      <c r="F120" s="110">
        <v>10</v>
      </c>
      <c r="G120" s="37">
        <f>IFERROR(VLOOKUP($C120, DataBase!$A:$K, MATCH("Harga Per Unit", DataBase!$A$1:$L$1,0),0),0)</f>
        <v>175</v>
      </c>
      <c r="H120" s="38">
        <f t="shared" ref="H120:H130" si="5">IFERROR($F120*$G120,0)</f>
        <v>1750</v>
      </c>
      <c r="I120" s="185"/>
      <c r="J120" s="39"/>
    </row>
    <row r="121" spans="1:11" ht="15">
      <c r="A121" s="40"/>
      <c r="B121" s="41"/>
      <c r="C121" s="141">
        <v>5112</v>
      </c>
      <c r="D121" s="36" t="str">
        <f>IFERROR(VLOOKUP($C121,DataBase!$A:$K,2,0),"")</f>
        <v>galon 19lt</v>
      </c>
      <c r="E121" s="109" t="str">
        <f>IFERROR(VLOOKUP($C121,DataBase!$A:$K,MATCH("Unit", DataBase!$A$1:$L$1,0),0),"")</f>
        <v>ml</v>
      </c>
      <c r="F121" s="186">
        <v>300</v>
      </c>
      <c r="G121" s="37">
        <f>IFERROR(VLOOKUP($C121, DataBase!$A:$K, MATCH("Harga Per Unit", DataBase!$A$1:$L$1,0),0),0)</f>
        <v>0.94736842105263153</v>
      </c>
      <c r="H121" s="38">
        <f t="shared" si="5"/>
        <v>284.21052631578948</v>
      </c>
      <c r="I121" s="43"/>
      <c r="J121" s="44"/>
    </row>
    <row r="122" spans="1:11" ht="15">
      <c r="A122" s="40"/>
      <c r="B122" s="41"/>
      <c r="C122" s="141"/>
      <c r="D122" s="36" t="str">
        <f>IFERROR(VLOOKUP($C122,DataBase!$A:$K,2,0),"")</f>
        <v/>
      </c>
      <c r="E122" s="109" t="str">
        <f>IFERROR(VLOOKUP($C122,DataBase!$A:$K,MATCH("Unit", DataBase!$A$1:$L$1,0),0),"")</f>
        <v/>
      </c>
      <c r="F122" s="186"/>
      <c r="G122" s="37">
        <f>IFERROR(VLOOKUP($C122, DataBase!$A:$K, MATCH("Harga Per Unit", DataBase!$A$1:$L$1,0),0),0)</f>
        <v>0</v>
      </c>
      <c r="H122" s="38">
        <f t="shared" si="5"/>
        <v>0</v>
      </c>
      <c r="I122" s="43"/>
      <c r="J122" s="44"/>
    </row>
    <row r="123" spans="1:11" ht="15">
      <c r="A123" s="40"/>
      <c r="B123" s="41"/>
      <c r="C123" s="141"/>
      <c r="D123" s="36" t="str">
        <f>IFERROR(VLOOKUP($C123,DataBase!$A:$K,2,0),"")</f>
        <v/>
      </c>
      <c r="E123" s="109" t="str">
        <f>IFERROR(VLOOKUP($C123,DataBase!$A:$K,MATCH("Unit", DataBase!$A$1:$L$1,0),0),"")</f>
        <v/>
      </c>
      <c r="F123" s="187"/>
      <c r="G123" s="37">
        <f>IFERROR(VLOOKUP($C123, DataBase!$A:$K, MATCH("Harga Per Unit", DataBase!$A$1:$L$1,0),0),0)</f>
        <v>0</v>
      </c>
      <c r="H123" s="38">
        <f t="shared" si="5"/>
        <v>0</v>
      </c>
      <c r="I123" s="43"/>
      <c r="J123" s="189" t="s">
        <v>66</v>
      </c>
    </row>
    <row r="124" spans="1:11" ht="15">
      <c r="A124" s="40"/>
      <c r="B124" s="41"/>
      <c r="C124" s="141"/>
      <c r="D124" s="36" t="str">
        <f>IFERROR(VLOOKUP($C124,DataBase!$A:$K,2,0),"")</f>
        <v/>
      </c>
      <c r="E124" s="109" t="str">
        <f>IFERROR(VLOOKUP($C124,DataBase!$A:$K,MATCH("Unit", DataBase!$A$1:$L$1,0),0),"")</f>
        <v/>
      </c>
      <c r="F124" s="187"/>
      <c r="G124" s="37">
        <f>IFERROR(VLOOKUP($C124, DataBase!$A:$K, MATCH("Harga Per Unit", DataBase!$A$1:$L$1,0),0),0)</f>
        <v>0</v>
      </c>
      <c r="H124" s="114">
        <f t="shared" si="5"/>
        <v>0</v>
      </c>
      <c r="I124" s="43"/>
      <c r="J124" s="192">
        <v>1</v>
      </c>
    </row>
    <row r="125" spans="1:11" ht="15">
      <c r="A125" s="40"/>
      <c r="B125" s="41"/>
      <c r="C125" s="141"/>
      <c r="D125" s="36" t="str">
        <f>IFERROR(VLOOKUP($C125,DataBase!$A:$K,2,0),"")</f>
        <v/>
      </c>
      <c r="E125" s="109" t="str">
        <f>IFERROR(VLOOKUP($C125,DataBase!$A:$K,MATCH("Unit", DataBase!$A$1:$L$1,0),0),"")</f>
        <v/>
      </c>
      <c r="F125" s="187"/>
      <c r="G125" s="37">
        <f>IFERROR(VLOOKUP($C125, DataBase!$A:$K, MATCH("Harga Per Unit", DataBase!$A$1:$L$1,0),0),0)</f>
        <v>0</v>
      </c>
      <c r="H125" s="38">
        <f t="shared" si="5"/>
        <v>0</v>
      </c>
      <c r="I125" s="43"/>
      <c r="J125" s="189" t="s">
        <v>67</v>
      </c>
    </row>
    <row r="126" spans="1:11" ht="15">
      <c r="A126" s="40"/>
      <c r="B126" s="41"/>
      <c r="C126" s="141"/>
      <c r="D126" s="36" t="str">
        <f>IFERROR(VLOOKUP($C126,DataBase!$A:$K,2,0),"")</f>
        <v/>
      </c>
      <c r="E126" s="109" t="str">
        <f>IFERROR(VLOOKUP($C126,DataBase!$A:$K,MATCH("Unit", DataBase!$A$1:$L$1,0),0),"")</f>
        <v/>
      </c>
      <c r="F126" s="187"/>
      <c r="G126" s="37">
        <f>IFERROR(VLOOKUP($C126, DataBase!$A:$K, MATCH("Harga Per Unit", DataBase!$A$1:$L$1,0),0),0)</f>
        <v>0</v>
      </c>
      <c r="H126" s="38">
        <f t="shared" si="5"/>
        <v>0</v>
      </c>
      <c r="I126" s="43"/>
      <c r="J126" s="44"/>
    </row>
    <row r="127" spans="1:11" ht="15">
      <c r="A127" s="40"/>
      <c r="B127" s="41"/>
      <c r="C127" s="141"/>
      <c r="D127" s="36" t="str">
        <f>IFERROR(VLOOKUP($C127,DataBase!$A:$K,2,0),"")</f>
        <v/>
      </c>
      <c r="E127" s="109" t="str">
        <f>IFERROR(VLOOKUP($C127,DataBase!$A:$K,MATCH("Unit", DataBase!$A$1:$L$1,0),0),"")</f>
        <v/>
      </c>
      <c r="F127" s="190"/>
      <c r="G127" s="37">
        <f>IFERROR(VLOOKUP($C127, DataBase!$A:$K, MATCH("Harga Per Unit", DataBase!$A$1:$L$1,0),0),0)</f>
        <v>0</v>
      </c>
      <c r="H127" s="38">
        <f t="shared" si="5"/>
        <v>0</v>
      </c>
      <c r="I127" s="43"/>
      <c r="J127" s="44"/>
    </row>
    <row r="128" spans="1:11" ht="15">
      <c r="A128" s="40"/>
      <c r="B128" s="41"/>
      <c r="C128" s="141"/>
      <c r="D128" s="36" t="str">
        <f>IFERROR(VLOOKUP($C128,DataBase!$A:$K,2,0),"")</f>
        <v/>
      </c>
      <c r="E128" s="109" t="str">
        <f>IFERROR(VLOOKUP($C128,DataBase!$A:$K,MATCH("Unit", DataBase!$A$1:$L$1,0),0),"")</f>
        <v/>
      </c>
      <c r="F128" s="188"/>
      <c r="G128" s="37">
        <f>IFERROR(VLOOKUP($C128, DataBase!$A:$K, MATCH("Harga Per Unit", DataBase!$A$1:$L$1,0),0),0)</f>
        <v>0</v>
      </c>
      <c r="H128" s="38">
        <f t="shared" si="5"/>
        <v>0</v>
      </c>
      <c r="I128" s="43"/>
      <c r="J128" s="44"/>
    </row>
    <row r="129" spans="1:10" ht="15">
      <c r="A129" s="40"/>
      <c r="B129" s="41"/>
      <c r="C129" s="141"/>
      <c r="D129" s="36" t="str">
        <f>IFERROR(VLOOKUP($C129,DataBase!$A:$K,2,0),"")</f>
        <v/>
      </c>
      <c r="E129" s="109" t="str">
        <f>IFERROR(VLOOKUP($C129,DataBase!$A:$K,MATCH("Unit", DataBase!$A$1:$L$1,0),0),"")</f>
        <v/>
      </c>
      <c r="F129" s="188"/>
      <c r="G129" s="37">
        <f>IFERROR(VLOOKUP($C129, DataBase!$A:$K, MATCH("Harga Per Unit", DataBase!$A$1:$L$1,0),0),0)</f>
        <v>0</v>
      </c>
      <c r="H129" s="38">
        <f t="shared" si="5"/>
        <v>0</v>
      </c>
      <c r="I129" s="43"/>
      <c r="J129" s="44"/>
    </row>
    <row r="130" spans="1:10">
      <c r="A130" s="40"/>
      <c r="B130" s="41"/>
      <c r="C130" s="135"/>
      <c r="D130" s="36" t="str">
        <f>IFERROR(VLOOKUP($C130,DataBase!$A:$K,2,0),"")</f>
        <v/>
      </c>
      <c r="E130" s="109" t="str">
        <f>IFERROR(VLOOKUP($C130,DataBase!$A:$K,MATCH("Unit", DataBase!$A$1:$L$1,0),0),"")</f>
        <v/>
      </c>
      <c r="F130" s="112"/>
      <c r="G130" s="37">
        <f>IFERROR(VLOOKUP($C130, DataBase!$A:$K, MATCH("Harga Per Unit", DataBase!$A$1:$L$1,0),0),0)</f>
        <v>0</v>
      </c>
      <c r="H130" s="38">
        <f t="shared" si="5"/>
        <v>0</v>
      </c>
      <c r="I130" s="43"/>
      <c r="J130" s="44"/>
    </row>
    <row r="131" spans="1:10">
      <c r="A131" s="40"/>
      <c r="B131" s="41" t="str">
        <f>"Cost" &amp;" "&amp; B120</f>
        <v>Cost Cascara Tea</v>
      </c>
      <c r="C131" s="135"/>
      <c r="D131" s="42" t="s">
        <v>18</v>
      </c>
      <c r="E131" s="109" t="str">
        <f>IFERROR(VLOOKUP($C131,DataBase!$A:$K,MATCH("Unit", DataBase!$A$1:$L$1,0),0),"")</f>
        <v/>
      </c>
      <c r="F131" s="45"/>
      <c r="G131" s="46"/>
      <c r="H131" s="38"/>
      <c r="I131" s="47">
        <f>IFERROR(SUM($H120:$H131),"")</f>
        <v>2034.2105263157896</v>
      </c>
      <c r="J131" s="193">
        <f>IFERROR($I131/J124,"")</f>
        <v>2034.2105263157896</v>
      </c>
    </row>
    <row r="132" spans="1:10">
      <c r="A132" s="263" t="s">
        <v>31</v>
      </c>
      <c r="B132" s="264"/>
      <c r="C132" s="264"/>
      <c r="D132" s="264"/>
      <c r="E132" s="264"/>
      <c r="F132" s="265"/>
      <c r="G132" s="46"/>
      <c r="H132" s="48"/>
      <c r="I132" s="49">
        <f>IFERROR($J131*10%,"")</f>
        <v>203.42105263157896</v>
      </c>
      <c r="J132" s="50"/>
    </row>
    <row r="133" spans="1:10">
      <c r="A133" s="263" t="str">
        <f>"Total Cost " &amp; B120</f>
        <v>Total Cost Cascara Tea</v>
      </c>
      <c r="B133" s="264"/>
      <c r="C133" s="264"/>
      <c r="D133" s="264"/>
      <c r="E133" s="264"/>
      <c r="F133" s="265"/>
      <c r="G133" s="46"/>
      <c r="H133" s="38"/>
      <c r="I133" s="51">
        <f>IFERROR($J131+$I132,"")</f>
        <v>2237.6315789473683</v>
      </c>
      <c r="J133" s="111"/>
    </row>
    <row r="134" spans="1:10">
      <c r="A134" s="176"/>
      <c r="B134" s="176"/>
      <c r="C134" s="176"/>
      <c r="D134" s="176"/>
      <c r="E134" s="176"/>
      <c r="F134" s="176"/>
      <c r="G134" s="177" t="s">
        <v>60</v>
      </c>
      <c r="H134" s="178"/>
      <c r="I134" s="181">
        <v>0.3</v>
      </c>
      <c r="J134" s="180"/>
    </row>
    <row r="135" spans="1:10">
      <c r="A135" s="176"/>
      <c r="B135" s="176"/>
      <c r="C135" s="176"/>
      <c r="D135" s="176"/>
      <c r="E135" s="176"/>
      <c r="F135" s="176"/>
      <c r="G135" s="177" t="s">
        <v>61</v>
      </c>
      <c r="H135" s="178"/>
      <c r="I135" s="179">
        <f>I133/I134</f>
        <v>7458.7719298245611</v>
      </c>
      <c r="J135" s="180"/>
    </row>
    <row r="136" spans="1:10">
      <c r="A136" s="176"/>
      <c r="B136" s="176"/>
      <c r="C136" s="176"/>
      <c r="D136" s="176"/>
      <c r="E136" s="176"/>
      <c r="F136" s="176"/>
      <c r="G136" s="182" t="s">
        <v>62</v>
      </c>
      <c r="H136" s="178"/>
      <c r="I136" s="184">
        <v>2237.63</v>
      </c>
      <c r="J136" s="180"/>
    </row>
    <row r="137" spans="1:10">
      <c r="A137" s="176"/>
      <c r="B137" s="176"/>
      <c r="C137" s="176"/>
      <c r="D137" s="176"/>
      <c r="E137" s="176"/>
      <c r="F137" s="176"/>
      <c r="G137" s="177" t="s">
        <v>63</v>
      </c>
      <c r="H137" s="178"/>
      <c r="I137" s="183">
        <f>I133/I136*100%</f>
        <v>1.0000007056338036</v>
      </c>
      <c r="J137" s="180"/>
    </row>
    <row r="139" spans="1:10">
      <c r="A139" s="266" t="s">
        <v>19</v>
      </c>
      <c r="B139" s="268" t="s">
        <v>20</v>
      </c>
      <c r="C139" s="270" t="s">
        <v>21</v>
      </c>
      <c r="D139" s="272" t="s">
        <v>22</v>
      </c>
      <c r="E139" s="266" t="s">
        <v>23</v>
      </c>
      <c r="F139" s="274" t="s">
        <v>24</v>
      </c>
      <c r="G139" s="194" t="s">
        <v>25</v>
      </c>
      <c r="H139" s="195" t="s">
        <v>26</v>
      </c>
      <c r="I139" s="276" t="s">
        <v>27</v>
      </c>
      <c r="J139" s="243" t="s">
        <v>27</v>
      </c>
    </row>
    <row r="140" spans="1:10" ht="13.5" thickBot="1">
      <c r="A140" s="267"/>
      <c r="B140" s="269"/>
      <c r="C140" s="271"/>
      <c r="D140" s="273"/>
      <c r="E140" s="267"/>
      <c r="F140" s="275"/>
      <c r="G140" s="197" t="s">
        <v>28</v>
      </c>
      <c r="H140" s="198" t="s">
        <v>29</v>
      </c>
      <c r="I140" s="277"/>
      <c r="J140" s="244" t="s">
        <v>30</v>
      </c>
    </row>
    <row r="141" spans="1:10" ht="18.75" thickTop="1">
      <c r="A141" s="261" t="s">
        <v>50</v>
      </c>
      <c r="B141" s="262"/>
      <c r="C141" s="262"/>
      <c r="D141" s="262"/>
      <c r="E141" s="262"/>
      <c r="F141" s="262"/>
      <c r="G141" s="262"/>
      <c r="H141" s="262"/>
      <c r="I141" s="262"/>
      <c r="J141" s="262"/>
    </row>
    <row r="142" spans="1:10" ht="15">
      <c r="A142" s="34">
        <v>1</v>
      </c>
      <c r="B142" s="35" t="s">
        <v>146</v>
      </c>
      <c r="C142" s="141">
        <v>6112</v>
      </c>
      <c r="D142" s="36" t="str">
        <f>IFERROR(VLOOKUP($C142,DataBase!$A:$K,2,0),"")</f>
        <v>Thai Tea 400gr</v>
      </c>
      <c r="E142" s="109" t="str">
        <f>IFERROR(VLOOKUP($C142,DataBase!$A:$K,MATCH("Unit", DataBase!$A$1:$L$1,0),0),"")</f>
        <v>gram</v>
      </c>
      <c r="F142" s="110">
        <v>10</v>
      </c>
      <c r="G142" s="37">
        <f>IFERROR(VLOOKUP($C142, DataBase!$A:$K, MATCH("Harga Per Unit", DataBase!$A$1:$L$1,0),0),0)</f>
        <v>122.5</v>
      </c>
      <c r="H142" s="38">
        <f t="shared" ref="H142:H152" si="6">IFERROR($F142*$G142,0)</f>
        <v>1225</v>
      </c>
      <c r="I142" s="185"/>
      <c r="J142" s="39"/>
    </row>
    <row r="143" spans="1:10" ht="15">
      <c r="A143" s="40"/>
      <c r="B143" s="41"/>
      <c r="C143" s="141">
        <v>5112</v>
      </c>
      <c r="D143" s="36" t="str">
        <f>IFERROR(VLOOKUP($C143,DataBase!$A:$K,2,0),"")</f>
        <v>galon 19lt</v>
      </c>
      <c r="E143" s="109" t="str">
        <f>IFERROR(VLOOKUP($C143,DataBase!$A:$K,MATCH("Unit", DataBase!$A$1:$L$1,0),0),"")</f>
        <v>ml</v>
      </c>
      <c r="F143" s="186">
        <v>300</v>
      </c>
      <c r="G143" s="37">
        <f>IFERROR(VLOOKUP($C143, DataBase!$A:$K, MATCH("Harga Per Unit", DataBase!$A$1:$L$1,0),0),0)</f>
        <v>0.94736842105263153</v>
      </c>
      <c r="H143" s="38">
        <f t="shared" si="6"/>
        <v>284.21052631578948</v>
      </c>
      <c r="I143" s="43"/>
      <c r="J143" s="44"/>
    </row>
    <row r="144" spans="1:10" ht="15">
      <c r="A144" s="40"/>
      <c r="B144" s="41"/>
      <c r="C144" s="141">
        <v>2115</v>
      </c>
      <c r="D144" s="36" t="str">
        <f>IFERROR(VLOOKUP($C144,DataBase!$A:$K,2,0),"")</f>
        <v>Carnation SKM 500gr</v>
      </c>
      <c r="E144" s="109" t="str">
        <f>IFERROR(VLOOKUP($C144,DataBase!$A:$K,MATCH("Unit", DataBase!$A$1:$L$1,0),0),"")</f>
        <v>gram</v>
      </c>
      <c r="F144" s="186">
        <v>40</v>
      </c>
      <c r="G144" s="37">
        <f>IFERROR(VLOOKUP($C144, DataBase!$A:$K, MATCH("Harga Per Unit", DataBase!$A$1:$L$1,0),0),0)</f>
        <v>25</v>
      </c>
      <c r="H144" s="38">
        <f t="shared" si="6"/>
        <v>1000</v>
      </c>
      <c r="I144" s="43"/>
      <c r="J144" s="44"/>
    </row>
    <row r="145" spans="1:10" ht="15">
      <c r="A145" s="40"/>
      <c r="B145" s="41"/>
      <c r="C145" s="141">
        <v>2112</v>
      </c>
      <c r="D145" s="36" t="str">
        <f>IFERROR(VLOOKUP($C145,DataBase!$A:$K,2,0),"")</f>
        <v>Lucky Cow Evaporasi 385gr</v>
      </c>
      <c r="E145" s="109" t="str">
        <f>IFERROR(VLOOKUP($C145,DataBase!$A:$K,MATCH("Unit", DataBase!$A$1:$L$1,0),0),"")</f>
        <v>gram</v>
      </c>
      <c r="F145" s="187">
        <v>30</v>
      </c>
      <c r="G145" s="37">
        <f>IFERROR(VLOOKUP($C145, DataBase!$A:$K, MATCH("Harga Per Unit", DataBase!$A$1:$L$1,0),0),0)</f>
        <v>46.753246753246756</v>
      </c>
      <c r="H145" s="38">
        <f t="shared" si="6"/>
        <v>1402.5974025974026</v>
      </c>
      <c r="I145" s="43"/>
      <c r="J145" s="189" t="s">
        <v>66</v>
      </c>
    </row>
    <row r="146" spans="1:10" ht="15">
      <c r="A146" s="40"/>
      <c r="B146" s="41"/>
      <c r="C146" s="141"/>
      <c r="D146" s="36" t="str">
        <f>IFERROR(VLOOKUP($C146,DataBase!$A:$K,2,0),"")</f>
        <v/>
      </c>
      <c r="E146" s="109" t="str">
        <f>IFERROR(VLOOKUP($C146,DataBase!$A:$K,MATCH("Unit", DataBase!$A$1:$L$1,0),0),"")</f>
        <v/>
      </c>
      <c r="F146" s="187"/>
      <c r="G146" s="37">
        <f>IFERROR(VLOOKUP($C146, DataBase!$A:$K, MATCH("Harga Per Unit", DataBase!$A$1:$L$1,0),0),0)</f>
        <v>0</v>
      </c>
      <c r="H146" s="114">
        <f t="shared" si="6"/>
        <v>0</v>
      </c>
      <c r="I146" s="43"/>
      <c r="J146" s="192">
        <v>1</v>
      </c>
    </row>
    <row r="147" spans="1:10" ht="15">
      <c r="A147" s="40"/>
      <c r="B147" s="41"/>
      <c r="C147" s="141"/>
      <c r="D147" s="36" t="str">
        <f>IFERROR(VLOOKUP($C147,DataBase!$A:$K,2,0),"")</f>
        <v/>
      </c>
      <c r="E147" s="109" t="str">
        <f>IFERROR(VLOOKUP($C147,DataBase!$A:$K,MATCH("Unit", DataBase!$A$1:$L$1,0),0),"")</f>
        <v/>
      </c>
      <c r="F147" s="187"/>
      <c r="G147" s="37">
        <f>IFERROR(VLOOKUP($C147, DataBase!$A:$K, MATCH("Harga Per Unit", DataBase!$A$1:$L$1,0),0),0)</f>
        <v>0</v>
      </c>
      <c r="H147" s="38">
        <f t="shared" si="6"/>
        <v>0</v>
      </c>
      <c r="I147" s="43"/>
      <c r="J147" s="189" t="s">
        <v>67</v>
      </c>
    </row>
    <row r="148" spans="1:10" ht="15">
      <c r="A148" s="40"/>
      <c r="B148" s="41"/>
      <c r="C148" s="141"/>
      <c r="D148" s="36" t="str">
        <f>IFERROR(VLOOKUP($C148,DataBase!$A:$K,2,0),"")</f>
        <v/>
      </c>
      <c r="E148" s="109" t="str">
        <f>IFERROR(VLOOKUP($C148,DataBase!$A:$K,MATCH("Unit", DataBase!$A$1:$L$1,0),0),"")</f>
        <v/>
      </c>
      <c r="F148" s="187"/>
      <c r="G148" s="37">
        <f>IFERROR(VLOOKUP($C148, DataBase!$A:$K, MATCH("Harga Per Unit", DataBase!$A$1:$L$1,0),0),0)</f>
        <v>0</v>
      </c>
      <c r="H148" s="38">
        <f t="shared" si="6"/>
        <v>0</v>
      </c>
      <c r="I148" s="43"/>
      <c r="J148" s="44"/>
    </row>
    <row r="149" spans="1:10" ht="15">
      <c r="A149" s="40"/>
      <c r="B149" s="41"/>
      <c r="C149" s="141"/>
      <c r="D149" s="36" t="str">
        <f>IFERROR(VLOOKUP($C149,DataBase!$A:$K,2,0),"")</f>
        <v/>
      </c>
      <c r="E149" s="109" t="str">
        <f>IFERROR(VLOOKUP($C149,DataBase!$A:$K,MATCH("Unit", DataBase!$A$1:$L$1,0),0),"")</f>
        <v/>
      </c>
      <c r="F149" s="190"/>
      <c r="G149" s="37">
        <f>IFERROR(VLOOKUP($C149, DataBase!$A:$K, MATCH("Harga Per Unit", DataBase!$A$1:$L$1,0),0),0)</f>
        <v>0</v>
      </c>
      <c r="H149" s="38">
        <f t="shared" si="6"/>
        <v>0</v>
      </c>
      <c r="I149" s="43"/>
      <c r="J149" s="44"/>
    </row>
    <row r="150" spans="1:10" ht="15">
      <c r="A150" s="40"/>
      <c r="B150" s="41"/>
      <c r="C150" s="141"/>
      <c r="D150" s="36" t="str">
        <f>IFERROR(VLOOKUP($C150,DataBase!$A:$K,2,0),"")</f>
        <v/>
      </c>
      <c r="E150" s="109" t="str">
        <f>IFERROR(VLOOKUP($C150,DataBase!$A:$K,MATCH("Unit", DataBase!$A$1:$L$1,0),0),"")</f>
        <v/>
      </c>
      <c r="F150" s="188"/>
      <c r="G150" s="37">
        <f>IFERROR(VLOOKUP($C150, DataBase!$A:$K, MATCH("Harga Per Unit", DataBase!$A$1:$L$1,0),0),0)</f>
        <v>0</v>
      </c>
      <c r="H150" s="38">
        <f t="shared" si="6"/>
        <v>0</v>
      </c>
      <c r="I150" s="43"/>
      <c r="J150" s="44"/>
    </row>
    <row r="151" spans="1:10" ht="15">
      <c r="A151" s="40"/>
      <c r="B151" s="41"/>
      <c r="C151" s="141"/>
      <c r="D151" s="36" t="str">
        <f>IFERROR(VLOOKUP($C151,DataBase!$A:$K,2,0),"")</f>
        <v/>
      </c>
      <c r="E151" s="109" t="str">
        <f>IFERROR(VLOOKUP($C151,DataBase!$A:$K,MATCH("Unit", DataBase!$A$1:$L$1,0),0),"")</f>
        <v/>
      </c>
      <c r="F151" s="188"/>
      <c r="G151" s="37">
        <f>IFERROR(VLOOKUP($C151, DataBase!$A:$K, MATCH("Harga Per Unit", DataBase!$A$1:$L$1,0),0),0)</f>
        <v>0</v>
      </c>
      <c r="H151" s="38">
        <f t="shared" si="6"/>
        <v>0</v>
      </c>
      <c r="I151" s="43"/>
      <c r="J151" s="44"/>
    </row>
    <row r="152" spans="1:10">
      <c r="A152" s="40"/>
      <c r="B152" s="41"/>
      <c r="C152" s="135"/>
      <c r="D152" s="36" t="str">
        <f>IFERROR(VLOOKUP($C152,DataBase!$A:$K,2,0),"")</f>
        <v/>
      </c>
      <c r="E152" s="109" t="str">
        <f>IFERROR(VLOOKUP($C152,DataBase!$A:$K,MATCH("Unit", DataBase!$A$1:$L$1,0),0),"")</f>
        <v/>
      </c>
      <c r="F152" s="112"/>
      <c r="G152" s="37">
        <f>IFERROR(VLOOKUP($C152, DataBase!$A:$K, MATCH("Harga Per Unit", DataBase!$A$1:$L$1,0),0),0)</f>
        <v>0</v>
      </c>
      <c r="H152" s="38">
        <f t="shared" si="6"/>
        <v>0</v>
      </c>
      <c r="I152" s="43"/>
      <c r="J152" s="44"/>
    </row>
    <row r="153" spans="1:10">
      <c r="A153" s="40"/>
      <c r="B153" s="41" t="str">
        <f>"Cost" &amp;" "&amp; B142</f>
        <v>Cost Thai Tea Hot / ice</v>
      </c>
      <c r="C153" s="135"/>
      <c r="D153" s="42" t="s">
        <v>18</v>
      </c>
      <c r="E153" s="109" t="str">
        <f>IFERROR(VLOOKUP($C153,DataBase!$A:$K,MATCH("Unit", DataBase!$A$1:$L$1,0),0),"")</f>
        <v/>
      </c>
      <c r="F153" s="45"/>
      <c r="G153" s="46"/>
      <c r="H153" s="38"/>
      <c r="I153" s="47">
        <f>IFERROR(SUM($H142:$H153),"")</f>
        <v>3911.807928913192</v>
      </c>
      <c r="J153" s="193">
        <f>IFERROR($I153/J146,"")</f>
        <v>3911.807928913192</v>
      </c>
    </row>
    <row r="154" spans="1:10">
      <c r="A154" s="263" t="s">
        <v>31</v>
      </c>
      <c r="B154" s="264"/>
      <c r="C154" s="264"/>
      <c r="D154" s="264"/>
      <c r="E154" s="264"/>
      <c r="F154" s="265"/>
      <c r="G154" s="46"/>
      <c r="H154" s="48"/>
      <c r="I154" s="49">
        <f>IFERROR($J153*10%,"")</f>
        <v>391.18079289131924</v>
      </c>
      <c r="J154" s="50"/>
    </row>
    <row r="155" spans="1:10">
      <c r="A155" s="263" t="str">
        <f>"Total Cost " &amp; B142</f>
        <v>Total Cost Thai Tea Hot / ice</v>
      </c>
      <c r="B155" s="264"/>
      <c r="C155" s="264"/>
      <c r="D155" s="264"/>
      <c r="E155" s="264"/>
      <c r="F155" s="265"/>
      <c r="G155" s="46"/>
      <c r="H155" s="38"/>
      <c r="I155" s="51">
        <f>IFERROR($J153+$I154,"")</f>
        <v>4302.9887218045114</v>
      </c>
      <c r="J155" s="111"/>
    </row>
    <row r="156" spans="1:10">
      <c r="A156" s="176"/>
      <c r="B156" s="176"/>
      <c r="C156" s="176"/>
      <c r="D156" s="176"/>
      <c r="E156" s="176"/>
      <c r="F156" s="176"/>
      <c r="G156" s="177" t="s">
        <v>60</v>
      </c>
      <c r="H156" s="178"/>
      <c r="I156" s="181">
        <v>0.3</v>
      </c>
      <c r="J156" s="180"/>
    </row>
    <row r="157" spans="1:10">
      <c r="A157" s="176"/>
      <c r="B157" s="176"/>
      <c r="C157" s="176"/>
      <c r="D157" s="176"/>
      <c r="E157" s="176"/>
      <c r="F157" s="176"/>
      <c r="G157" s="177" t="s">
        <v>61</v>
      </c>
      <c r="H157" s="178"/>
      <c r="I157" s="179">
        <f>I155/I156</f>
        <v>14343.295739348372</v>
      </c>
      <c r="J157" s="180"/>
    </row>
    <row r="158" spans="1:10">
      <c r="A158" s="176"/>
      <c r="B158" s="176"/>
      <c r="C158" s="176"/>
      <c r="D158" s="176"/>
      <c r="E158" s="176"/>
      <c r="F158" s="176"/>
      <c r="G158" s="182" t="s">
        <v>62</v>
      </c>
      <c r="H158" s="178"/>
      <c r="I158" s="184">
        <v>4302.99</v>
      </c>
      <c r="J158" s="180"/>
    </row>
    <row r="159" spans="1:10">
      <c r="A159" s="176"/>
      <c r="B159" s="176"/>
      <c r="C159" s="176"/>
      <c r="D159" s="176"/>
      <c r="E159" s="176"/>
      <c r="F159" s="176"/>
      <c r="G159" s="177" t="s">
        <v>63</v>
      </c>
      <c r="H159" s="178"/>
      <c r="I159" s="183">
        <f>I155/I158*100%</f>
        <v>0.99999970295178742</v>
      </c>
      <c r="J159" s="180"/>
    </row>
    <row r="162" spans="1:10">
      <c r="A162" s="266" t="s">
        <v>19</v>
      </c>
      <c r="B162" s="268" t="s">
        <v>20</v>
      </c>
      <c r="C162" s="270" t="s">
        <v>21</v>
      </c>
      <c r="D162" s="272" t="s">
        <v>22</v>
      </c>
      <c r="E162" s="266" t="s">
        <v>23</v>
      </c>
      <c r="F162" s="274" t="s">
        <v>24</v>
      </c>
      <c r="G162" s="194" t="s">
        <v>25</v>
      </c>
      <c r="H162" s="195" t="s">
        <v>26</v>
      </c>
      <c r="I162" s="276" t="s">
        <v>27</v>
      </c>
      <c r="J162" s="243" t="s">
        <v>27</v>
      </c>
    </row>
    <row r="163" spans="1:10" ht="13.5" thickBot="1">
      <c r="A163" s="267"/>
      <c r="B163" s="269"/>
      <c r="C163" s="271"/>
      <c r="D163" s="273"/>
      <c r="E163" s="267"/>
      <c r="F163" s="275"/>
      <c r="G163" s="197" t="s">
        <v>28</v>
      </c>
      <c r="H163" s="198" t="s">
        <v>29</v>
      </c>
      <c r="I163" s="277"/>
      <c r="J163" s="244" t="s">
        <v>30</v>
      </c>
    </row>
    <row r="164" spans="1:10" ht="18.75" thickTop="1">
      <c r="A164" s="261" t="s">
        <v>50</v>
      </c>
      <c r="B164" s="262"/>
      <c r="C164" s="262"/>
      <c r="D164" s="262"/>
      <c r="E164" s="262"/>
      <c r="F164" s="262"/>
      <c r="G164" s="262"/>
      <c r="H164" s="262"/>
      <c r="I164" s="262"/>
      <c r="J164" s="262"/>
    </row>
    <row r="165" spans="1:10" ht="15">
      <c r="A165" s="34">
        <v>1</v>
      </c>
      <c r="B165" s="35" t="s">
        <v>147</v>
      </c>
      <c r="C165" s="141">
        <v>6113</v>
      </c>
      <c r="D165" s="36" t="str">
        <f>IFERROR(VLOOKUP($C165,DataBase!$A:$K,2,0),"")</f>
        <v>thai Greentea 400gr</v>
      </c>
      <c r="E165" s="109" t="str">
        <f>IFERROR(VLOOKUP($C165,DataBase!$A:$K,MATCH("Unit", DataBase!$A$1:$L$1,0),0),"")</f>
        <v>gram</v>
      </c>
      <c r="F165" s="110">
        <v>10</v>
      </c>
      <c r="G165" s="37">
        <f>IFERROR(VLOOKUP($C165, DataBase!$A:$K, MATCH("Harga Per Unit", DataBase!$A$1:$L$1,0),0),0)</f>
        <v>137.5</v>
      </c>
      <c r="H165" s="38">
        <f t="shared" ref="H165:H175" si="7">IFERROR($F165*$G165,0)</f>
        <v>1375</v>
      </c>
      <c r="I165" s="185"/>
      <c r="J165" s="39"/>
    </row>
    <row r="166" spans="1:10" ht="15">
      <c r="A166" s="40"/>
      <c r="B166" s="41"/>
      <c r="C166" s="141">
        <v>5112</v>
      </c>
      <c r="D166" s="36" t="str">
        <f>IFERROR(VLOOKUP($C166,DataBase!$A:$K,2,0),"")</f>
        <v>galon 19lt</v>
      </c>
      <c r="E166" s="109" t="str">
        <f>IFERROR(VLOOKUP($C166,DataBase!$A:$K,MATCH("Unit", DataBase!$A$1:$L$1,0),0),"")</f>
        <v>ml</v>
      </c>
      <c r="F166" s="186">
        <v>300</v>
      </c>
      <c r="G166" s="37">
        <f>IFERROR(VLOOKUP($C166, DataBase!$A:$K, MATCH("Harga Per Unit", DataBase!$A$1:$L$1,0),0),0)</f>
        <v>0.94736842105263153</v>
      </c>
      <c r="H166" s="38">
        <f t="shared" si="7"/>
        <v>284.21052631578948</v>
      </c>
      <c r="I166" s="43"/>
      <c r="J166" s="44"/>
    </row>
    <row r="167" spans="1:10" ht="15">
      <c r="A167" s="40"/>
      <c r="B167" s="41"/>
      <c r="C167" s="141">
        <v>2115</v>
      </c>
      <c r="D167" s="36" t="str">
        <f>IFERROR(VLOOKUP($C167,DataBase!$A:$K,2,0),"")</f>
        <v>Carnation SKM 500gr</v>
      </c>
      <c r="E167" s="109" t="str">
        <f>IFERROR(VLOOKUP($C167,DataBase!$A:$K,MATCH("Unit", DataBase!$A$1:$L$1,0),0),"")</f>
        <v>gram</v>
      </c>
      <c r="F167" s="186">
        <v>20</v>
      </c>
      <c r="G167" s="37">
        <f>IFERROR(VLOOKUP($C167, DataBase!$A:$K, MATCH("Harga Per Unit", DataBase!$A$1:$L$1,0),0),0)</f>
        <v>25</v>
      </c>
      <c r="H167" s="38">
        <f t="shared" si="7"/>
        <v>500</v>
      </c>
      <c r="I167" s="43"/>
      <c r="J167" s="44"/>
    </row>
    <row r="168" spans="1:10" ht="15">
      <c r="A168" s="40"/>
      <c r="B168" s="41"/>
      <c r="C168" s="141">
        <v>2112</v>
      </c>
      <c r="D168" s="36" t="str">
        <f>IFERROR(VLOOKUP($C168,DataBase!$A:$K,2,0),"")</f>
        <v>Lucky Cow Evaporasi 385gr</v>
      </c>
      <c r="E168" s="109" t="str">
        <f>IFERROR(VLOOKUP($C168,DataBase!$A:$K,MATCH("Unit", DataBase!$A$1:$L$1,0),0),"")</f>
        <v>gram</v>
      </c>
      <c r="F168" s="187">
        <v>20</v>
      </c>
      <c r="G168" s="37">
        <f>IFERROR(VLOOKUP($C168, DataBase!$A:$K, MATCH("Harga Per Unit", DataBase!$A$1:$L$1,0),0),0)</f>
        <v>46.753246753246756</v>
      </c>
      <c r="H168" s="38">
        <f t="shared" si="7"/>
        <v>935.06493506493507</v>
      </c>
      <c r="I168" s="43"/>
      <c r="J168" s="189" t="s">
        <v>66</v>
      </c>
    </row>
    <row r="169" spans="1:10" ht="15">
      <c r="A169" s="40"/>
      <c r="B169" s="41"/>
      <c r="C169" s="141"/>
      <c r="D169" s="36" t="str">
        <f>IFERROR(VLOOKUP($C169,DataBase!$A:$K,2,0),"")</f>
        <v/>
      </c>
      <c r="E169" s="109" t="str">
        <f>IFERROR(VLOOKUP($C169,DataBase!$A:$K,MATCH("Unit", DataBase!$A$1:$L$1,0),0),"")</f>
        <v/>
      </c>
      <c r="F169" s="187"/>
      <c r="G169" s="37">
        <f>IFERROR(VLOOKUP($C169, DataBase!$A:$K, MATCH("Harga Per Unit", DataBase!$A$1:$L$1,0),0),0)</f>
        <v>0</v>
      </c>
      <c r="H169" s="114">
        <f t="shared" si="7"/>
        <v>0</v>
      </c>
      <c r="I169" s="43"/>
      <c r="J169" s="192">
        <v>1</v>
      </c>
    </row>
    <row r="170" spans="1:10" ht="15">
      <c r="A170" s="40"/>
      <c r="B170" s="41"/>
      <c r="C170" s="141"/>
      <c r="D170" s="36" t="str">
        <f>IFERROR(VLOOKUP($C170,DataBase!$A:$K,2,0),"")</f>
        <v/>
      </c>
      <c r="E170" s="109" t="str">
        <f>IFERROR(VLOOKUP($C170,DataBase!$A:$K,MATCH("Unit", DataBase!$A$1:$L$1,0),0),"")</f>
        <v/>
      </c>
      <c r="F170" s="187"/>
      <c r="G170" s="37">
        <f>IFERROR(VLOOKUP($C170, DataBase!$A:$K, MATCH("Harga Per Unit", DataBase!$A$1:$L$1,0),0),0)</f>
        <v>0</v>
      </c>
      <c r="H170" s="38">
        <f t="shared" si="7"/>
        <v>0</v>
      </c>
      <c r="I170" s="43"/>
      <c r="J170" s="189" t="s">
        <v>67</v>
      </c>
    </row>
    <row r="171" spans="1:10" ht="15">
      <c r="A171" s="40"/>
      <c r="B171" s="41"/>
      <c r="C171" s="141"/>
      <c r="D171" s="36" t="str">
        <f>IFERROR(VLOOKUP($C171,DataBase!$A:$K,2,0),"")</f>
        <v/>
      </c>
      <c r="E171" s="109" t="str">
        <f>IFERROR(VLOOKUP($C171,DataBase!$A:$K,MATCH("Unit", DataBase!$A$1:$L$1,0),0),"")</f>
        <v/>
      </c>
      <c r="F171" s="187"/>
      <c r="G171" s="37">
        <f>IFERROR(VLOOKUP($C171, DataBase!$A:$K, MATCH("Harga Per Unit", DataBase!$A$1:$L$1,0),0),0)</f>
        <v>0</v>
      </c>
      <c r="H171" s="38">
        <f t="shared" si="7"/>
        <v>0</v>
      </c>
      <c r="I171" s="43"/>
      <c r="J171" s="44"/>
    </row>
    <row r="172" spans="1:10" ht="15">
      <c r="A172" s="40"/>
      <c r="B172" s="41"/>
      <c r="C172" s="141"/>
      <c r="D172" s="36" t="str">
        <f>IFERROR(VLOOKUP($C172,DataBase!$A:$K,2,0),"")</f>
        <v/>
      </c>
      <c r="E172" s="109" t="str">
        <f>IFERROR(VLOOKUP($C172,DataBase!$A:$K,MATCH("Unit", DataBase!$A$1:$L$1,0),0),"")</f>
        <v/>
      </c>
      <c r="F172" s="190"/>
      <c r="G172" s="37">
        <f>IFERROR(VLOOKUP($C172, DataBase!$A:$K, MATCH("Harga Per Unit", DataBase!$A$1:$L$1,0),0),0)</f>
        <v>0</v>
      </c>
      <c r="H172" s="38">
        <f t="shared" si="7"/>
        <v>0</v>
      </c>
      <c r="I172" s="43"/>
      <c r="J172" s="44"/>
    </row>
    <row r="173" spans="1:10" ht="15">
      <c r="A173" s="40"/>
      <c r="B173" s="41"/>
      <c r="C173" s="141"/>
      <c r="D173" s="36" t="str">
        <f>IFERROR(VLOOKUP($C173,DataBase!$A:$K,2,0),"")</f>
        <v/>
      </c>
      <c r="E173" s="109" t="str">
        <f>IFERROR(VLOOKUP($C173,DataBase!$A:$K,MATCH("Unit", DataBase!$A$1:$L$1,0),0),"")</f>
        <v/>
      </c>
      <c r="F173" s="188"/>
      <c r="G173" s="37">
        <f>IFERROR(VLOOKUP($C173, DataBase!$A:$K, MATCH("Harga Per Unit", DataBase!$A$1:$L$1,0),0),0)</f>
        <v>0</v>
      </c>
      <c r="H173" s="38">
        <f t="shared" si="7"/>
        <v>0</v>
      </c>
      <c r="I173" s="43"/>
      <c r="J173" s="44"/>
    </row>
    <row r="174" spans="1:10" ht="15">
      <c r="A174" s="40"/>
      <c r="B174" s="41"/>
      <c r="C174" s="141"/>
      <c r="D174" s="36" t="str">
        <f>IFERROR(VLOOKUP($C174,DataBase!$A:$K,2,0),"")</f>
        <v/>
      </c>
      <c r="E174" s="109" t="str">
        <f>IFERROR(VLOOKUP($C174,DataBase!$A:$K,MATCH("Unit", DataBase!$A$1:$L$1,0),0),"")</f>
        <v/>
      </c>
      <c r="F174" s="188"/>
      <c r="G174" s="37">
        <f>IFERROR(VLOOKUP($C174, DataBase!$A:$K, MATCH("Harga Per Unit", DataBase!$A$1:$L$1,0),0),0)</f>
        <v>0</v>
      </c>
      <c r="H174" s="38">
        <f t="shared" si="7"/>
        <v>0</v>
      </c>
      <c r="I174" s="43"/>
      <c r="J174" s="44"/>
    </row>
    <row r="175" spans="1:10">
      <c r="A175" s="40"/>
      <c r="B175" s="41"/>
      <c r="C175" s="135"/>
      <c r="D175" s="36" t="str">
        <f>IFERROR(VLOOKUP($C175,DataBase!$A:$K,2,0),"")</f>
        <v/>
      </c>
      <c r="E175" s="109" t="str">
        <f>IFERROR(VLOOKUP($C175,DataBase!$A:$K,MATCH("Unit", DataBase!$A$1:$L$1,0),0),"")</f>
        <v/>
      </c>
      <c r="F175" s="112"/>
      <c r="G175" s="37">
        <f>IFERROR(VLOOKUP($C175, DataBase!$A:$K, MATCH("Harga Per Unit", DataBase!$A$1:$L$1,0),0),0)</f>
        <v>0</v>
      </c>
      <c r="H175" s="38">
        <f t="shared" si="7"/>
        <v>0</v>
      </c>
      <c r="I175" s="43"/>
      <c r="J175" s="44"/>
    </row>
    <row r="176" spans="1:10" ht="25.5">
      <c r="A176" s="40"/>
      <c r="B176" s="41" t="str">
        <f>"Cost" &amp;" "&amp; B165</f>
        <v>Cost Thai Greentea Hot / Ice</v>
      </c>
      <c r="C176" s="135"/>
      <c r="D176" s="42" t="s">
        <v>18</v>
      </c>
      <c r="E176" s="109" t="str">
        <f>IFERROR(VLOOKUP($C176,DataBase!$A:$K,MATCH("Unit", DataBase!$A$1:$L$1,0),0),"")</f>
        <v/>
      </c>
      <c r="F176" s="45"/>
      <c r="G176" s="46"/>
      <c r="H176" s="38"/>
      <c r="I176" s="47">
        <f>IFERROR(SUM($H165:$H176),"")</f>
        <v>3094.2754613807247</v>
      </c>
      <c r="J176" s="193">
        <f>IFERROR($I176/J169,"")</f>
        <v>3094.2754613807247</v>
      </c>
    </row>
    <row r="177" spans="1:10">
      <c r="A177" s="263" t="s">
        <v>31</v>
      </c>
      <c r="B177" s="264"/>
      <c r="C177" s="264"/>
      <c r="D177" s="264"/>
      <c r="E177" s="264"/>
      <c r="F177" s="265"/>
      <c r="G177" s="46"/>
      <c r="H177" s="48"/>
      <c r="I177" s="49">
        <f>IFERROR($J176*10%,"")</f>
        <v>309.4275461380725</v>
      </c>
      <c r="J177" s="50"/>
    </row>
    <row r="178" spans="1:10">
      <c r="A178" s="263" t="str">
        <f>"Total Cost " &amp; B165</f>
        <v>Total Cost Thai Greentea Hot / Ice</v>
      </c>
      <c r="B178" s="264"/>
      <c r="C178" s="264"/>
      <c r="D178" s="264"/>
      <c r="E178" s="264"/>
      <c r="F178" s="265"/>
      <c r="G178" s="46"/>
      <c r="H178" s="38"/>
      <c r="I178" s="51">
        <f>IFERROR($J176+$I177,"")</f>
        <v>3403.7030075187972</v>
      </c>
      <c r="J178" s="111"/>
    </row>
    <row r="179" spans="1:10">
      <c r="A179" s="176"/>
      <c r="B179" s="176"/>
      <c r="C179" s="176"/>
      <c r="D179" s="176"/>
      <c r="E179" s="176"/>
      <c r="F179" s="176"/>
      <c r="G179" s="177" t="s">
        <v>60</v>
      </c>
      <c r="H179" s="178"/>
      <c r="I179" s="181">
        <v>0.3</v>
      </c>
      <c r="J179" s="180"/>
    </row>
    <row r="180" spans="1:10">
      <c r="A180" s="176"/>
      <c r="B180" s="176"/>
      <c r="C180" s="176"/>
      <c r="D180" s="176"/>
      <c r="E180" s="176"/>
      <c r="F180" s="176"/>
      <c r="G180" s="177" t="s">
        <v>61</v>
      </c>
      <c r="H180" s="178"/>
      <c r="I180" s="179">
        <f>I178/I179</f>
        <v>11345.676691729324</v>
      </c>
      <c r="J180" s="180"/>
    </row>
    <row r="181" spans="1:10">
      <c r="A181" s="176"/>
      <c r="B181" s="176"/>
      <c r="C181" s="176"/>
      <c r="D181" s="176"/>
      <c r="E181" s="176"/>
      <c r="F181" s="176"/>
      <c r="G181" s="182" t="s">
        <v>62</v>
      </c>
      <c r="H181" s="178"/>
      <c r="I181" s="184">
        <v>3403.43</v>
      </c>
      <c r="J181" s="180"/>
    </row>
    <row r="182" spans="1:10">
      <c r="A182" s="176"/>
      <c r="B182" s="176"/>
      <c r="C182" s="176"/>
      <c r="D182" s="176"/>
      <c r="E182" s="176"/>
      <c r="F182" s="176"/>
      <c r="G182" s="177" t="s">
        <v>63</v>
      </c>
      <c r="H182" s="178"/>
      <c r="I182" s="183">
        <f>I178/I181*100%</f>
        <v>1.0000802154058692</v>
      </c>
      <c r="J182" s="180"/>
    </row>
    <row r="184" spans="1:10">
      <c r="A184" s="266" t="s">
        <v>19</v>
      </c>
      <c r="B184" s="268" t="s">
        <v>20</v>
      </c>
      <c r="C184" s="270" t="s">
        <v>21</v>
      </c>
      <c r="D184" s="272" t="s">
        <v>22</v>
      </c>
      <c r="E184" s="266" t="s">
        <v>23</v>
      </c>
      <c r="F184" s="274" t="s">
        <v>24</v>
      </c>
      <c r="G184" s="194" t="s">
        <v>25</v>
      </c>
      <c r="H184" s="195" t="s">
        <v>26</v>
      </c>
      <c r="I184" s="276" t="s">
        <v>27</v>
      </c>
      <c r="J184" s="246" t="s">
        <v>27</v>
      </c>
    </row>
    <row r="185" spans="1:10" ht="13.5" thickBot="1">
      <c r="A185" s="267"/>
      <c r="B185" s="269"/>
      <c r="C185" s="271"/>
      <c r="D185" s="273"/>
      <c r="E185" s="267"/>
      <c r="F185" s="275"/>
      <c r="G185" s="197" t="s">
        <v>28</v>
      </c>
      <c r="H185" s="198" t="s">
        <v>29</v>
      </c>
      <c r="I185" s="277"/>
      <c r="J185" s="247" t="s">
        <v>30</v>
      </c>
    </row>
    <row r="186" spans="1:10" ht="18.75" thickTop="1">
      <c r="A186" s="261" t="s">
        <v>50</v>
      </c>
      <c r="B186" s="262"/>
      <c r="C186" s="262"/>
      <c r="D186" s="262"/>
      <c r="E186" s="262"/>
      <c r="F186" s="262"/>
      <c r="G186" s="262"/>
      <c r="H186" s="262"/>
      <c r="I186" s="262"/>
      <c r="J186" s="262"/>
    </row>
    <row r="187" spans="1:10" ht="15">
      <c r="A187" s="34">
        <v>1</v>
      </c>
      <c r="B187" s="35" t="s">
        <v>248</v>
      </c>
      <c r="C187" s="141">
        <v>6111</v>
      </c>
      <c r="D187" s="36"/>
      <c r="E187" s="109" t="str">
        <f>IFERROR(VLOOKUP($C187,DataBase!$A:$K,MATCH("Unit", DataBase!$A$1:$L$1,0),0),"")</f>
        <v>pcs</v>
      </c>
      <c r="F187" s="110">
        <v>1</v>
      </c>
      <c r="G187" s="37">
        <f>IFERROR(VLOOKUP($C187, DataBase!$A:$K, MATCH("Harga Per Unit", DataBase!$A$1:$L$1,0),0),0)</f>
        <v>240</v>
      </c>
      <c r="H187" s="38">
        <f t="shared" ref="H187:H197" si="8">IFERROR($F187*$G187,0)</f>
        <v>240</v>
      </c>
      <c r="I187" s="185"/>
      <c r="J187" s="39"/>
    </row>
    <row r="188" spans="1:10" ht="15">
      <c r="A188" s="40"/>
      <c r="B188" s="41"/>
      <c r="C188" s="141">
        <v>5112</v>
      </c>
      <c r="D188" s="36" t="str">
        <f>IFERROR(VLOOKUP($C188,DataBase!$A:$K,2,0),"")</f>
        <v>galon 19lt</v>
      </c>
      <c r="E188" s="109" t="str">
        <f>IFERROR(VLOOKUP($C188,DataBase!$A:$K,MATCH("Unit", DataBase!$A$1:$L$1,0),0),"")</f>
        <v>ml</v>
      </c>
      <c r="F188" s="186">
        <v>300</v>
      </c>
      <c r="G188" s="37">
        <f>IFERROR(VLOOKUP($C188, DataBase!$A:$K, MATCH("Harga Per Unit", DataBase!$A$1:$L$1,0),0),0)</f>
        <v>0.94736842105263153</v>
      </c>
      <c r="H188" s="38">
        <f t="shared" si="8"/>
        <v>284.21052631578948</v>
      </c>
      <c r="I188" s="43"/>
      <c r="J188" s="44"/>
    </row>
    <row r="189" spans="1:10" ht="15">
      <c r="A189" s="40"/>
      <c r="B189" s="41"/>
      <c r="C189" s="141">
        <v>3122</v>
      </c>
      <c r="D189" s="36" t="str">
        <f>IFERROR(VLOOKUP($C189,DataBase!$A:$K,2,0),"")</f>
        <v>Marjan Lechye</v>
      </c>
      <c r="E189" s="109" t="str">
        <f>IFERROR(VLOOKUP($C189,DataBase!$A:$K,MATCH("Unit", DataBase!$A$1:$L$1,0),0),"")</f>
        <v>gram</v>
      </c>
      <c r="F189" s="186">
        <v>30</v>
      </c>
      <c r="G189" s="37">
        <f>IFERROR(VLOOKUP($C189, DataBase!$A:$K, MATCH("Harga Per Unit", DataBase!$A$1:$L$1,0),0),0)</f>
        <v>47.826086956521742</v>
      </c>
      <c r="H189" s="38">
        <f t="shared" si="8"/>
        <v>1434.7826086956522</v>
      </c>
      <c r="I189" s="43"/>
      <c r="J189" s="44"/>
    </row>
    <row r="190" spans="1:10" ht="15">
      <c r="A190" s="40"/>
      <c r="B190" s="41"/>
      <c r="C190" s="141">
        <v>3211</v>
      </c>
      <c r="D190" s="36" t="str">
        <f>IFERROR(VLOOKUP($C190,DataBase!$A:$K,2,0),"")</f>
        <v>lechyee red boat</v>
      </c>
      <c r="E190" s="109" t="str">
        <f>IFERROR(VLOOKUP($C190,DataBase!$A:$K,MATCH("Unit", DataBase!$A$1:$L$1,0),0),"")</f>
        <v>pcs</v>
      </c>
      <c r="F190" s="187">
        <v>50</v>
      </c>
      <c r="G190" s="37">
        <f>IFERROR(VLOOKUP($C190, DataBase!$A:$K, MATCH("Harga Per Unit", DataBase!$A$1:$L$1,0),0),0)</f>
        <v>38.800705467372133</v>
      </c>
      <c r="H190" s="38">
        <f t="shared" si="8"/>
        <v>1940.0352733686066</v>
      </c>
      <c r="I190" s="43"/>
      <c r="J190" s="189" t="s">
        <v>66</v>
      </c>
    </row>
    <row r="191" spans="1:10" ht="15">
      <c r="A191" s="40"/>
      <c r="B191" s="41"/>
      <c r="C191" s="141"/>
      <c r="D191" s="36" t="str">
        <f>IFERROR(VLOOKUP($C191,DataBase!$A:$K,2,0),"")</f>
        <v/>
      </c>
      <c r="E191" s="109" t="str">
        <f>IFERROR(VLOOKUP($C191,DataBase!$A:$K,MATCH("Unit", DataBase!$A$1:$L$1,0),0),"")</f>
        <v/>
      </c>
      <c r="F191" s="187"/>
      <c r="G191" s="37">
        <f>IFERROR(VLOOKUP($C191, DataBase!$A:$K, MATCH("Harga Per Unit", DataBase!$A$1:$L$1,0),0),0)</f>
        <v>0</v>
      </c>
      <c r="H191" s="114">
        <f t="shared" si="8"/>
        <v>0</v>
      </c>
      <c r="I191" s="43"/>
      <c r="J191" s="192">
        <v>1</v>
      </c>
    </row>
    <row r="192" spans="1:10" ht="15">
      <c r="A192" s="40"/>
      <c r="B192" s="41"/>
      <c r="C192" s="141"/>
      <c r="D192" s="36" t="str">
        <f>IFERROR(VLOOKUP($C192,DataBase!$A:$K,2,0),"")</f>
        <v/>
      </c>
      <c r="E192" s="109" t="str">
        <f>IFERROR(VLOOKUP($C192,DataBase!$A:$K,MATCH("Unit", DataBase!$A$1:$L$1,0),0),"")</f>
        <v/>
      </c>
      <c r="F192" s="187"/>
      <c r="G192" s="37">
        <f>IFERROR(VLOOKUP($C192, DataBase!$A:$K, MATCH("Harga Per Unit", DataBase!$A$1:$L$1,0),0),0)</f>
        <v>0</v>
      </c>
      <c r="H192" s="38">
        <f t="shared" si="8"/>
        <v>0</v>
      </c>
      <c r="I192" s="43"/>
      <c r="J192" s="189" t="s">
        <v>67</v>
      </c>
    </row>
    <row r="193" spans="1:10" ht="15">
      <c r="A193" s="40"/>
      <c r="B193" s="41"/>
      <c r="C193" s="141"/>
      <c r="D193" s="36" t="str">
        <f>IFERROR(VLOOKUP($C193,DataBase!$A:$K,2,0),"")</f>
        <v/>
      </c>
      <c r="E193" s="109" t="str">
        <f>IFERROR(VLOOKUP($C193,DataBase!$A:$K,MATCH("Unit", DataBase!$A$1:$L$1,0),0),"")</f>
        <v/>
      </c>
      <c r="F193" s="187"/>
      <c r="G193" s="37">
        <f>IFERROR(VLOOKUP($C193, DataBase!$A:$K, MATCH("Harga Per Unit", DataBase!$A$1:$L$1,0),0),0)</f>
        <v>0</v>
      </c>
      <c r="H193" s="38">
        <f t="shared" si="8"/>
        <v>0</v>
      </c>
      <c r="I193" s="43"/>
      <c r="J193" s="44"/>
    </row>
    <row r="194" spans="1:10" ht="15">
      <c r="A194" s="40"/>
      <c r="B194" s="41"/>
      <c r="C194" s="141"/>
      <c r="D194" s="36" t="str">
        <f>IFERROR(VLOOKUP($C194,DataBase!$A:$K,2,0),"")</f>
        <v/>
      </c>
      <c r="E194" s="109" t="str">
        <f>IFERROR(VLOOKUP($C194,DataBase!$A:$K,MATCH("Unit", DataBase!$A$1:$L$1,0),0),"")</f>
        <v/>
      </c>
      <c r="F194" s="190"/>
      <c r="G194" s="37">
        <f>IFERROR(VLOOKUP($C194, DataBase!$A:$K, MATCH("Harga Per Unit", DataBase!$A$1:$L$1,0),0),0)</f>
        <v>0</v>
      </c>
      <c r="H194" s="38">
        <f t="shared" si="8"/>
        <v>0</v>
      </c>
      <c r="I194" s="43"/>
      <c r="J194" s="44"/>
    </row>
    <row r="195" spans="1:10" ht="15">
      <c r="A195" s="40"/>
      <c r="B195" s="41"/>
      <c r="C195" s="141"/>
      <c r="D195" s="36" t="str">
        <f>IFERROR(VLOOKUP($C195,DataBase!$A:$K,2,0),"")</f>
        <v/>
      </c>
      <c r="E195" s="109" t="str">
        <f>IFERROR(VLOOKUP($C195,DataBase!$A:$K,MATCH("Unit", DataBase!$A$1:$L$1,0),0),"")</f>
        <v/>
      </c>
      <c r="F195" s="188"/>
      <c r="G195" s="37">
        <f>IFERROR(VLOOKUP($C195, DataBase!$A:$K, MATCH("Harga Per Unit", DataBase!$A$1:$L$1,0),0),0)</f>
        <v>0</v>
      </c>
      <c r="H195" s="38">
        <f t="shared" si="8"/>
        <v>0</v>
      </c>
      <c r="I195" s="43"/>
      <c r="J195" s="44"/>
    </row>
    <row r="196" spans="1:10" ht="15">
      <c r="A196" s="40"/>
      <c r="B196" s="41"/>
      <c r="C196" s="141"/>
      <c r="D196" s="36" t="str">
        <f>IFERROR(VLOOKUP($C196,DataBase!$A:$K,2,0),"")</f>
        <v/>
      </c>
      <c r="E196" s="109" t="str">
        <f>IFERROR(VLOOKUP($C196,DataBase!$A:$K,MATCH("Unit", DataBase!$A$1:$L$1,0),0),"")</f>
        <v/>
      </c>
      <c r="F196" s="188"/>
      <c r="G196" s="37">
        <f>IFERROR(VLOOKUP($C196, DataBase!$A:$K, MATCH("Harga Per Unit", DataBase!$A$1:$L$1,0),0),0)</f>
        <v>0</v>
      </c>
      <c r="H196" s="38">
        <f t="shared" si="8"/>
        <v>0</v>
      </c>
      <c r="I196" s="43"/>
      <c r="J196" s="44"/>
    </row>
    <row r="197" spans="1:10">
      <c r="A197" s="40"/>
      <c r="B197" s="41"/>
      <c r="C197" s="135"/>
      <c r="D197" s="36" t="str">
        <f>IFERROR(VLOOKUP($C197,DataBase!$A:$K,2,0),"")</f>
        <v/>
      </c>
      <c r="E197" s="109" t="str">
        <f>IFERROR(VLOOKUP($C197,DataBase!$A:$K,MATCH("Unit", DataBase!$A$1:$L$1,0),0),"")</f>
        <v/>
      </c>
      <c r="F197" s="112"/>
      <c r="G197" s="37">
        <f>IFERROR(VLOOKUP($C197, DataBase!$A:$K, MATCH("Harga Per Unit", DataBase!$A$1:$L$1,0),0),0)</f>
        <v>0</v>
      </c>
      <c r="H197" s="38">
        <f t="shared" si="8"/>
        <v>0</v>
      </c>
      <c r="I197" s="43"/>
      <c r="J197" s="44"/>
    </row>
    <row r="198" spans="1:10">
      <c r="A198" s="40"/>
      <c r="B198" s="41" t="str">
        <f>"Cost" &amp;" "&amp; B187</f>
        <v>Cost Lechyee Tea</v>
      </c>
      <c r="C198" s="135"/>
      <c r="D198" s="42" t="s">
        <v>18</v>
      </c>
      <c r="E198" s="109" t="str">
        <f>IFERROR(VLOOKUP($C198,DataBase!$A:$K,MATCH("Unit", DataBase!$A$1:$L$1,0),0),"")</f>
        <v/>
      </c>
      <c r="F198" s="45"/>
      <c r="G198" s="46"/>
      <c r="H198" s="38"/>
      <c r="I198" s="47">
        <f>IFERROR(SUM($H187:$H198),"")</f>
        <v>3899.0284083800479</v>
      </c>
      <c r="J198" s="193">
        <f>IFERROR($I198/J191,"")</f>
        <v>3899.0284083800479</v>
      </c>
    </row>
    <row r="199" spans="1:10">
      <c r="A199" s="263" t="s">
        <v>31</v>
      </c>
      <c r="B199" s="264"/>
      <c r="C199" s="264"/>
      <c r="D199" s="264"/>
      <c r="E199" s="264"/>
      <c r="F199" s="265"/>
      <c r="G199" s="46"/>
      <c r="H199" s="48"/>
      <c r="I199" s="49">
        <f>IFERROR($J198*10%,"")</f>
        <v>389.90284083800481</v>
      </c>
      <c r="J199" s="50"/>
    </row>
    <row r="200" spans="1:10">
      <c r="A200" s="263" t="str">
        <f>"Total Cost " &amp; B187</f>
        <v>Total Cost Lechyee Tea</v>
      </c>
      <c r="B200" s="264"/>
      <c r="C200" s="264"/>
      <c r="D200" s="264"/>
      <c r="E200" s="264"/>
      <c r="F200" s="265"/>
      <c r="G200" s="46"/>
      <c r="H200" s="38"/>
      <c r="I200" s="51">
        <f>IFERROR($J198+$I199,"")</f>
        <v>4288.9312492180525</v>
      </c>
      <c r="J200" s="111"/>
    </row>
    <row r="201" spans="1:10">
      <c r="A201" s="176"/>
      <c r="B201" s="176"/>
      <c r="C201" s="176"/>
      <c r="D201" s="176"/>
      <c r="E201" s="176"/>
      <c r="F201" s="176"/>
      <c r="G201" s="177" t="s">
        <v>60</v>
      </c>
      <c r="H201" s="178"/>
      <c r="I201" s="181">
        <v>0.3</v>
      </c>
      <c r="J201" s="180"/>
    </row>
    <row r="202" spans="1:10">
      <c r="A202" s="176"/>
      <c r="B202" s="176"/>
      <c r="C202" s="176"/>
      <c r="D202" s="176"/>
      <c r="E202" s="176"/>
      <c r="F202" s="176"/>
      <c r="G202" s="177" t="s">
        <v>61</v>
      </c>
      <c r="H202" s="178"/>
      <c r="I202" s="179">
        <f>I200/I201</f>
        <v>14296.437497393508</v>
      </c>
      <c r="J202" s="180"/>
    </row>
    <row r="203" spans="1:10">
      <c r="A203" s="176"/>
      <c r="B203" s="176"/>
      <c r="C203" s="176"/>
      <c r="D203" s="176"/>
      <c r="E203" s="176"/>
      <c r="F203" s="176"/>
      <c r="G203" s="182" t="s">
        <v>62</v>
      </c>
      <c r="H203" s="178"/>
      <c r="I203" s="184">
        <v>4288.93</v>
      </c>
      <c r="J203" s="180"/>
    </row>
    <row r="204" spans="1:10">
      <c r="A204" s="176"/>
      <c r="B204" s="176"/>
      <c r="C204" s="176"/>
      <c r="D204" s="176"/>
      <c r="E204" s="176"/>
      <c r="F204" s="176"/>
      <c r="G204" s="177" t="s">
        <v>63</v>
      </c>
      <c r="H204" s="178"/>
      <c r="I204" s="183">
        <f>I200/I203*100%</f>
        <v>1.0000002912656658</v>
      </c>
      <c r="J204" s="180"/>
    </row>
    <row r="207" spans="1:10">
      <c r="A207" s="266" t="s">
        <v>19</v>
      </c>
      <c r="B207" s="268" t="s">
        <v>20</v>
      </c>
      <c r="C207" s="270" t="s">
        <v>21</v>
      </c>
      <c r="D207" s="272" t="s">
        <v>22</v>
      </c>
      <c r="E207" s="266" t="s">
        <v>23</v>
      </c>
      <c r="F207" s="274" t="s">
        <v>24</v>
      </c>
      <c r="G207" s="194" t="s">
        <v>25</v>
      </c>
      <c r="H207" s="195" t="s">
        <v>26</v>
      </c>
      <c r="I207" s="276" t="s">
        <v>27</v>
      </c>
      <c r="J207" s="246" t="s">
        <v>27</v>
      </c>
    </row>
    <row r="208" spans="1:10" ht="13.5" thickBot="1">
      <c r="A208" s="267"/>
      <c r="B208" s="269"/>
      <c r="C208" s="271"/>
      <c r="D208" s="273"/>
      <c r="E208" s="267"/>
      <c r="F208" s="275"/>
      <c r="G208" s="197" t="s">
        <v>28</v>
      </c>
      <c r="H208" s="198" t="s">
        <v>29</v>
      </c>
      <c r="I208" s="277"/>
      <c r="J208" s="247" t="s">
        <v>30</v>
      </c>
    </row>
    <row r="209" spans="1:10" ht="18.75" thickTop="1">
      <c r="A209" s="261" t="s">
        <v>50</v>
      </c>
      <c r="B209" s="262"/>
      <c r="C209" s="262"/>
      <c r="D209" s="262"/>
      <c r="E209" s="262"/>
      <c r="F209" s="262"/>
      <c r="G209" s="262"/>
      <c r="H209" s="262"/>
      <c r="I209" s="262"/>
      <c r="J209" s="262"/>
    </row>
    <row r="210" spans="1:10" ht="15">
      <c r="A210" s="34">
        <v>1</v>
      </c>
      <c r="B210" s="35" t="s">
        <v>252</v>
      </c>
      <c r="C210" s="141">
        <v>3121</v>
      </c>
      <c r="D210" s="36" t="str">
        <f>IFERROR(VLOOKUP($C210,DataBase!$A:$K,2,0),"")</f>
        <v>lemon Squash</v>
      </c>
      <c r="E210" s="109" t="str">
        <f>IFERROR(VLOOKUP($C210,DataBase!$A:$K,MATCH("Unit", DataBase!$A$1:$L$1,0),0),"")</f>
        <v>gram</v>
      </c>
      <c r="F210" s="110">
        <v>20</v>
      </c>
      <c r="G210" s="37">
        <f>IFERROR(VLOOKUP($C210, DataBase!$A:$K, MATCH("Harga Per Unit", DataBase!$A$1:$L$1,0),0),0)</f>
        <v>100</v>
      </c>
      <c r="H210" s="38">
        <f t="shared" ref="H210:H220" si="9">IFERROR($F210*$G210,0)</f>
        <v>2000</v>
      </c>
      <c r="I210" s="185"/>
      <c r="J210" s="39"/>
    </row>
    <row r="211" spans="1:10" ht="15">
      <c r="A211" s="40"/>
      <c r="B211" s="41"/>
      <c r="C211" s="141">
        <v>5112</v>
      </c>
      <c r="D211" s="36" t="str">
        <f>IFERROR(VLOOKUP($C211,DataBase!$A:$K,2,0),"")</f>
        <v>galon 19lt</v>
      </c>
      <c r="E211" s="109" t="str">
        <f>IFERROR(VLOOKUP($C211,DataBase!$A:$K,MATCH("Unit", DataBase!$A$1:$L$1,0),0),"")</f>
        <v>ml</v>
      </c>
      <c r="F211" s="186">
        <v>300</v>
      </c>
      <c r="G211" s="37">
        <f>IFERROR(VLOOKUP($C211, DataBase!$A:$K, MATCH("Harga Per Unit", DataBase!$A$1:$L$1,0),0),0)</f>
        <v>0.94736842105263153</v>
      </c>
      <c r="H211" s="38">
        <f t="shared" si="9"/>
        <v>284.21052631578948</v>
      </c>
      <c r="I211" s="43"/>
      <c r="J211" s="44"/>
    </row>
    <row r="212" spans="1:10" ht="15">
      <c r="A212" s="40"/>
      <c r="B212" s="41"/>
      <c r="C212" s="141">
        <v>6111</v>
      </c>
      <c r="D212" s="36" t="str">
        <f>IFERROR(VLOOKUP($C212,DataBase!$A:$K,2,0),"")</f>
        <v>Black Tea Prendjak 25s</v>
      </c>
      <c r="E212" s="109" t="str">
        <f>IFERROR(VLOOKUP($C212,DataBase!$A:$K,MATCH("Unit", DataBase!$A$1:$L$1,0),0),"")</f>
        <v>pcs</v>
      </c>
      <c r="F212" s="186">
        <v>1</v>
      </c>
      <c r="G212" s="37">
        <f>IFERROR(VLOOKUP($C212, DataBase!$A:$K, MATCH("Harga Per Unit", DataBase!$A$1:$L$1,0),0),0)</f>
        <v>240</v>
      </c>
      <c r="H212" s="38">
        <f t="shared" si="9"/>
        <v>240</v>
      </c>
      <c r="I212" s="43"/>
      <c r="J212" s="44"/>
    </row>
    <row r="213" spans="1:10" ht="15">
      <c r="A213" s="40"/>
      <c r="B213" s="41"/>
      <c r="C213" s="141">
        <v>7112</v>
      </c>
      <c r="D213" s="36" t="str">
        <f>IFERROR(VLOOKUP($C213,DataBase!$A:$K,2,0),"")</f>
        <v>WIP Simple Syrup</v>
      </c>
      <c r="E213" s="109" t="str">
        <f>IFERROR(VLOOKUP($C213,DataBase!$A:$K,MATCH("Unit", DataBase!$A$1:$L$1,0),0),"")</f>
        <v>gram</v>
      </c>
      <c r="F213" s="187">
        <v>40</v>
      </c>
      <c r="G213" s="37">
        <f>IFERROR(VLOOKUP($C213, DataBase!$A:$K, MATCH("Harga Per Unit", DataBase!$A$1:$L$1,0),0),0)</f>
        <v>17</v>
      </c>
      <c r="H213" s="38">
        <f t="shared" si="9"/>
        <v>680</v>
      </c>
      <c r="I213" s="43"/>
      <c r="J213" s="189" t="s">
        <v>66</v>
      </c>
    </row>
    <row r="214" spans="1:10" ht="15">
      <c r="A214" s="40"/>
      <c r="B214" s="41"/>
      <c r="C214" s="141"/>
      <c r="D214" s="36" t="str">
        <f>IFERROR(VLOOKUP($C214,DataBase!$A:$K,2,0),"")</f>
        <v/>
      </c>
      <c r="E214" s="109" t="str">
        <f>IFERROR(VLOOKUP($C214,DataBase!$A:$K,MATCH("Unit", DataBase!$A$1:$L$1,0),0),"")</f>
        <v/>
      </c>
      <c r="F214" s="187"/>
      <c r="G214" s="37">
        <f>IFERROR(VLOOKUP($C214, DataBase!$A:$K, MATCH("Harga Per Unit", DataBase!$A$1:$L$1,0),0),0)</f>
        <v>0</v>
      </c>
      <c r="H214" s="114">
        <f t="shared" si="9"/>
        <v>0</v>
      </c>
      <c r="I214" s="43"/>
      <c r="J214" s="192">
        <v>1</v>
      </c>
    </row>
    <row r="215" spans="1:10" ht="15">
      <c r="A215" s="40"/>
      <c r="B215" s="41"/>
      <c r="C215" s="141"/>
      <c r="D215" s="36" t="str">
        <f>IFERROR(VLOOKUP($C215,DataBase!$A:$K,2,0),"")</f>
        <v/>
      </c>
      <c r="E215" s="109" t="str">
        <f>IFERROR(VLOOKUP($C215,DataBase!$A:$K,MATCH("Unit", DataBase!$A$1:$L$1,0),0),"")</f>
        <v/>
      </c>
      <c r="F215" s="187"/>
      <c r="G215" s="37">
        <f>IFERROR(VLOOKUP($C215, DataBase!$A:$K, MATCH("Harga Per Unit", DataBase!$A$1:$L$1,0),0),0)</f>
        <v>0</v>
      </c>
      <c r="H215" s="38">
        <f t="shared" si="9"/>
        <v>0</v>
      </c>
      <c r="I215" s="43"/>
      <c r="J215" s="189" t="s">
        <v>67</v>
      </c>
    </row>
    <row r="216" spans="1:10" ht="15">
      <c r="A216" s="40"/>
      <c r="B216" s="41"/>
      <c r="C216" s="141"/>
      <c r="D216" s="36" t="str">
        <f>IFERROR(VLOOKUP($C216,DataBase!$A:$K,2,0),"")</f>
        <v/>
      </c>
      <c r="E216" s="109" t="str">
        <f>IFERROR(VLOOKUP($C216,DataBase!$A:$K,MATCH("Unit", DataBase!$A$1:$L$1,0),0),"")</f>
        <v/>
      </c>
      <c r="F216" s="187"/>
      <c r="G216" s="37">
        <f>IFERROR(VLOOKUP($C216, DataBase!$A:$K, MATCH("Harga Per Unit", DataBase!$A$1:$L$1,0),0),0)</f>
        <v>0</v>
      </c>
      <c r="H216" s="38">
        <f t="shared" si="9"/>
        <v>0</v>
      </c>
      <c r="I216" s="43"/>
      <c r="J216" s="44"/>
    </row>
    <row r="217" spans="1:10" ht="15">
      <c r="A217" s="40"/>
      <c r="B217" s="41"/>
      <c r="C217" s="141"/>
      <c r="D217" s="36" t="str">
        <f>IFERROR(VLOOKUP($C217,DataBase!$A:$K,2,0),"")</f>
        <v/>
      </c>
      <c r="E217" s="109" t="str">
        <f>IFERROR(VLOOKUP($C217,DataBase!$A:$K,MATCH("Unit", DataBase!$A$1:$L$1,0),0),"")</f>
        <v/>
      </c>
      <c r="F217" s="190"/>
      <c r="G217" s="37">
        <f>IFERROR(VLOOKUP($C217, DataBase!$A:$K, MATCH("Harga Per Unit", DataBase!$A$1:$L$1,0),0),0)</f>
        <v>0</v>
      </c>
      <c r="H217" s="38">
        <f t="shared" si="9"/>
        <v>0</v>
      </c>
      <c r="I217" s="43"/>
      <c r="J217" s="44"/>
    </row>
    <row r="218" spans="1:10" ht="15">
      <c r="A218" s="40"/>
      <c r="B218" s="41"/>
      <c r="C218" s="141"/>
      <c r="D218" s="36" t="str">
        <f>IFERROR(VLOOKUP($C218,DataBase!$A:$K,2,0),"")</f>
        <v/>
      </c>
      <c r="E218" s="109" t="str">
        <f>IFERROR(VLOOKUP($C218,DataBase!$A:$K,MATCH("Unit", DataBase!$A$1:$L$1,0),0),"")</f>
        <v/>
      </c>
      <c r="F218" s="188"/>
      <c r="G218" s="37">
        <f>IFERROR(VLOOKUP($C218, DataBase!$A:$K, MATCH("Harga Per Unit", DataBase!$A$1:$L$1,0),0),0)</f>
        <v>0</v>
      </c>
      <c r="H218" s="38">
        <f t="shared" si="9"/>
        <v>0</v>
      </c>
      <c r="I218" s="43"/>
      <c r="J218" s="44"/>
    </row>
    <row r="219" spans="1:10" ht="15">
      <c r="A219" s="40"/>
      <c r="B219" s="41"/>
      <c r="C219" s="141"/>
      <c r="D219" s="36" t="str">
        <f>IFERROR(VLOOKUP($C219,DataBase!$A:$K,2,0),"")</f>
        <v/>
      </c>
      <c r="E219" s="109" t="str">
        <f>IFERROR(VLOOKUP($C219,DataBase!$A:$K,MATCH("Unit", DataBase!$A$1:$L$1,0),0),"")</f>
        <v/>
      </c>
      <c r="F219" s="188"/>
      <c r="G219" s="37">
        <f>IFERROR(VLOOKUP($C219, DataBase!$A:$K, MATCH("Harga Per Unit", DataBase!$A$1:$L$1,0),0),0)</f>
        <v>0</v>
      </c>
      <c r="H219" s="38">
        <f t="shared" si="9"/>
        <v>0</v>
      </c>
      <c r="I219" s="43"/>
      <c r="J219" s="44"/>
    </row>
    <row r="220" spans="1:10">
      <c r="A220" s="40"/>
      <c r="B220" s="41"/>
      <c r="C220" s="135"/>
      <c r="D220" s="36" t="str">
        <f>IFERROR(VLOOKUP($C220,DataBase!$A:$K,2,0),"")</f>
        <v/>
      </c>
      <c r="E220" s="109" t="str">
        <f>IFERROR(VLOOKUP($C220,DataBase!$A:$K,MATCH("Unit", DataBase!$A$1:$L$1,0),0),"")</f>
        <v/>
      </c>
      <c r="F220" s="112"/>
      <c r="G220" s="37">
        <f>IFERROR(VLOOKUP($C220, DataBase!$A:$K, MATCH("Harga Per Unit", DataBase!$A$1:$L$1,0),0),0)</f>
        <v>0</v>
      </c>
      <c r="H220" s="38">
        <f t="shared" si="9"/>
        <v>0</v>
      </c>
      <c r="I220" s="43"/>
      <c r="J220" s="44"/>
    </row>
    <row r="221" spans="1:10">
      <c r="A221" s="40"/>
      <c r="B221" s="41" t="str">
        <f>"Cost" &amp;" "&amp; B210</f>
        <v>Cost Lemon Tea</v>
      </c>
      <c r="C221" s="135"/>
      <c r="D221" s="42" t="s">
        <v>18</v>
      </c>
      <c r="E221" s="109" t="str">
        <f>IFERROR(VLOOKUP($C221,DataBase!$A:$K,MATCH("Unit", DataBase!$A$1:$L$1,0),0),"")</f>
        <v/>
      </c>
      <c r="F221" s="45"/>
      <c r="G221" s="46"/>
      <c r="H221" s="38"/>
      <c r="I221" s="47">
        <f>IFERROR(SUM($H210:$H221),"")</f>
        <v>3204.2105263157896</v>
      </c>
      <c r="J221" s="193">
        <f>IFERROR($I221/J214,"")</f>
        <v>3204.2105263157896</v>
      </c>
    </row>
    <row r="222" spans="1:10">
      <c r="A222" s="263" t="s">
        <v>31</v>
      </c>
      <c r="B222" s="264"/>
      <c r="C222" s="264"/>
      <c r="D222" s="264"/>
      <c r="E222" s="264"/>
      <c r="F222" s="265"/>
      <c r="G222" s="46"/>
      <c r="H222" s="48"/>
      <c r="I222" s="49">
        <f>IFERROR($J221*10%,"")</f>
        <v>320.42105263157896</v>
      </c>
      <c r="J222" s="50"/>
    </row>
    <row r="223" spans="1:10">
      <c r="A223" s="263" t="str">
        <f>"Total Cost " &amp; B210</f>
        <v>Total Cost Lemon Tea</v>
      </c>
      <c r="B223" s="264"/>
      <c r="C223" s="264"/>
      <c r="D223" s="264"/>
      <c r="E223" s="264"/>
      <c r="F223" s="265"/>
      <c r="G223" s="46"/>
      <c r="H223" s="38"/>
      <c r="I223" s="51">
        <f>IFERROR($J221+$I222,"")</f>
        <v>3524.6315789473683</v>
      </c>
      <c r="J223" s="111"/>
    </row>
    <row r="224" spans="1:10">
      <c r="A224" s="176"/>
      <c r="B224" s="176"/>
      <c r="C224" s="176"/>
      <c r="D224" s="176"/>
      <c r="E224" s="176"/>
      <c r="F224" s="176"/>
      <c r="G224" s="177" t="s">
        <v>60</v>
      </c>
      <c r="H224" s="178"/>
      <c r="I224" s="181">
        <v>0.3</v>
      </c>
      <c r="J224" s="180"/>
    </row>
    <row r="225" spans="1:10">
      <c r="A225" s="176"/>
      <c r="B225" s="176"/>
      <c r="C225" s="176"/>
      <c r="D225" s="176"/>
      <c r="E225" s="176"/>
      <c r="F225" s="176"/>
      <c r="G225" s="177" t="s">
        <v>61</v>
      </c>
      <c r="H225" s="178"/>
      <c r="I225" s="179">
        <f>I223/I224</f>
        <v>11748.771929824561</v>
      </c>
      <c r="J225" s="180"/>
    </row>
    <row r="226" spans="1:10">
      <c r="A226" s="176"/>
      <c r="B226" s="176"/>
      <c r="C226" s="176"/>
      <c r="D226" s="176"/>
      <c r="E226" s="176"/>
      <c r="F226" s="176"/>
      <c r="G226" s="182" t="s">
        <v>62</v>
      </c>
      <c r="H226" s="178"/>
      <c r="I226" s="184">
        <v>3524.63</v>
      </c>
      <c r="J226" s="180"/>
    </row>
    <row r="227" spans="1:10">
      <c r="A227" s="176"/>
      <c r="B227" s="176"/>
      <c r="C227" s="176"/>
      <c r="D227" s="176"/>
      <c r="E227" s="176"/>
      <c r="F227" s="176"/>
      <c r="G227" s="177" t="s">
        <v>63</v>
      </c>
      <c r="H227" s="178"/>
      <c r="I227" s="183">
        <f>I223/I226*100%</f>
        <v>1.000000447975353</v>
      </c>
      <c r="J227" s="180"/>
    </row>
    <row r="230" spans="1:10">
      <c r="A230" s="266" t="s">
        <v>19</v>
      </c>
      <c r="B230" s="268" t="s">
        <v>20</v>
      </c>
      <c r="C230" s="270" t="s">
        <v>21</v>
      </c>
      <c r="D230" s="272" t="s">
        <v>22</v>
      </c>
      <c r="E230" s="266" t="s">
        <v>23</v>
      </c>
      <c r="F230" s="274" t="s">
        <v>24</v>
      </c>
      <c r="G230" s="194" t="s">
        <v>25</v>
      </c>
      <c r="H230" s="195" t="s">
        <v>26</v>
      </c>
      <c r="I230" s="276" t="s">
        <v>27</v>
      </c>
      <c r="J230" s="246" t="s">
        <v>27</v>
      </c>
    </row>
    <row r="231" spans="1:10" ht="13.5" thickBot="1">
      <c r="A231" s="267"/>
      <c r="B231" s="269"/>
      <c r="C231" s="271"/>
      <c r="D231" s="273"/>
      <c r="E231" s="267"/>
      <c r="F231" s="275"/>
      <c r="G231" s="197" t="s">
        <v>28</v>
      </c>
      <c r="H231" s="198" t="s">
        <v>29</v>
      </c>
      <c r="I231" s="277"/>
      <c r="J231" s="247" t="s">
        <v>30</v>
      </c>
    </row>
    <row r="232" spans="1:10" ht="18.75" thickTop="1">
      <c r="A232" s="261" t="s">
        <v>50</v>
      </c>
      <c r="B232" s="262"/>
      <c r="C232" s="262"/>
      <c r="D232" s="262"/>
      <c r="E232" s="262"/>
      <c r="F232" s="262"/>
      <c r="G232" s="262"/>
      <c r="H232" s="262"/>
      <c r="I232" s="262"/>
      <c r="J232" s="262"/>
    </row>
    <row r="233" spans="1:10" ht="15">
      <c r="A233" s="34">
        <v>1</v>
      </c>
      <c r="B233" s="35" t="s">
        <v>147</v>
      </c>
      <c r="C233" s="141">
        <v>6113</v>
      </c>
      <c r="D233" s="36" t="str">
        <f>IFERROR(VLOOKUP($C233,DataBase!$A:$K,2,0),"")</f>
        <v>thai Greentea 400gr</v>
      </c>
      <c r="E233" s="109" t="str">
        <f>IFERROR(VLOOKUP($C233,DataBase!$A:$K,MATCH("Unit", DataBase!$A$1:$L$1,0),0),"")</f>
        <v>gram</v>
      </c>
      <c r="F233" s="110">
        <v>10</v>
      </c>
      <c r="G233" s="37">
        <f>IFERROR(VLOOKUP($C233, DataBase!$A:$K, MATCH("Harga Per Unit", DataBase!$A$1:$L$1,0),0),0)</f>
        <v>137.5</v>
      </c>
      <c r="H233" s="38">
        <f t="shared" ref="H233:H243" si="10">IFERROR($F233*$G233,0)</f>
        <v>1375</v>
      </c>
      <c r="I233" s="185"/>
      <c r="J233" s="39"/>
    </row>
    <row r="234" spans="1:10" ht="15">
      <c r="A234" s="40"/>
      <c r="B234" s="41"/>
      <c r="C234" s="141">
        <v>5112</v>
      </c>
      <c r="D234" s="36" t="str">
        <f>IFERROR(VLOOKUP($C234,DataBase!$A:$K,2,0),"")</f>
        <v>galon 19lt</v>
      </c>
      <c r="E234" s="109" t="str">
        <f>IFERROR(VLOOKUP($C234,DataBase!$A:$K,MATCH("Unit", DataBase!$A$1:$L$1,0),0),"")</f>
        <v>ml</v>
      </c>
      <c r="F234" s="186">
        <v>300</v>
      </c>
      <c r="G234" s="37">
        <f>IFERROR(VLOOKUP($C234, DataBase!$A:$K, MATCH("Harga Per Unit", DataBase!$A$1:$L$1,0),0),0)</f>
        <v>0.94736842105263153</v>
      </c>
      <c r="H234" s="38">
        <f t="shared" si="10"/>
        <v>284.21052631578948</v>
      </c>
      <c r="I234" s="43"/>
      <c r="J234" s="44"/>
    </row>
    <row r="235" spans="1:10" ht="15">
      <c r="A235" s="40"/>
      <c r="B235" s="41"/>
      <c r="C235" s="141">
        <v>2115</v>
      </c>
      <c r="D235" s="36" t="str">
        <f>IFERROR(VLOOKUP($C235,DataBase!$A:$K,2,0),"")</f>
        <v>Carnation SKM 500gr</v>
      </c>
      <c r="E235" s="109" t="str">
        <f>IFERROR(VLOOKUP($C235,DataBase!$A:$K,MATCH("Unit", DataBase!$A$1:$L$1,0),0),"")</f>
        <v>gram</v>
      </c>
      <c r="F235" s="186">
        <v>20</v>
      </c>
      <c r="G235" s="37">
        <f>IFERROR(VLOOKUP($C235, DataBase!$A:$K, MATCH("Harga Per Unit", DataBase!$A$1:$L$1,0),0),0)</f>
        <v>25</v>
      </c>
      <c r="H235" s="38">
        <f t="shared" si="10"/>
        <v>500</v>
      </c>
      <c r="I235" s="43"/>
      <c r="J235" s="44"/>
    </row>
    <row r="236" spans="1:10" ht="15">
      <c r="A236" s="40"/>
      <c r="B236" s="41"/>
      <c r="C236" s="141">
        <v>2112</v>
      </c>
      <c r="D236" s="36" t="str">
        <f>IFERROR(VLOOKUP($C236,DataBase!$A:$K,2,0),"")</f>
        <v>Lucky Cow Evaporasi 385gr</v>
      </c>
      <c r="E236" s="109" t="str">
        <f>IFERROR(VLOOKUP($C236,DataBase!$A:$K,MATCH("Unit", DataBase!$A$1:$L$1,0),0),"")</f>
        <v>gram</v>
      </c>
      <c r="F236" s="187">
        <v>20</v>
      </c>
      <c r="G236" s="37">
        <f>IFERROR(VLOOKUP($C236, DataBase!$A:$K, MATCH("Harga Per Unit", DataBase!$A$1:$L$1,0),0),0)</f>
        <v>46.753246753246756</v>
      </c>
      <c r="H236" s="38">
        <f t="shared" si="10"/>
        <v>935.06493506493507</v>
      </c>
      <c r="I236" s="43"/>
      <c r="J236" s="189" t="s">
        <v>66</v>
      </c>
    </row>
    <row r="237" spans="1:10" ht="15">
      <c r="A237" s="40"/>
      <c r="B237" s="41"/>
      <c r="C237" s="141"/>
      <c r="D237" s="36" t="str">
        <f>IFERROR(VLOOKUP($C237,DataBase!$A:$K,2,0),"")</f>
        <v/>
      </c>
      <c r="E237" s="109" t="str">
        <f>IFERROR(VLOOKUP($C237,DataBase!$A:$K,MATCH("Unit", DataBase!$A$1:$L$1,0),0),"")</f>
        <v/>
      </c>
      <c r="F237" s="187"/>
      <c r="G237" s="37">
        <f>IFERROR(VLOOKUP($C237, DataBase!$A:$K, MATCH("Harga Per Unit", DataBase!$A$1:$L$1,0),0),0)</f>
        <v>0</v>
      </c>
      <c r="H237" s="114">
        <f t="shared" si="10"/>
        <v>0</v>
      </c>
      <c r="I237" s="43"/>
      <c r="J237" s="192">
        <v>1</v>
      </c>
    </row>
    <row r="238" spans="1:10" ht="15">
      <c r="A238" s="40"/>
      <c r="B238" s="41"/>
      <c r="C238" s="141"/>
      <c r="D238" s="36" t="str">
        <f>IFERROR(VLOOKUP($C238,DataBase!$A:$K,2,0),"")</f>
        <v/>
      </c>
      <c r="E238" s="109" t="str">
        <f>IFERROR(VLOOKUP($C238,DataBase!$A:$K,MATCH("Unit", DataBase!$A$1:$L$1,0),0),"")</f>
        <v/>
      </c>
      <c r="F238" s="187"/>
      <c r="G238" s="37">
        <f>IFERROR(VLOOKUP($C238, DataBase!$A:$K, MATCH("Harga Per Unit", DataBase!$A$1:$L$1,0),0),0)</f>
        <v>0</v>
      </c>
      <c r="H238" s="38">
        <f t="shared" si="10"/>
        <v>0</v>
      </c>
      <c r="I238" s="43"/>
      <c r="J238" s="189" t="s">
        <v>67</v>
      </c>
    </row>
    <row r="239" spans="1:10" ht="15">
      <c r="A239" s="40"/>
      <c r="B239" s="41"/>
      <c r="C239" s="141"/>
      <c r="D239" s="36" t="str">
        <f>IFERROR(VLOOKUP($C239,DataBase!$A:$K,2,0),"")</f>
        <v/>
      </c>
      <c r="E239" s="109" t="str">
        <f>IFERROR(VLOOKUP($C239,DataBase!$A:$K,MATCH("Unit", DataBase!$A$1:$L$1,0),0),"")</f>
        <v/>
      </c>
      <c r="F239" s="187"/>
      <c r="G239" s="37">
        <f>IFERROR(VLOOKUP($C239, DataBase!$A:$K, MATCH("Harga Per Unit", DataBase!$A$1:$L$1,0),0),0)</f>
        <v>0</v>
      </c>
      <c r="H239" s="38">
        <f t="shared" si="10"/>
        <v>0</v>
      </c>
      <c r="I239" s="43"/>
      <c r="J239" s="44"/>
    </row>
    <row r="240" spans="1:10" ht="15">
      <c r="A240" s="40"/>
      <c r="B240" s="41"/>
      <c r="C240" s="141"/>
      <c r="D240" s="36" t="str">
        <f>IFERROR(VLOOKUP($C240,DataBase!$A:$K,2,0),"")</f>
        <v/>
      </c>
      <c r="E240" s="109" t="str">
        <f>IFERROR(VLOOKUP($C240,DataBase!$A:$K,MATCH("Unit", DataBase!$A$1:$L$1,0),0),"")</f>
        <v/>
      </c>
      <c r="F240" s="190"/>
      <c r="G240" s="37">
        <f>IFERROR(VLOOKUP($C240, DataBase!$A:$K, MATCH("Harga Per Unit", DataBase!$A$1:$L$1,0),0),0)</f>
        <v>0</v>
      </c>
      <c r="H240" s="38">
        <f t="shared" si="10"/>
        <v>0</v>
      </c>
      <c r="I240" s="43"/>
      <c r="J240" s="44"/>
    </row>
    <row r="241" spans="1:10" ht="15">
      <c r="A241" s="40"/>
      <c r="B241" s="41"/>
      <c r="C241" s="141"/>
      <c r="D241" s="36" t="str">
        <f>IFERROR(VLOOKUP($C241,DataBase!$A:$K,2,0),"")</f>
        <v/>
      </c>
      <c r="E241" s="109" t="str">
        <f>IFERROR(VLOOKUP($C241,DataBase!$A:$K,MATCH("Unit", DataBase!$A$1:$L$1,0),0),"")</f>
        <v/>
      </c>
      <c r="F241" s="188"/>
      <c r="G241" s="37">
        <f>IFERROR(VLOOKUP($C241, DataBase!$A:$K, MATCH("Harga Per Unit", DataBase!$A$1:$L$1,0),0),0)</f>
        <v>0</v>
      </c>
      <c r="H241" s="38">
        <f t="shared" si="10"/>
        <v>0</v>
      </c>
      <c r="I241" s="43"/>
      <c r="J241" s="44"/>
    </row>
    <row r="242" spans="1:10" ht="15">
      <c r="A242" s="40"/>
      <c r="B242" s="41"/>
      <c r="C242" s="141"/>
      <c r="D242" s="36" t="str">
        <f>IFERROR(VLOOKUP($C242,DataBase!$A:$K,2,0),"")</f>
        <v/>
      </c>
      <c r="E242" s="109" t="str">
        <f>IFERROR(VLOOKUP($C242,DataBase!$A:$K,MATCH("Unit", DataBase!$A$1:$L$1,0),0),"")</f>
        <v/>
      </c>
      <c r="F242" s="188"/>
      <c r="G242" s="37">
        <f>IFERROR(VLOOKUP($C242, DataBase!$A:$K, MATCH("Harga Per Unit", DataBase!$A$1:$L$1,0),0),0)</f>
        <v>0</v>
      </c>
      <c r="H242" s="38">
        <f t="shared" si="10"/>
        <v>0</v>
      </c>
      <c r="I242" s="43"/>
      <c r="J242" s="44"/>
    </row>
    <row r="243" spans="1:10">
      <c r="A243" s="40"/>
      <c r="B243" s="41"/>
      <c r="C243" s="135"/>
      <c r="D243" s="36" t="str">
        <f>IFERROR(VLOOKUP($C243,DataBase!$A:$K,2,0),"")</f>
        <v/>
      </c>
      <c r="E243" s="109" t="str">
        <f>IFERROR(VLOOKUP($C243,DataBase!$A:$K,MATCH("Unit", DataBase!$A$1:$L$1,0),0),"")</f>
        <v/>
      </c>
      <c r="F243" s="112"/>
      <c r="G243" s="37">
        <f>IFERROR(VLOOKUP($C243, DataBase!$A:$K, MATCH("Harga Per Unit", DataBase!$A$1:$L$1,0),0),0)</f>
        <v>0</v>
      </c>
      <c r="H243" s="38">
        <f t="shared" si="10"/>
        <v>0</v>
      </c>
      <c r="I243" s="43"/>
      <c r="J243" s="44"/>
    </row>
    <row r="244" spans="1:10" ht="25.5">
      <c r="A244" s="40"/>
      <c r="B244" s="41" t="str">
        <f>"Cost" &amp;" "&amp; B233</f>
        <v>Cost Thai Greentea Hot / Ice</v>
      </c>
      <c r="C244" s="135"/>
      <c r="D244" s="42" t="s">
        <v>18</v>
      </c>
      <c r="E244" s="109" t="str">
        <f>IFERROR(VLOOKUP($C244,DataBase!$A:$K,MATCH("Unit", DataBase!$A$1:$L$1,0),0),"")</f>
        <v/>
      </c>
      <c r="F244" s="45"/>
      <c r="G244" s="46"/>
      <c r="H244" s="38"/>
      <c r="I244" s="47">
        <f>IFERROR(SUM($H233:$H244),"")</f>
        <v>3094.2754613807247</v>
      </c>
      <c r="J244" s="193">
        <f>IFERROR($I244/J237,"")</f>
        <v>3094.2754613807247</v>
      </c>
    </row>
    <row r="245" spans="1:10">
      <c r="A245" s="263" t="s">
        <v>31</v>
      </c>
      <c r="B245" s="264"/>
      <c r="C245" s="264"/>
      <c r="D245" s="264"/>
      <c r="E245" s="264"/>
      <c r="F245" s="265"/>
      <c r="G245" s="46"/>
      <c r="H245" s="48"/>
      <c r="I245" s="49">
        <f>IFERROR($J244*10%,"")</f>
        <v>309.4275461380725</v>
      </c>
      <c r="J245" s="50"/>
    </row>
    <row r="246" spans="1:10">
      <c r="A246" s="263" t="str">
        <f>"Total Cost " &amp; B233</f>
        <v>Total Cost Thai Greentea Hot / Ice</v>
      </c>
      <c r="B246" s="264"/>
      <c r="C246" s="264"/>
      <c r="D246" s="264"/>
      <c r="E246" s="264"/>
      <c r="F246" s="265"/>
      <c r="G246" s="46"/>
      <c r="H246" s="38"/>
      <c r="I246" s="51">
        <f>IFERROR($J244+$I245,"")</f>
        <v>3403.7030075187972</v>
      </c>
      <c r="J246" s="111"/>
    </row>
    <row r="247" spans="1:10">
      <c r="A247" s="176"/>
      <c r="B247" s="176"/>
      <c r="C247" s="176"/>
      <c r="D247" s="176"/>
      <c r="E247" s="176"/>
      <c r="F247" s="176"/>
      <c r="G247" s="177" t="s">
        <v>60</v>
      </c>
      <c r="H247" s="178"/>
      <c r="I247" s="181">
        <v>0.3</v>
      </c>
      <c r="J247" s="180"/>
    </row>
    <row r="248" spans="1:10">
      <c r="A248" s="176"/>
      <c r="B248" s="176"/>
      <c r="C248" s="176"/>
      <c r="D248" s="176"/>
      <c r="E248" s="176"/>
      <c r="F248" s="176"/>
      <c r="G248" s="177" t="s">
        <v>61</v>
      </c>
      <c r="H248" s="178"/>
      <c r="I248" s="179">
        <f>I246/I247</f>
        <v>11345.676691729324</v>
      </c>
      <c r="J248" s="180"/>
    </row>
    <row r="249" spans="1:10">
      <c r="A249" s="176"/>
      <c r="B249" s="176"/>
      <c r="C249" s="176"/>
      <c r="D249" s="176"/>
      <c r="E249" s="176"/>
      <c r="F249" s="176"/>
      <c r="G249" s="182" t="s">
        <v>62</v>
      </c>
      <c r="H249" s="178"/>
      <c r="I249" s="184">
        <v>3403.43</v>
      </c>
      <c r="J249" s="180"/>
    </row>
    <row r="250" spans="1:10">
      <c r="A250" s="176"/>
      <c r="B250" s="176"/>
      <c r="C250" s="176"/>
      <c r="D250" s="176"/>
      <c r="E250" s="176"/>
      <c r="F250" s="176"/>
      <c r="G250" s="177" t="s">
        <v>63</v>
      </c>
      <c r="H250" s="178"/>
      <c r="I250" s="183">
        <f>I246/I249*100%</f>
        <v>1.0000802154058692</v>
      </c>
      <c r="J250" s="180"/>
    </row>
  </sheetData>
  <mergeCells count="110">
    <mergeCell ref="I230:I231"/>
    <mergeCell ref="A232:J232"/>
    <mergeCell ref="A245:F245"/>
    <mergeCell ref="A246:F246"/>
    <mergeCell ref="A222:F222"/>
    <mergeCell ref="A223:F223"/>
    <mergeCell ref="A230:A231"/>
    <mergeCell ref="B230:B231"/>
    <mergeCell ref="C230:C231"/>
    <mergeCell ref="D230:D231"/>
    <mergeCell ref="E230:E231"/>
    <mergeCell ref="F230:F231"/>
    <mergeCell ref="A207:A208"/>
    <mergeCell ref="B207:B208"/>
    <mergeCell ref="C207:C208"/>
    <mergeCell ref="D207:D208"/>
    <mergeCell ref="E207:E208"/>
    <mergeCell ref="F207:F208"/>
    <mergeCell ref="I207:I208"/>
    <mergeCell ref="A209:J209"/>
    <mergeCell ref="F184:F185"/>
    <mergeCell ref="I184:I185"/>
    <mergeCell ref="A186:J186"/>
    <mergeCell ref="A199:F199"/>
    <mergeCell ref="A200:F200"/>
    <mergeCell ref="A184:A185"/>
    <mergeCell ref="B184:B185"/>
    <mergeCell ref="C184:C185"/>
    <mergeCell ref="D184:D185"/>
    <mergeCell ref="E184:E185"/>
    <mergeCell ref="F162:F163"/>
    <mergeCell ref="I162:I163"/>
    <mergeCell ref="A164:J164"/>
    <mergeCell ref="A177:F177"/>
    <mergeCell ref="A178:F178"/>
    <mergeCell ref="A162:A163"/>
    <mergeCell ref="B162:B163"/>
    <mergeCell ref="C162:C163"/>
    <mergeCell ref="D162:D163"/>
    <mergeCell ref="E162:E163"/>
    <mergeCell ref="F139:F140"/>
    <mergeCell ref="I139:I140"/>
    <mergeCell ref="A141:J141"/>
    <mergeCell ref="A154:F154"/>
    <mergeCell ref="A155:F155"/>
    <mergeCell ref="A139:A140"/>
    <mergeCell ref="B139:B140"/>
    <mergeCell ref="C139:C140"/>
    <mergeCell ref="D139:D140"/>
    <mergeCell ref="E139:E140"/>
    <mergeCell ref="F117:F118"/>
    <mergeCell ref="I117:I118"/>
    <mergeCell ref="A119:J119"/>
    <mergeCell ref="A132:F132"/>
    <mergeCell ref="A133:F133"/>
    <mergeCell ref="A117:A118"/>
    <mergeCell ref="B117:B118"/>
    <mergeCell ref="C117:C118"/>
    <mergeCell ref="D117:D118"/>
    <mergeCell ref="E117:E118"/>
    <mergeCell ref="A50:J50"/>
    <mergeCell ref="A41:F41"/>
    <mergeCell ref="A96:J96"/>
    <mergeCell ref="A109:F109"/>
    <mergeCell ref="A110:F110"/>
    <mergeCell ref="A63:F63"/>
    <mergeCell ref="A64:F64"/>
    <mergeCell ref="A71:A72"/>
    <mergeCell ref="B71:B72"/>
    <mergeCell ref="C71:C72"/>
    <mergeCell ref="D71:D72"/>
    <mergeCell ref="E71:E72"/>
    <mergeCell ref="F71:F72"/>
    <mergeCell ref="I71:I72"/>
    <mergeCell ref="A73:J73"/>
    <mergeCell ref="A86:F86"/>
    <mergeCell ref="I94:I95"/>
    <mergeCell ref="A87:F87"/>
    <mergeCell ref="A94:A95"/>
    <mergeCell ref="B94:B95"/>
    <mergeCell ref="C94:C95"/>
    <mergeCell ref="D94:D95"/>
    <mergeCell ref="E94:E95"/>
    <mergeCell ref="F94:F95"/>
    <mergeCell ref="I1:I2"/>
    <mergeCell ref="A3:J3"/>
    <mergeCell ref="A16:F16"/>
    <mergeCell ref="A17:F17"/>
    <mergeCell ref="A1:A2"/>
    <mergeCell ref="B1:B2"/>
    <mergeCell ref="C1:C2"/>
    <mergeCell ref="D1:D2"/>
    <mergeCell ref="E1:E2"/>
    <mergeCell ref="F1:F2"/>
    <mergeCell ref="F25:F26"/>
    <mergeCell ref="I25:I26"/>
    <mergeCell ref="A27:J27"/>
    <mergeCell ref="A40:F40"/>
    <mergeCell ref="A48:A49"/>
    <mergeCell ref="B48:B49"/>
    <mergeCell ref="C48:C49"/>
    <mergeCell ref="D48:D49"/>
    <mergeCell ref="E48:E49"/>
    <mergeCell ref="F48:F49"/>
    <mergeCell ref="I48:I49"/>
    <mergeCell ref="A25:A26"/>
    <mergeCell ref="B25:B26"/>
    <mergeCell ref="C25:C26"/>
    <mergeCell ref="D25:D26"/>
    <mergeCell ref="E25:E26"/>
  </mergeCells>
  <dataValidations count="2">
    <dataValidation allowBlank="1" showInputMessage="1" showErrorMessage="1" errorTitle="!!! WARNING !!!" error="JANGAN DI INPUT MANUAL COY !" sqref="G4:G14 G28:G38 G51:G61 G74:G84 G97:G107 G120:G130 G142:G152 G165:G175 G187:G197 G210:G220 G233:G243" xr:uid="{00000000-0002-0000-0500-000000000000}"/>
    <dataValidation allowBlank="1" showInputMessage="1" showErrorMessage="1" errorTitle="!!! WARNING !!!" error="WOI...JGN DI INPUT MANUAL !_x000a_BIARIN AJA KOSONG !_x000a_BALIKIN GA ?!_x000a_PENCET CTRL-Z !" sqref="H4:H14 H28:H38 H51:H61 H74:H84 H97:H107 H120:H130 H142:H152 H165:H175 H187:H197 H210:H220 H233:H243" xr:uid="{00000000-0002-0000-0500-000001000000}"/>
  </dataValidations>
  <printOptions horizontalCentered="1"/>
  <pageMargins left="0.31496062992126" right="0.31496062992126" top="0.35433070866141703" bottom="0.35433070866141703" header="0" footer="0.118110236220472"/>
  <pageSetup paperSize="9" scale="59" fitToHeight="0" orientation="portrait" r:id="rId1"/>
  <headerFooter>
    <oddFooter>&amp;R&amp;P&amp;N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K187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9.140625" defaultRowHeight="12.75"/>
  <cols>
    <col min="1" max="1" width="6.28515625" style="1" customWidth="1"/>
    <col min="2" max="2" width="20.85546875" style="1" customWidth="1"/>
    <col min="3" max="3" width="10" style="136" bestFit="1" customWidth="1"/>
    <col min="4" max="4" width="23.85546875" style="1" customWidth="1"/>
    <col min="5" max="5" width="6.28515625" style="2" customWidth="1"/>
    <col min="6" max="6" width="6.28515625" style="1" customWidth="1"/>
    <col min="7" max="7" width="14" style="1" bestFit="1" customWidth="1"/>
    <col min="8" max="8" width="12" style="1" bestFit="1" customWidth="1"/>
    <col min="9" max="10" width="19" style="1" bestFit="1" customWidth="1"/>
    <col min="11" max="11" width="9.140625" style="115"/>
    <col min="12" max="12" width="8" style="1" customWidth="1"/>
    <col min="13" max="16384" width="9.140625" style="1"/>
  </cols>
  <sheetData>
    <row r="1" spans="1:10">
      <c r="A1" s="266" t="s">
        <v>19</v>
      </c>
      <c r="B1" s="268" t="s">
        <v>20</v>
      </c>
      <c r="C1" s="270" t="s">
        <v>21</v>
      </c>
      <c r="D1" s="272" t="s">
        <v>22</v>
      </c>
      <c r="E1" s="266" t="s">
        <v>23</v>
      </c>
      <c r="F1" s="274" t="s">
        <v>24</v>
      </c>
      <c r="G1" s="194" t="s">
        <v>25</v>
      </c>
      <c r="H1" s="195" t="s">
        <v>26</v>
      </c>
      <c r="I1" s="276" t="s">
        <v>27</v>
      </c>
      <c r="J1" s="200" t="s">
        <v>27</v>
      </c>
    </row>
    <row r="2" spans="1:10" ht="13.5" thickBot="1">
      <c r="A2" s="267"/>
      <c r="B2" s="269"/>
      <c r="C2" s="271"/>
      <c r="D2" s="273"/>
      <c r="E2" s="267"/>
      <c r="F2" s="275"/>
      <c r="G2" s="197" t="s">
        <v>28</v>
      </c>
      <c r="H2" s="198" t="s">
        <v>29</v>
      </c>
      <c r="I2" s="277"/>
      <c r="J2" s="201" t="s">
        <v>30</v>
      </c>
    </row>
    <row r="3" spans="1:10" ht="18.75" thickTop="1">
      <c r="A3" s="261" t="s">
        <v>50</v>
      </c>
      <c r="B3" s="262"/>
      <c r="C3" s="262"/>
      <c r="D3" s="262"/>
      <c r="E3" s="262"/>
      <c r="F3" s="262"/>
      <c r="G3" s="262"/>
      <c r="H3" s="262"/>
      <c r="I3" s="262"/>
      <c r="J3" s="262"/>
    </row>
    <row r="4" spans="1:10" ht="15">
      <c r="A4" s="34">
        <v>1</v>
      </c>
      <c r="B4" s="35"/>
      <c r="C4" s="141"/>
      <c r="D4" s="36" t="str">
        <f>IFERROR(VLOOKUP($C4,DataBase!$A:$K,2,0),"")</f>
        <v/>
      </c>
      <c r="E4" s="109" t="str">
        <f>IFERROR(VLOOKUP($C4,DataBase!$A:$K,MATCH("Unit", DataBase!$A$1:$L$1,0),0),"")</f>
        <v/>
      </c>
      <c r="F4" s="110"/>
      <c r="G4" s="37">
        <f>IFERROR(VLOOKUP($C4, DataBase!$A:$K, MATCH("Harga Per Unit", DataBase!$A$1:$L$1,0),0),0)</f>
        <v>0</v>
      </c>
      <c r="H4" s="38">
        <f t="shared" ref="H4:H17" si="0">IFERROR($F4*$G4,0)</f>
        <v>0</v>
      </c>
      <c r="I4" s="185"/>
      <c r="J4" s="39"/>
    </row>
    <row r="5" spans="1:10" ht="15">
      <c r="A5" s="40"/>
      <c r="B5" s="41"/>
      <c r="C5" s="141"/>
      <c r="D5" s="36" t="str">
        <f>IFERROR(VLOOKUP($C5,DataBase!$A:$K,2,0),"")</f>
        <v/>
      </c>
      <c r="E5" s="109" t="str">
        <f>IFERROR(VLOOKUP($C5,DataBase!$A:$K,MATCH("Unit", DataBase!$A$1:$L$1,0),0),"")</f>
        <v/>
      </c>
      <c r="F5" s="110"/>
      <c r="G5" s="37">
        <f>IFERROR(VLOOKUP($C5, DataBase!$A:$K, MATCH("Harga Per Unit", DataBase!$A$1:$L$1,0),0),0)</f>
        <v>0</v>
      </c>
      <c r="H5" s="38">
        <f t="shared" si="0"/>
        <v>0</v>
      </c>
      <c r="I5" s="43"/>
      <c r="J5" s="44"/>
    </row>
    <row r="6" spans="1:10" ht="15">
      <c r="A6" s="40"/>
      <c r="B6" s="41"/>
      <c r="C6" s="141"/>
      <c r="D6" s="36" t="str">
        <f>IFERROR(VLOOKUP($C6,DataBase!$A:$K,2,0),"")</f>
        <v/>
      </c>
      <c r="E6" s="109" t="str">
        <f>IFERROR(VLOOKUP($C6,DataBase!$A:$K,MATCH("Unit", DataBase!$A$1:$L$1,0),0),"")</f>
        <v/>
      </c>
      <c r="F6" s="110"/>
      <c r="G6" s="37">
        <f>IFERROR(VLOOKUP($C6, DataBase!$A:$K, MATCH("Harga Per Unit", DataBase!$A$1:$L$1,0),0),0)</f>
        <v>0</v>
      </c>
      <c r="H6" s="38">
        <f t="shared" si="0"/>
        <v>0</v>
      </c>
      <c r="I6" s="43"/>
      <c r="J6" s="44"/>
    </row>
    <row r="7" spans="1:10" ht="15">
      <c r="A7" s="40"/>
      <c r="B7" s="41"/>
      <c r="C7" s="141"/>
      <c r="D7" s="36" t="str">
        <f>IFERROR(VLOOKUP($C7,DataBase!$A:$K,2,0),"")</f>
        <v/>
      </c>
      <c r="E7" s="109" t="str">
        <f>IFERROR(VLOOKUP($C7,DataBase!$A:$K,MATCH("Unit", DataBase!$A$1:$L$1,0),0),"")</f>
        <v/>
      </c>
      <c r="F7" s="112"/>
      <c r="G7" s="37">
        <f>IFERROR(VLOOKUP($C7, DataBase!$A:$K, MATCH("Harga Per Unit", DataBase!$A$1:$L$1,0),0),0)</f>
        <v>0</v>
      </c>
      <c r="H7" s="38">
        <f t="shared" si="0"/>
        <v>0</v>
      </c>
      <c r="I7" s="43"/>
      <c r="J7" s="189" t="s">
        <v>66</v>
      </c>
    </row>
    <row r="8" spans="1:10" ht="15">
      <c r="A8" s="40"/>
      <c r="B8" s="41"/>
      <c r="C8" s="141"/>
      <c r="D8" s="36" t="str">
        <f>IFERROR(VLOOKUP($C8,DataBase!$A:$K,2,0),"")</f>
        <v/>
      </c>
      <c r="E8" s="109" t="str">
        <f>IFERROR(VLOOKUP($C8,DataBase!$A:$K,MATCH("Unit", DataBase!$A$1:$L$1,0),0),"")</f>
        <v/>
      </c>
      <c r="F8" s="113"/>
      <c r="G8" s="37">
        <f>IFERROR(VLOOKUP($C8, DataBase!$A:$K, MATCH("Harga Per Unit", DataBase!$A$1:$L$1,0),0),0)</f>
        <v>0</v>
      </c>
      <c r="H8" s="114">
        <f t="shared" si="0"/>
        <v>0</v>
      </c>
      <c r="I8" s="43"/>
      <c r="J8" s="192">
        <v>1</v>
      </c>
    </row>
    <row r="9" spans="1:10" ht="15">
      <c r="A9" s="40"/>
      <c r="B9" s="41"/>
      <c r="C9" s="141"/>
      <c r="D9" s="36" t="str">
        <f>IFERROR(VLOOKUP($C9,DataBase!$A:$K,2,0),"")</f>
        <v/>
      </c>
      <c r="E9" s="109" t="str">
        <f>IFERROR(VLOOKUP($C9,DataBase!$A:$K,MATCH("Unit", DataBase!$A$1:$L$1,0),0),"")</f>
        <v/>
      </c>
      <c r="F9" s="112"/>
      <c r="G9" s="37">
        <f>IFERROR(VLOOKUP($C9, DataBase!$A:$K, MATCH("Harga Per Unit", DataBase!$A$1:$L$1,0),0),0)</f>
        <v>0</v>
      </c>
      <c r="H9" s="38">
        <f t="shared" si="0"/>
        <v>0</v>
      </c>
      <c r="I9" s="43"/>
      <c r="J9" s="189" t="s">
        <v>67</v>
      </c>
    </row>
    <row r="10" spans="1:10" ht="15">
      <c r="A10" s="40"/>
      <c r="B10" s="41"/>
      <c r="C10" s="141"/>
      <c r="D10" s="36" t="str">
        <f>IFERROR(VLOOKUP($C10,DataBase!$A:$K,2,0),"")</f>
        <v/>
      </c>
      <c r="E10" s="109" t="str">
        <f>IFERROR(VLOOKUP($C10,DataBase!$A:$K,MATCH("Unit", DataBase!$A$1:$L$1,0),0),"")</f>
        <v/>
      </c>
      <c r="F10" s="112"/>
      <c r="G10" s="37">
        <f>IFERROR(VLOOKUP($C10, DataBase!$A:$K, MATCH("Harga Per Unit", DataBase!$A$1:$L$1,0),0),0)</f>
        <v>0</v>
      </c>
      <c r="H10" s="38">
        <f t="shared" si="0"/>
        <v>0</v>
      </c>
      <c r="I10" s="43"/>
      <c r="J10" s="44"/>
    </row>
    <row r="11" spans="1:10" ht="15">
      <c r="A11" s="40"/>
      <c r="B11" s="41"/>
      <c r="C11" s="141"/>
      <c r="D11" s="36" t="str">
        <f>IFERROR(VLOOKUP($C11,DataBase!$A:$K,2,0),"")</f>
        <v/>
      </c>
      <c r="E11" s="109" t="str">
        <f>IFERROR(VLOOKUP($C11,DataBase!$A:$K,MATCH("Unit", DataBase!$A$1:$L$1,0),0),"")</f>
        <v/>
      </c>
      <c r="F11" s="112"/>
      <c r="G11" s="37">
        <f>IFERROR(VLOOKUP($C11, DataBase!$A:$K, MATCH("Harga Per Unit", DataBase!$A$1:$L$1,0),0),0)</f>
        <v>0</v>
      </c>
      <c r="H11" s="38">
        <f t="shared" si="0"/>
        <v>0</v>
      </c>
      <c r="I11" s="43"/>
      <c r="J11" s="44"/>
    </row>
    <row r="12" spans="1:10" ht="15">
      <c r="A12" s="40"/>
      <c r="B12" s="41"/>
      <c r="C12" s="141"/>
      <c r="D12" s="36" t="str">
        <f>IFERROR(VLOOKUP($C12,DataBase!$A:$K,2,0),"")</f>
        <v/>
      </c>
      <c r="E12" s="109" t="str">
        <f>IFERROR(VLOOKUP($C12,DataBase!$A:$K,MATCH("Unit", DataBase!$A$1:$L$1,0),0),"")</f>
        <v/>
      </c>
      <c r="F12" s="112"/>
      <c r="G12" s="37">
        <f>IFERROR(VLOOKUP($C12, DataBase!$A:$K, MATCH("Harga Per Unit", DataBase!$A$1:$L$1,0),0),0)</f>
        <v>0</v>
      </c>
      <c r="H12" s="38">
        <f t="shared" si="0"/>
        <v>0</v>
      </c>
      <c r="I12" s="43"/>
      <c r="J12" s="44"/>
    </row>
    <row r="13" spans="1:10" ht="15">
      <c r="A13" s="40"/>
      <c r="B13" s="41"/>
      <c r="C13" s="141"/>
      <c r="D13" s="36" t="str">
        <f>IFERROR(VLOOKUP($C13,DataBase!$A:$K,2,0),"")</f>
        <v/>
      </c>
      <c r="E13" s="109" t="str">
        <f>IFERROR(VLOOKUP($C13,DataBase!$A:$K,MATCH("Unit", DataBase!$A$1:$L$1,0),0),"")</f>
        <v/>
      </c>
      <c r="F13" s="112"/>
      <c r="G13" s="37">
        <f>IFERROR(VLOOKUP($C13, DataBase!$A:$K, MATCH("Harga Per Unit", DataBase!$A$1:$L$1,0),0),0)</f>
        <v>0</v>
      </c>
      <c r="H13" s="38">
        <f t="shared" si="0"/>
        <v>0</v>
      </c>
      <c r="I13" s="43"/>
      <c r="J13" s="44"/>
    </row>
    <row r="14" spans="1:10" ht="15">
      <c r="A14" s="40"/>
      <c r="B14" s="41"/>
      <c r="C14" s="141"/>
      <c r="D14" s="36" t="str">
        <f>IFERROR(VLOOKUP($C14,DataBase!$A:$K,2,0),"")</f>
        <v/>
      </c>
      <c r="E14" s="109" t="str">
        <f>IFERROR(VLOOKUP($C14,DataBase!$A:$K,MATCH("Unit", DataBase!$A$1:$L$1,0),0),"")</f>
        <v/>
      </c>
      <c r="F14" s="112"/>
      <c r="G14" s="37">
        <f>IFERROR(VLOOKUP($C14, DataBase!$A:$K, MATCH("Harga Per Unit", DataBase!$A$1:$L$1,0),0),0)</f>
        <v>0</v>
      </c>
      <c r="H14" s="38">
        <f t="shared" si="0"/>
        <v>0</v>
      </c>
      <c r="I14" s="43"/>
      <c r="J14" s="44"/>
    </row>
    <row r="15" spans="1:10" ht="15">
      <c r="A15" s="40"/>
      <c r="B15" s="41"/>
      <c r="C15" s="141"/>
      <c r="D15" s="36" t="str">
        <f>IFERROR(VLOOKUP($C15,DataBase!$A:$K,2,0),"")</f>
        <v/>
      </c>
      <c r="E15" s="109" t="str">
        <f>IFERROR(VLOOKUP($C15,DataBase!$A:$K,MATCH("Unit", DataBase!$A$1:$L$1,0),0),"")</f>
        <v/>
      </c>
      <c r="F15" s="112"/>
      <c r="G15" s="37">
        <f>IFERROR(VLOOKUP($C15, DataBase!$A:$K, MATCH("Harga Per Unit", DataBase!$A$1:$L$1,0),0),0)</f>
        <v>0</v>
      </c>
      <c r="H15" s="38">
        <f t="shared" si="0"/>
        <v>0</v>
      </c>
      <c r="I15" s="43"/>
      <c r="J15" s="44"/>
    </row>
    <row r="16" spans="1:10" ht="15">
      <c r="A16" s="40"/>
      <c r="B16" s="41"/>
      <c r="C16" s="141"/>
      <c r="D16" s="36" t="str">
        <f>IFERROR(VLOOKUP($C16,DataBase!$A:$K,2,0),"")</f>
        <v/>
      </c>
      <c r="E16" s="109" t="str">
        <f>IFERROR(VLOOKUP($C16,DataBase!$A:$K,MATCH("Unit", DataBase!$A$1:$L$1,0),0),"")</f>
        <v/>
      </c>
      <c r="F16" s="112"/>
      <c r="G16" s="37">
        <f>IFERROR(VLOOKUP($C16, DataBase!$A:$K, MATCH("Harga Per Unit", DataBase!$A$1:$L$1,0),0),0)</f>
        <v>0</v>
      </c>
      <c r="H16" s="38">
        <f t="shared" si="0"/>
        <v>0</v>
      </c>
      <c r="I16" s="43"/>
      <c r="J16" s="44"/>
    </row>
    <row r="17" spans="1:10">
      <c r="A17" s="40"/>
      <c r="B17" s="41"/>
      <c r="C17" s="191"/>
      <c r="D17" s="36" t="str">
        <f>IFERROR(VLOOKUP($C17,DataBase!$A:$K,2,0),"")</f>
        <v/>
      </c>
      <c r="E17" s="109" t="str">
        <f>IFERROR(VLOOKUP($C17,DataBase!$A:$K,MATCH("Unit", DataBase!$A$1:$L$1,0),0),"")</f>
        <v/>
      </c>
      <c r="F17" s="112"/>
      <c r="G17" s="37">
        <f>IFERROR(VLOOKUP($C17, DataBase!$A:$K, MATCH("Harga Per Unit", DataBase!$A$1:$L$1,0),0),0)</f>
        <v>0</v>
      </c>
      <c r="H17" s="38">
        <f t="shared" si="0"/>
        <v>0</v>
      </c>
      <c r="I17" s="43"/>
      <c r="J17" s="44"/>
    </row>
    <row r="18" spans="1:10">
      <c r="A18" s="40"/>
      <c r="B18" s="41" t="str">
        <f>"Cost" &amp;" "&amp; B4</f>
        <v xml:space="preserve">Cost </v>
      </c>
      <c r="C18" s="191"/>
      <c r="D18" s="42" t="s">
        <v>18</v>
      </c>
      <c r="E18" s="109" t="str">
        <f>IFERROR(VLOOKUP($C18,DataBase!$A:$K,MATCH("Unit", DataBase!$A$1:$L$1,0),0),"")</f>
        <v/>
      </c>
      <c r="F18" s="45"/>
      <c r="G18" s="46"/>
      <c r="H18" s="38"/>
      <c r="I18" s="47">
        <f>IFERROR(SUM($H4:$H18),"")</f>
        <v>0</v>
      </c>
      <c r="J18" s="193">
        <f>IFERROR($I18/J8,"")</f>
        <v>0</v>
      </c>
    </row>
    <row r="19" spans="1:10">
      <c r="A19" s="263" t="s">
        <v>31</v>
      </c>
      <c r="B19" s="264"/>
      <c r="C19" s="264"/>
      <c r="D19" s="264"/>
      <c r="E19" s="264"/>
      <c r="F19" s="265"/>
      <c r="G19" s="46"/>
      <c r="H19" s="48"/>
      <c r="I19" s="49">
        <f>IFERROR($J18*10%,"")</f>
        <v>0</v>
      </c>
      <c r="J19" s="50"/>
    </row>
    <row r="20" spans="1:10">
      <c r="A20" s="263" t="str">
        <f>"Total Cost " &amp; B4</f>
        <v xml:space="preserve">Total Cost </v>
      </c>
      <c r="B20" s="264"/>
      <c r="C20" s="264"/>
      <c r="D20" s="264"/>
      <c r="E20" s="264"/>
      <c r="F20" s="265"/>
      <c r="G20" s="46"/>
      <c r="H20" s="38"/>
      <c r="I20" s="51">
        <f>IFERROR($J18+$I19,"")</f>
        <v>0</v>
      </c>
      <c r="J20" s="111"/>
    </row>
    <row r="21" spans="1:10">
      <c r="A21" s="176"/>
      <c r="B21" s="176"/>
      <c r="C21" s="176"/>
      <c r="D21" s="176"/>
      <c r="E21" s="176"/>
      <c r="F21" s="176"/>
      <c r="G21" s="177" t="s">
        <v>60</v>
      </c>
      <c r="H21" s="178"/>
      <c r="I21" s="181">
        <v>0.3</v>
      </c>
      <c r="J21" s="180"/>
    </row>
    <row r="22" spans="1:10">
      <c r="A22" s="176"/>
      <c r="B22" s="176"/>
      <c r="C22" s="176"/>
      <c r="D22" s="176"/>
      <c r="E22" s="176"/>
      <c r="F22" s="176"/>
      <c r="G22" s="177" t="s">
        <v>61</v>
      </c>
      <c r="H22" s="178"/>
      <c r="I22" s="179">
        <f>I20/I21</f>
        <v>0</v>
      </c>
      <c r="J22" s="180"/>
    </row>
    <row r="23" spans="1:10">
      <c r="A23" s="176"/>
      <c r="B23" s="176"/>
      <c r="C23" s="176"/>
      <c r="D23" s="176"/>
      <c r="E23" s="176"/>
      <c r="F23" s="176"/>
      <c r="G23" s="182" t="s">
        <v>62</v>
      </c>
      <c r="H23" s="178"/>
      <c r="I23" s="179"/>
      <c r="J23" s="180"/>
    </row>
    <row r="24" spans="1:10">
      <c r="A24" s="176"/>
      <c r="B24" s="176"/>
      <c r="C24" s="176"/>
      <c r="D24" s="176"/>
      <c r="E24" s="176"/>
      <c r="F24" s="176"/>
      <c r="G24" s="177" t="s">
        <v>63</v>
      </c>
      <c r="H24" s="178"/>
      <c r="I24" s="181" t="e">
        <f>I20/I23*100%</f>
        <v>#DIV/0!</v>
      </c>
      <c r="J24" s="180"/>
    </row>
    <row r="28" spans="1:10">
      <c r="A28" s="266" t="s">
        <v>19</v>
      </c>
      <c r="B28" s="268" t="s">
        <v>20</v>
      </c>
      <c r="C28" s="270" t="s">
        <v>21</v>
      </c>
      <c r="D28" s="272" t="s">
        <v>22</v>
      </c>
      <c r="E28" s="266" t="s">
        <v>23</v>
      </c>
      <c r="F28" s="274" t="s">
        <v>24</v>
      </c>
      <c r="G28" s="194" t="s">
        <v>25</v>
      </c>
      <c r="H28" s="195" t="s">
        <v>26</v>
      </c>
      <c r="I28" s="276" t="s">
        <v>27</v>
      </c>
      <c r="J28" s="239" t="s">
        <v>27</v>
      </c>
    </row>
    <row r="29" spans="1:10" ht="13.5" thickBot="1">
      <c r="A29" s="267"/>
      <c r="B29" s="269"/>
      <c r="C29" s="271"/>
      <c r="D29" s="273"/>
      <c r="E29" s="267"/>
      <c r="F29" s="275"/>
      <c r="G29" s="197" t="s">
        <v>28</v>
      </c>
      <c r="H29" s="198" t="s">
        <v>29</v>
      </c>
      <c r="I29" s="277"/>
      <c r="J29" s="240" t="s">
        <v>30</v>
      </c>
    </row>
    <row r="30" spans="1:10" ht="18.75" thickTop="1">
      <c r="A30" s="261" t="s">
        <v>50</v>
      </c>
      <c r="B30" s="262"/>
      <c r="C30" s="262"/>
      <c r="D30" s="262"/>
      <c r="E30" s="262"/>
      <c r="F30" s="262"/>
      <c r="G30" s="262"/>
      <c r="H30" s="262"/>
      <c r="I30" s="262"/>
      <c r="J30" s="262"/>
    </row>
    <row r="31" spans="1:10" ht="15">
      <c r="A31" s="34">
        <v>1</v>
      </c>
      <c r="B31" s="35"/>
      <c r="C31" s="141"/>
      <c r="D31" s="36" t="str">
        <f>IFERROR(VLOOKUP($C31,DataBase!$A:$K,2,0),"")</f>
        <v/>
      </c>
      <c r="E31" s="109" t="str">
        <f>IFERROR(VLOOKUP($C31,DataBase!$A:$K,MATCH("Unit", DataBase!$A$1:$L$1,0),0),"")</f>
        <v/>
      </c>
      <c r="F31" s="110"/>
      <c r="G31" s="37">
        <f>IFERROR(VLOOKUP($C31, DataBase!$A:$K, MATCH("Harga Per Unit", DataBase!$A$1:$L$1,0),0),0)</f>
        <v>0</v>
      </c>
      <c r="H31" s="38">
        <f t="shared" ref="H31:H44" si="1">IFERROR($F31*$G31,0)</f>
        <v>0</v>
      </c>
      <c r="I31" s="185"/>
      <c r="J31" s="39"/>
    </row>
    <row r="32" spans="1:10" ht="15">
      <c r="A32" s="40"/>
      <c r="B32" s="41"/>
      <c r="C32" s="141"/>
      <c r="D32" s="36" t="str">
        <f>IFERROR(VLOOKUP($C32,DataBase!$A:$K,2,0),"")</f>
        <v/>
      </c>
      <c r="E32" s="109" t="str">
        <f>IFERROR(VLOOKUP($C32,DataBase!$A:$K,MATCH("Unit", DataBase!$A$1:$L$1,0),0),"")</f>
        <v/>
      </c>
      <c r="F32" s="110"/>
      <c r="G32" s="37">
        <f>IFERROR(VLOOKUP($C32, DataBase!$A:$K, MATCH("Harga Per Unit", DataBase!$A$1:$L$1,0),0),0)</f>
        <v>0</v>
      </c>
      <c r="H32" s="38">
        <f t="shared" si="1"/>
        <v>0</v>
      </c>
      <c r="I32" s="43"/>
      <c r="J32" s="44"/>
    </row>
    <row r="33" spans="1:10" ht="15">
      <c r="A33" s="40"/>
      <c r="B33" s="41"/>
      <c r="C33" s="141"/>
      <c r="D33" s="36" t="str">
        <f>IFERROR(VLOOKUP($C33,DataBase!$A:$K,2,0),"")</f>
        <v/>
      </c>
      <c r="E33" s="109" t="str">
        <f>IFERROR(VLOOKUP($C33,DataBase!$A:$K,MATCH("Unit", DataBase!$A$1:$L$1,0),0),"")</f>
        <v/>
      </c>
      <c r="F33" s="110"/>
      <c r="G33" s="37">
        <f>IFERROR(VLOOKUP($C33, DataBase!$A:$K, MATCH("Harga Per Unit", DataBase!$A$1:$L$1,0),0),0)</f>
        <v>0</v>
      </c>
      <c r="H33" s="38">
        <f t="shared" si="1"/>
        <v>0</v>
      </c>
      <c r="I33" s="43"/>
      <c r="J33" s="44"/>
    </row>
    <row r="34" spans="1:10" ht="15">
      <c r="A34" s="40"/>
      <c r="B34" s="41"/>
      <c r="C34" s="141"/>
      <c r="D34" s="36" t="str">
        <f>IFERROR(VLOOKUP($C34,DataBase!$A:$K,2,0),"")</f>
        <v/>
      </c>
      <c r="E34" s="109" t="str">
        <f>IFERROR(VLOOKUP($C34,DataBase!$A:$K,MATCH("Unit", DataBase!$A$1:$L$1,0),0),"")</f>
        <v/>
      </c>
      <c r="F34" s="112"/>
      <c r="G34" s="37">
        <f>IFERROR(VLOOKUP($C34, DataBase!$A:$K, MATCH("Harga Per Unit", DataBase!$A$1:$L$1,0),0),0)</f>
        <v>0</v>
      </c>
      <c r="H34" s="38">
        <f t="shared" si="1"/>
        <v>0</v>
      </c>
      <c r="I34" s="43"/>
      <c r="J34" s="189" t="s">
        <v>66</v>
      </c>
    </row>
    <row r="35" spans="1:10" ht="15">
      <c r="A35" s="40"/>
      <c r="B35" s="41"/>
      <c r="C35" s="141"/>
      <c r="D35" s="36" t="str">
        <f>IFERROR(VLOOKUP($C35,DataBase!$A:$K,2,0),"")</f>
        <v/>
      </c>
      <c r="E35" s="109" t="str">
        <f>IFERROR(VLOOKUP($C35,DataBase!$A:$K,MATCH("Unit", DataBase!$A$1:$L$1,0),0),"")</f>
        <v/>
      </c>
      <c r="F35" s="113"/>
      <c r="G35" s="37">
        <f>IFERROR(VLOOKUP($C35, DataBase!$A:$K, MATCH("Harga Per Unit", DataBase!$A$1:$L$1,0),0),0)</f>
        <v>0</v>
      </c>
      <c r="H35" s="114">
        <f t="shared" si="1"/>
        <v>0</v>
      </c>
      <c r="I35" s="43"/>
      <c r="J35" s="192">
        <v>1</v>
      </c>
    </row>
    <row r="36" spans="1:10" ht="15">
      <c r="A36" s="40"/>
      <c r="B36" s="41"/>
      <c r="C36" s="141"/>
      <c r="D36" s="36" t="str">
        <f>IFERROR(VLOOKUP($C36,DataBase!$A:$K,2,0),"")</f>
        <v/>
      </c>
      <c r="E36" s="109" t="str">
        <f>IFERROR(VLOOKUP($C36,DataBase!$A:$K,MATCH("Unit", DataBase!$A$1:$L$1,0),0),"")</f>
        <v/>
      </c>
      <c r="F36" s="112"/>
      <c r="G36" s="37">
        <f>IFERROR(VLOOKUP($C36, DataBase!$A:$K, MATCH("Harga Per Unit", DataBase!$A$1:$L$1,0),0),0)</f>
        <v>0</v>
      </c>
      <c r="H36" s="38">
        <f t="shared" si="1"/>
        <v>0</v>
      </c>
      <c r="I36" s="43"/>
      <c r="J36" s="189" t="s">
        <v>67</v>
      </c>
    </row>
    <row r="37" spans="1:10" ht="15">
      <c r="A37" s="40"/>
      <c r="B37" s="41"/>
      <c r="C37" s="141"/>
      <c r="D37" s="36" t="str">
        <f>IFERROR(VLOOKUP($C37,DataBase!$A:$K,2,0),"")</f>
        <v/>
      </c>
      <c r="E37" s="109" t="str">
        <f>IFERROR(VLOOKUP($C37,DataBase!$A:$K,MATCH("Unit", DataBase!$A$1:$L$1,0),0),"")</f>
        <v/>
      </c>
      <c r="F37" s="112"/>
      <c r="G37" s="37">
        <f>IFERROR(VLOOKUP($C37, DataBase!$A:$K, MATCH("Harga Per Unit", DataBase!$A$1:$L$1,0),0),0)</f>
        <v>0</v>
      </c>
      <c r="H37" s="38">
        <f t="shared" si="1"/>
        <v>0</v>
      </c>
      <c r="I37" s="43"/>
      <c r="J37" s="44"/>
    </row>
    <row r="38" spans="1:10" ht="15">
      <c r="A38" s="40"/>
      <c r="B38" s="41"/>
      <c r="C38" s="141"/>
      <c r="D38" s="36" t="str">
        <f>IFERROR(VLOOKUP($C38,DataBase!$A:$K,2,0),"")</f>
        <v/>
      </c>
      <c r="E38" s="109" t="str">
        <f>IFERROR(VLOOKUP($C38,DataBase!$A:$K,MATCH("Unit", DataBase!$A$1:$L$1,0),0),"")</f>
        <v/>
      </c>
      <c r="F38" s="112"/>
      <c r="G38" s="37">
        <f>IFERROR(VLOOKUP($C38, DataBase!$A:$K, MATCH("Harga Per Unit", DataBase!$A$1:$L$1,0),0),0)</f>
        <v>0</v>
      </c>
      <c r="H38" s="38">
        <f t="shared" si="1"/>
        <v>0</v>
      </c>
      <c r="I38" s="43"/>
      <c r="J38" s="44"/>
    </row>
    <row r="39" spans="1:10" ht="15">
      <c r="A39" s="40"/>
      <c r="B39" s="41"/>
      <c r="C39" s="141"/>
      <c r="D39" s="36" t="str">
        <f>IFERROR(VLOOKUP($C39,DataBase!$A:$K,2,0),"")</f>
        <v/>
      </c>
      <c r="E39" s="109" t="str">
        <f>IFERROR(VLOOKUP($C39,DataBase!$A:$K,MATCH("Unit", DataBase!$A$1:$L$1,0),0),"")</f>
        <v/>
      </c>
      <c r="F39" s="112"/>
      <c r="G39" s="37">
        <f>IFERROR(VLOOKUP($C39, DataBase!$A:$K, MATCH("Harga Per Unit", DataBase!$A$1:$L$1,0),0),0)</f>
        <v>0</v>
      </c>
      <c r="H39" s="38">
        <f t="shared" si="1"/>
        <v>0</v>
      </c>
      <c r="I39" s="43"/>
      <c r="J39" s="44"/>
    </row>
    <row r="40" spans="1:10" ht="15">
      <c r="A40" s="40"/>
      <c r="B40" s="41"/>
      <c r="C40" s="141"/>
      <c r="D40" s="36" t="str">
        <f>IFERROR(VLOOKUP($C40,DataBase!$A:$K,2,0),"")</f>
        <v/>
      </c>
      <c r="E40" s="109" t="str">
        <f>IFERROR(VLOOKUP($C40,DataBase!$A:$K,MATCH("Unit", DataBase!$A$1:$L$1,0),0),"")</f>
        <v/>
      </c>
      <c r="F40" s="112"/>
      <c r="G40" s="37">
        <f>IFERROR(VLOOKUP($C40, DataBase!$A:$K, MATCH("Harga Per Unit", DataBase!$A$1:$L$1,0),0),0)</f>
        <v>0</v>
      </c>
      <c r="H40" s="38">
        <f t="shared" si="1"/>
        <v>0</v>
      </c>
      <c r="I40" s="43"/>
      <c r="J40" s="44"/>
    </row>
    <row r="41" spans="1:10" ht="15">
      <c r="A41" s="40"/>
      <c r="B41" s="41"/>
      <c r="C41" s="141"/>
      <c r="D41" s="36" t="str">
        <f>IFERROR(VLOOKUP($C41,DataBase!$A:$K,2,0),"")</f>
        <v/>
      </c>
      <c r="E41" s="109" t="str">
        <f>IFERROR(VLOOKUP($C41,DataBase!$A:$K,MATCH("Unit", DataBase!$A$1:$L$1,0),0),"")</f>
        <v/>
      </c>
      <c r="F41" s="112"/>
      <c r="G41" s="37">
        <f>IFERROR(VLOOKUP($C41, DataBase!$A:$K, MATCH("Harga Per Unit", DataBase!$A$1:$L$1,0),0),0)</f>
        <v>0</v>
      </c>
      <c r="H41" s="38">
        <f t="shared" si="1"/>
        <v>0</v>
      </c>
      <c r="I41" s="43"/>
      <c r="J41" s="44"/>
    </row>
    <row r="42" spans="1:10" ht="15">
      <c r="A42" s="40"/>
      <c r="B42" s="41"/>
      <c r="C42" s="141"/>
      <c r="D42" s="36" t="str">
        <f>IFERROR(VLOOKUP($C42,DataBase!$A:$K,2,0),"")</f>
        <v/>
      </c>
      <c r="E42" s="109" t="str">
        <f>IFERROR(VLOOKUP($C42,DataBase!$A:$K,MATCH("Unit", DataBase!$A$1:$L$1,0),0),"")</f>
        <v/>
      </c>
      <c r="F42" s="112"/>
      <c r="G42" s="37">
        <f>IFERROR(VLOOKUP($C42, DataBase!$A:$K, MATCH("Harga Per Unit", DataBase!$A$1:$L$1,0),0),0)</f>
        <v>0</v>
      </c>
      <c r="H42" s="38">
        <f t="shared" si="1"/>
        <v>0</v>
      </c>
      <c r="I42" s="43"/>
      <c r="J42" s="44"/>
    </row>
    <row r="43" spans="1:10" ht="15">
      <c r="A43" s="40"/>
      <c r="B43" s="41"/>
      <c r="C43" s="141"/>
      <c r="D43" s="36" t="str">
        <f>IFERROR(VLOOKUP($C43,DataBase!$A:$K,2,0),"")</f>
        <v/>
      </c>
      <c r="E43" s="109" t="str">
        <f>IFERROR(VLOOKUP($C43,DataBase!$A:$K,MATCH("Unit", DataBase!$A$1:$L$1,0),0),"")</f>
        <v/>
      </c>
      <c r="F43" s="112"/>
      <c r="G43" s="37">
        <f>IFERROR(VLOOKUP($C43, DataBase!$A:$K, MATCH("Harga Per Unit", DataBase!$A$1:$L$1,0),0),0)</f>
        <v>0</v>
      </c>
      <c r="H43" s="38">
        <f t="shared" si="1"/>
        <v>0</v>
      </c>
      <c r="I43" s="43"/>
      <c r="J43" s="44"/>
    </row>
    <row r="44" spans="1:10">
      <c r="A44" s="40"/>
      <c r="B44" s="41"/>
      <c r="C44" s="191"/>
      <c r="D44" s="36" t="str">
        <f>IFERROR(VLOOKUP($C44,DataBase!$A:$K,2,0),"")</f>
        <v/>
      </c>
      <c r="E44" s="109" t="str">
        <f>IFERROR(VLOOKUP($C44,DataBase!$A:$K,MATCH("Unit", DataBase!$A$1:$L$1,0),0),"")</f>
        <v/>
      </c>
      <c r="F44" s="112"/>
      <c r="G44" s="37">
        <f>IFERROR(VLOOKUP($C44, DataBase!$A:$K, MATCH("Harga Per Unit", DataBase!$A$1:$L$1,0),0),0)</f>
        <v>0</v>
      </c>
      <c r="H44" s="38">
        <f t="shared" si="1"/>
        <v>0</v>
      </c>
      <c r="I44" s="43"/>
      <c r="J44" s="44"/>
    </row>
    <row r="45" spans="1:10">
      <c r="A45" s="40"/>
      <c r="B45" s="41" t="str">
        <f>"Cost" &amp;" "&amp; B31</f>
        <v xml:space="preserve">Cost </v>
      </c>
      <c r="C45" s="191"/>
      <c r="D45" s="42" t="s">
        <v>18</v>
      </c>
      <c r="E45" s="109" t="str">
        <f>IFERROR(VLOOKUP($C45,DataBase!$A:$K,MATCH("Unit", DataBase!$A$1:$L$1,0),0),"")</f>
        <v/>
      </c>
      <c r="F45" s="45"/>
      <c r="G45" s="46"/>
      <c r="H45" s="38"/>
      <c r="I45" s="47">
        <f>IFERROR(SUM($H31:$H45),"")</f>
        <v>0</v>
      </c>
      <c r="J45" s="193">
        <f>IFERROR($I45/J35,"")</f>
        <v>0</v>
      </c>
    </row>
    <row r="46" spans="1:10">
      <c r="A46" s="263" t="s">
        <v>31</v>
      </c>
      <c r="B46" s="264"/>
      <c r="C46" s="264"/>
      <c r="D46" s="264"/>
      <c r="E46" s="264"/>
      <c r="F46" s="265"/>
      <c r="G46" s="46"/>
      <c r="H46" s="48"/>
      <c r="I46" s="49">
        <f>IFERROR($J45*10%,"")</f>
        <v>0</v>
      </c>
      <c r="J46" s="50"/>
    </row>
    <row r="47" spans="1:10">
      <c r="A47" s="263" t="str">
        <f>"Total Cost " &amp; B31</f>
        <v xml:space="preserve">Total Cost </v>
      </c>
      <c r="B47" s="264"/>
      <c r="C47" s="264"/>
      <c r="D47" s="264"/>
      <c r="E47" s="264"/>
      <c r="F47" s="265"/>
      <c r="G47" s="46"/>
      <c r="H47" s="38"/>
      <c r="I47" s="51">
        <f>IFERROR($J45+$I46,"")</f>
        <v>0</v>
      </c>
      <c r="J47" s="111"/>
    </row>
    <row r="48" spans="1:10">
      <c r="A48" s="176"/>
      <c r="B48" s="176"/>
      <c r="C48" s="176"/>
      <c r="D48" s="176"/>
      <c r="E48" s="176"/>
      <c r="F48" s="176"/>
      <c r="G48" s="177" t="s">
        <v>60</v>
      </c>
      <c r="H48" s="178"/>
      <c r="I48" s="181">
        <v>0.3</v>
      </c>
      <c r="J48" s="180"/>
    </row>
    <row r="49" spans="1:10">
      <c r="A49" s="176"/>
      <c r="B49" s="176"/>
      <c r="C49" s="176"/>
      <c r="D49" s="176"/>
      <c r="E49" s="176"/>
      <c r="F49" s="176"/>
      <c r="G49" s="177" t="s">
        <v>61</v>
      </c>
      <c r="H49" s="178"/>
      <c r="I49" s="179">
        <f>I47/I48</f>
        <v>0</v>
      </c>
      <c r="J49" s="180"/>
    </row>
    <row r="50" spans="1:10">
      <c r="A50" s="176"/>
      <c r="B50" s="176"/>
      <c r="C50" s="176"/>
      <c r="D50" s="176"/>
      <c r="E50" s="176"/>
      <c r="F50" s="176"/>
      <c r="G50" s="182" t="s">
        <v>62</v>
      </c>
      <c r="H50" s="178"/>
      <c r="I50" s="179"/>
      <c r="J50" s="180"/>
    </row>
    <row r="51" spans="1:10">
      <c r="A51" s="176"/>
      <c r="B51" s="176"/>
      <c r="C51" s="176"/>
      <c r="D51" s="176"/>
      <c r="E51" s="176"/>
      <c r="F51" s="176"/>
      <c r="G51" s="177" t="s">
        <v>63</v>
      </c>
      <c r="H51" s="178"/>
      <c r="I51" s="181" t="e">
        <f>I47/I50*100%</f>
        <v>#DIV/0!</v>
      </c>
      <c r="J51" s="180"/>
    </row>
    <row r="56" spans="1:10">
      <c r="A56" s="266" t="s">
        <v>19</v>
      </c>
      <c r="B56" s="268" t="s">
        <v>20</v>
      </c>
      <c r="C56" s="270" t="s">
        <v>21</v>
      </c>
      <c r="D56" s="272" t="s">
        <v>22</v>
      </c>
      <c r="E56" s="266" t="s">
        <v>23</v>
      </c>
      <c r="F56" s="274" t="s">
        <v>24</v>
      </c>
      <c r="G56" s="194" t="s">
        <v>25</v>
      </c>
      <c r="H56" s="195" t="s">
        <v>26</v>
      </c>
      <c r="I56" s="276" t="s">
        <v>27</v>
      </c>
      <c r="J56" s="239" t="s">
        <v>27</v>
      </c>
    </row>
    <row r="57" spans="1:10" ht="13.5" thickBot="1">
      <c r="A57" s="267"/>
      <c r="B57" s="269"/>
      <c r="C57" s="271"/>
      <c r="D57" s="273"/>
      <c r="E57" s="267"/>
      <c r="F57" s="275"/>
      <c r="G57" s="197" t="s">
        <v>28</v>
      </c>
      <c r="H57" s="198" t="s">
        <v>29</v>
      </c>
      <c r="I57" s="277"/>
      <c r="J57" s="240" t="s">
        <v>30</v>
      </c>
    </row>
    <row r="58" spans="1:10" ht="18.75" thickTop="1">
      <c r="A58" s="261" t="s">
        <v>50</v>
      </c>
      <c r="B58" s="262"/>
      <c r="C58" s="262"/>
      <c r="D58" s="262"/>
      <c r="E58" s="262"/>
      <c r="F58" s="262"/>
      <c r="G58" s="262"/>
      <c r="H58" s="262"/>
      <c r="I58" s="262"/>
      <c r="J58" s="262"/>
    </row>
    <row r="59" spans="1:10" ht="15">
      <c r="A59" s="34">
        <v>1</v>
      </c>
      <c r="B59" s="35"/>
      <c r="C59" s="141"/>
      <c r="D59" s="36" t="str">
        <f>IFERROR(VLOOKUP($C59,DataBase!$A:$K,2,0),"")</f>
        <v/>
      </c>
      <c r="E59" s="109" t="str">
        <f>IFERROR(VLOOKUP($C59,DataBase!$A:$K,MATCH("Unit", DataBase!$A$1:$L$1,0),0),"")</f>
        <v/>
      </c>
      <c r="F59" s="110"/>
      <c r="G59" s="37">
        <f>IFERROR(VLOOKUP($C59, DataBase!$A:$K, MATCH("Harga Per Unit", DataBase!$A$1:$L$1,0),0),0)</f>
        <v>0</v>
      </c>
      <c r="H59" s="38">
        <f t="shared" ref="H59:H72" si="2">IFERROR($F59*$G59,0)</f>
        <v>0</v>
      </c>
      <c r="I59" s="185"/>
      <c r="J59" s="39"/>
    </row>
    <row r="60" spans="1:10" ht="15">
      <c r="A60" s="40"/>
      <c r="B60" s="41"/>
      <c r="C60" s="141"/>
      <c r="D60" s="36" t="str">
        <f>IFERROR(VLOOKUP($C60,DataBase!$A:$K,2,0),"")</f>
        <v/>
      </c>
      <c r="E60" s="109" t="str">
        <f>IFERROR(VLOOKUP($C60,DataBase!$A:$K,MATCH("Unit", DataBase!$A$1:$L$1,0),0),"")</f>
        <v/>
      </c>
      <c r="F60" s="110"/>
      <c r="G60" s="37">
        <f>IFERROR(VLOOKUP($C60, DataBase!$A:$K, MATCH("Harga Per Unit", DataBase!$A$1:$L$1,0),0),0)</f>
        <v>0</v>
      </c>
      <c r="H60" s="38">
        <f t="shared" si="2"/>
        <v>0</v>
      </c>
      <c r="I60" s="43"/>
      <c r="J60" s="44"/>
    </row>
    <row r="61" spans="1:10" ht="15">
      <c r="A61" s="40"/>
      <c r="B61" s="41"/>
      <c r="C61" s="141"/>
      <c r="D61" s="36" t="str">
        <f>IFERROR(VLOOKUP($C61,DataBase!$A:$K,2,0),"")</f>
        <v/>
      </c>
      <c r="E61" s="109" t="str">
        <f>IFERROR(VLOOKUP($C61,DataBase!$A:$K,MATCH("Unit", DataBase!$A$1:$L$1,0),0),"")</f>
        <v/>
      </c>
      <c r="F61" s="110"/>
      <c r="G61" s="37">
        <f>IFERROR(VLOOKUP($C61, DataBase!$A:$K, MATCH("Harga Per Unit", DataBase!$A$1:$L$1,0),0),0)</f>
        <v>0</v>
      </c>
      <c r="H61" s="38">
        <f t="shared" si="2"/>
        <v>0</v>
      </c>
      <c r="I61" s="43"/>
      <c r="J61" s="44"/>
    </row>
    <row r="62" spans="1:10" ht="15">
      <c r="A62" s="40"/>
      <c r="B62" s="41"/>
      <c r="C62" s="141"/>
      <c r="D62" s="36" t="str">
        <f>IFERROR(VLOOKUP($C62,DataBase!$A:$K,2,0),"")</f>
        <v/>
      </c>
      <c r="E62" s="109" t="str">
        <f>IFERROR(VLOOKUP($C62,DataBase!$A:$K,MATCH("Unit", DataBase!$A$1:$L$1,0),0),"")</f>
        <v/>
      </c>
      <c r="F62" s="112"/>
      <c r="G62" s="37">
        <f>IFERROR(VLOOKUP($C62, DataBase!$A:$K, MATCH("Harga Per Unit", DataBase!$A$1:$L$1,0),0),0)</f>
        <v>0</v>
      </c>
      <c r="H62" s="38">
        <f t="shared" si="2"/>
        <v>0</v>
      </c>
      <c r="I62" s="43"/>
      <c r="J62" s="189" t="s">
        <v>66</v>
      </c>
    </row>
    <row r="63" spans="1:10" ht="15">
      <c r="A63" s="40"/>
      <c r="B63" s="41"/>
      <c r="C63" s="141"/>
      <c r="D63" s="36" t="str">
        <f>IFERROR(VLOOKUP($C63,DataBase!$A:$K,2,0),"")</f>
        <v/>
      </c>
      <c r="E63" s="109" t="str">
        <f>IFERROR(VLOOKUP($C63,DataBase!$A:$K,MATCH("Unit", DataBase!$A$1:$L$1,0),0),"")</f>
        <v/>
      </c>
      <c r="F63" s="113"/>
      <c r="G63" s="37">
        <f>IFERROR(VLOOKUP($C63, DataBase!$A:$K, MATCH("Harga Per Unit", DataBase!$A$1:$L$1,0),0),0)</f>
        <v>0</v>
      </c>
      <c r="H63" s="114">
        <f t="shared" si="2"/>
        <v>0</v>
      </c>
      <c r="I63" s="43"/>
      <c r="J63" s="192">
        <v>1</v>
      </c>
    </row>
    <row r="64" spans="1:10" ht="15">
      <c r="A64" s="40"/>
      <c r="B64" s="41"/>
      <c r="C64" s="141"/>
      <c r="D64" s="36" t="str">
        <f>IFERROR(VLOOKUP($C64,DataBase!$A:$K,2,0),"")</f>
        <v/>
      </c>
      <c r="E64" s="109" t="str">
        <f>IFERROR(VLOOKUP($C64,DataBase!$A:$K,MATCH("Unit", DataBase!$A$1:$L$1,0),0),"")</f>
        <v/>
      </c>
      <c r="F64" s="112"/>
      <c r="G64" s="37">
        <f>IFERROR(VLOOKUP($C64, DataBase!$A:$K, MATCH("Harga Per Unit", DataBase!$A$1:$L$1,0),0),0)</f>
        <v>0</v>
      </c>
      <c r="H64" s="38">
        <f t="shared" si="2"/>
        <v>0</v>
      </c>
      <c r="I64" s="43"/>
      <c r="J64" s="189" t="s">
        <v>67</v>
      </c>
    </row>
    <row r="65" spans="1:10" ht="15">
      <c r="A65" s="40"/>
      <c r="B65" s="41"/>
      <c r="C65" s="141"/>
      <c r="D65" s="36" t="str">
        <f>IFERROR(VLOOKUP($C65,DataBase!$A:$K,2,0),"")</f>
        <v/>
      </c>
      <c r="E65" s="109" t="str">
        <f>IFERROR(VLOOKUP($C65,DataBase!$A:$K,MATCH("Unit", DataBase!$A$1:$L$1,0),0),"")</f>
        <v/>
      </c>
      <c r="F65" s="112"/>
      <c r="G65" s="37">
        <f>IFERROR(VLOOKUP($C65, DataBase!$A:$K, MATCH("Harga Per Unit", DataBase!$A$1:$L$1,0),0),0)</f>
        <v>0</v>
      </c>
      <c r="H65" s="38">
        <f t="shared" si="2"/>
        <v>0</v>
      </c>
      <c r="I65" s="43"/>
      <c r="J65" s="44"/>
    </row>
    <row r="66" spans="1:10" ht="15">
      <c r="A66" s="40"/>
      <c r="B66" s="41"/>
      <c r="C66" s="141"/>
      <c r="D66" s="36" t="str">
        <f>IFERROR(VLOOKUP($C66,DataBase!$A:$K,2,0),"")</f>
        <v/>
      </c>
      <c r="E66" s="109" t="str">
        <f>IFERROR(VLOOKUP($C66,DataBase!$A:$K,MATCH("Unit", DataBase!$A$1:$L$1,0),0),"")</f>
        <v/>
      </c>
      <c r="F66" s="112"/>
      <c r="G66" s="37">
        <f>IFERROR(VLOOKUP($C66, DataBase!$A:$K, MATCH("Harga Per Unit", DataBase!$A$1:$L$1,0),0),0)</f>
        <v>0</v>
      </c>
      <c r="H66" s="38">
        <f t="shared" si="2"/>
        <v>0</v>
      </c>
      <c r="I66" s="43"/>
      <c r="J66" s="44"/>
    </row>
    <row r="67" spans="1:10" ht="15">
      <c r="A67" s="40"/>
      <c r="B67" s="41"/>
      <c r="C67" s="141"/>
      <c r="D67" s="36" t="str">
        <f>IFERROR(VLOOKUP($C67,DataBase!$A:$K,2,0),"")</f>
        <v/>
      </c>
      <c r="E67" s="109" t="str">
        <f>IFERROR(VLOOKUP($C67,DataBase!$A:$K,MATCH("Unit", DataBase!$A$1:$L$1,0),0),"")</f>
        <v/>
      </c>
      <c r="F67" s="112"/>
      <c r="G67" s="37">
        <f>IFERROR(VLOOKUP($C67, DataBase!$A:$K, MATCH("Harga Per Unit", DataBase!$A$1:$L$1,0),0),0)</f>
        <v>0</v>
      </c>
      <c r="H67" s="38">
        <f t="shared" si="2"/>
        <v>0</v>
      </c>
      <c r="I67" s="43"/>
      <c r="J67" s="44"/>
    </row>
    <row r="68" spans="1:10" ht="15">
      <c r="A68" s="40"/>
      <c r="B68" s="41"/>
      <c r="C68" s="141"/>
      <c r="D68" s="36" t="str">
        <f>IFERROR(VLOOKUP($C68,DataBase!$A:$K,2,0),"")</f>
        <v/>
      </c>
      <c r="E68" s="109" t="str">
        <f>IFERROR(VLOOKUP($C68,DataBase!$A:$K,MATCH("Unit", DataBase!$A$1:$L$1,0),0),"")</f>
        <v/>
      </c>
      <c r="F68" s="112"/>
      <c r="G68" s="37">
        <f>IFERROR(VLOOKUP($C68, DataBase!$A:$K, MATCH("Harga Per Unit", DataBase!$A$1:$L$1,0),0),0)</f>
        <v>0</v>
      </c>
      <c r="H68" s="38">
        <f t="shared" si="2"/>
        <v>0</v>
      </c>
      <c r="I68" s="43"/>
      <c r="J68" s="44"/>
    </row>
    <row r="69" spans="1:10" ht="15">
      <c r="A69" s="40"/>
      <c r="B69" s="41"/>
      <c r="C69" s="141"/>
      <c r="D69" s="36" t="str">
        <f>IFERROR(VLOOKUP($C69,DataBase!$A:$K,2,0),"")</f>
        <v/>
      </c>
      <c r="E69" s="109" t="str">
        <f>IFERROR(VLOOKUP($C69,DataBase!$A:$K,MATCH("Unit", DataBase!$A$1:$L$1,0),0),"")</f>
        <v/>
      </c>
      <c r="F69" s="112"/>
      <c r="G69" s="37">
        <f>IFERROR(VLOOKUP($C69, DataBase!$A:$K, MATCH("Harga Per Unit", DataBase!$A$1:$L$1,0),0),0)</f>
        <v>0</v>
      </c>
      <c r="H69" s="38">
        <f t="shared" si="2"/>
        <v>0</v>
      </c>
      <c r="I69" s="43"/>
      <c r="J69" s="44"/>
    </row>
    <row r="70" spans="1:10" ht="15">
      <c r="A70" s="40"/>
      <c r="B70" s="41"/>
      <c r="C70" s="141"/>
      <c r="D70" s="36" t="str">
        <f>IFERROR(VLOOKUP($C70,DataBase!$A:$K,2,0),"")</f>
        <v/>
      </c>
      <c r="E70" s="109" t="str">
        <f>IFERROR(VLOOKUP($C70,DataBase!$A:$K,MATCH("Unit", DataBase!$A$1:$L$1,0),0),"")</f>
        <v/>
      </c>
      <c r="F70" s="112"/>
      <c r="G70" s="37">
        <f>IFERROR(VLOOKUP($C70, DataBase!$A:$K, MATCH("Harga Per Unit", DataBase!$A$1:$L$1,0),0),0)</f>
        <v>0</v>
      </c>
      <c r="H70" s="38">
        <f t="shared" si="2"/>
        <v>0</v>
      </c>
      <c r="I70" s="43"/>
      <c r="J70" s="44"/>
    </row>
    <row r="71" spans="1:10" ht="15">
      <c r="A71" s="40"/>
      <c r="B71" s="41"/>
      <c r="C71" s="141"/>
      <c r="D71" s="36" t="str">
        <f>IFERROR(VLOOKUP($C71,DataBase!$A:$K,2,0),"")</f>
        <v/>
      </c>
      <c r="E71" s="109" t="str">
        <f>IFERROR(VLOOKUP($C71,DataBase!$A:$K,MATCH("Unit", DataBase!$A$1:$L$1,0),0),"")</f>
        <v/>
      </c>
      <c r="F71" s="112"/>
      <c r="G71" s="37">
        <f>IFERROR(VLOOKUP($C71, DataBase!$A:$K, MATCH("Harga Per Unit", DataBase!$A$1:$L$1,0),0),0)</f>
        <v>0</v>
      </c>
      <c r="H71" s="38">
        <f t="shared" si="2"/>
        <v>0</v>
      </c>
      <c r="I71" s="43"/>
      <c r="J71" s="44"/>
    </row>
    <row r="72" spans="1:10">
      <c r="A72" s="40"/>
      <c r="B72" s="41"/>
      <c r="C72" s="191"/>
      <c r="D72" s="36" t="str">
        <f>IFERROR(VLOOKUP($C72,DataBase!$A:$K,2,0),"")</f>
        <v/>
      </c>
      <c r="E72" s="109" t="str">
        <f>IFERROR(VLOOKUP($C72,DataBase!$A:$K,MATCH("Unit", DataBase!$A$1:$L$1,0),0),"")</f>
        <v/>
      </c>
      <c r="F72" s="112"/>
      <c r="G72" s="37">
        <f>IFERROR(VLOOKUP($C72, DataBase!$A:$K, MATCH("Harga Per Unit", DataBase!$A$1:$L$1,0),0),0)</f>
        <v>0</v>
      </c>
      <c r="H72" s="38">
        <f t="shared" si="2"/>
        <v>0</v>
      </c>
      <c r="I72" s="43"/>
      <c r="J72" s="44"/>
    </row>
    <row r="73" spans="1:10">
      <c r="A73" s="40"/>
      <c r="B73" s="41" t="str">
        <f>"Cost" &amp;" "&amp; B59</f>
        <v xml:space="preserve">Cost </v>
      </c>
      <c r="C73" s="191"/>
      <c r="D73" s="42" t="s">
        <v>18</v>
      </c>
      <c r="E73" s="109" t="str">
        <f>IFERROR(VLOOKUP($C73,DataBase!$A:$K,MATCH("Unit", DataBase!$A$1:$L$1,0),0),"")</f>
        <v/>
      </c>
      <c r="F73" s="45"/>
      <c r="G73" s="46"/>
      <c r="H73" s="38"/>
      <c r="I73" s="47">
        <f>IFERROR(SUM($H59:$H73),"")</f>
        <v>0</v>
      </c>
      <c r="J73" s="193">
        <f>IFERROR($I73/J63,"")</f>
        <v>0</v>
      </c>
    </row>
    <row r="74" spans="1:10">
      <c r="A74" s="263" t="s">
        <v>31</v>
      </c>
      <c r="B74" s="264"/>
      <c r="C74" s="264"/>
      <c r="D74" s="264"/>
      <c r="E74" s="264"/>
      <c r="F74" s="265"/>
      <c r="G74" s="46"/>
      <c r="H74" s="48"/>
      <c r="I74" s="49">
        <f>IFERROR($J73*10%,"")</f>
        <v>0</v>
      </c>
      <c r="J74" s="50"/>
    </row>
    <row r="75" spans="1:10">
      <c r="A75" s="263" t="str">
        <f>"Total Cost " &amp; B59</f>
        <v xml:space="preserve">Total Cost </v>
      </c>
      <c r="B75" s="264"/>
      <c r="C75" s="264"/>
      <c r="D75" s="264"/>
      <c r="E75" s="264"/>
      <c r="F75" s="265"/>
      <c r="G75" s="46"/>
      <c r="H75" s="38"/>
      <c r="I75" s="51">
        <f>IFERROR($J73+$I74,"")</f>
        <v>0</v>
      </c>
      <c r="J75" s="111"/>
    </row>
    <row r="76" spans="1:10">
      <c r="A76" s="176"/>
      <c r="B76" s="176"/>
      <c r="C76" s="176"/>
      <c r="D76" s="176"/>
      <c r="E76" s="176"/>
      <c r="F76" s="176"/>
      <c r="G76" s="177" t="s">
        <v>60</v>
      </c>
      <c r="H76" s="178"/>
      <c r="I76" s="181">
        <v>0.3</v>
      </c>
      <c r="J76" s="180"/>
    </row>
    <row r="77" spans="1:10">
      <c r="A77" s="176"/>
      <c r="B77" s="176"/>
      <c r="C77" s="176"/>
      <c r="D77" s="176"/>
      <c r="E77" s="176"/>
      <c r="F77" s="176"/>
      <c r="G77" s="177" t="s">
        <v>61</v>
      </c>
      <c r="H77" s="178"/>
      <c r="I77" s="179">
        <f>I75/I76</f>
        <v>0</v>
      </c>
      <c r="J77" s="180"/>
    </row>
    <row r="78" spans="1:10">
      <c r="A78" s="176"/>
      <c r="B78" s="176"/>
      <c r="C78" s="176"/>
      <c r="D78" s="176"/>
      <c r="E78" s="176"/>
      <c r="F78" s="176"/>
      <c r="G78" s="182" t="s">
        <v>62</v>
      </c>
      <c r="H78" s="178"/>
      <c r="I78" s="179"/>
      <c r="J78" s="180"/>
    </row>
    <row r="79" spans="1:10">
      <c r="A79" s="176"/>
      <c r="B79" s="176"/>
      <c r="C79" s="176"/>
      <c r="D79" s="176"/>
      <c r="E79" s="176"/>
      <c r="F79" s="176"/>
      <c r="G79" s="177" t="s">
        <v>63</v>
      </c>
      <c r="H79" s="178"/>
      <c r="I79" s="181" t="e">
        <f>I75/I78*100%</f>
        <v>#DIV/0!</v>
      </c>
      <c r="J79" s="180"/>
    </row>
    <row r="83" spans="1:10">
      <c r="A83" s="266" t="s">
        <v>19</v>
      </c>
      <c r="B83" s="268" t="s">
        <v>20</v>
      </c>
      <c r="C83" s="270" t="s">
        <v>21</v>
      </c>
      <c r="D83" s="272" t="s">
        <v>22</v>
      </c>
      <c r="E83" s="266" t="s">
        <v>23</v>
      </c>
      <c r="F83" s="274" t="s">
        <v>24</v>
      </c>
      <c r="G83" s="194" t="s">
        <v>25</v>
      </c>
      <c r="H83" s="195" t="s">
        <v>26</v>
      </c>
      <c r="I83" s="276" t="s">
        <v>27</v>
      </c>
      <c r="J83" s="239" t="s">
        <v>27</v>
      </c>
    </row>
    <row r="84" spans="1:10" ht="13.5" thickBot="1">
      <c r="A84" s="267"/>
      <c r="B84" s="269"/>
      <c r="C84" s="271"/>
      <c r="D84" s="273"/>
      <c r="E84" s="267"/>
      <c r="F84" s="275"/>
      <c r="G84" s="197" t="s">
        <v>28</v>
      </c>
      <c r="H84" s="198" t="s">
        <v>29</v>
      </c>
      <c r="I84" s="277"/>
      <c r="J84" s="240" t="s">
        <v>30</v>
      </c>
    </row>
    <row r="85" spans="1:10" ht="18.75" thickTop="1">
      <c r="A85" s="261" t="s">
        <v>50</v>
      </c>
      <c r="B85" s="262"/>
      <c r="C85" s="262"/>
      <c r="D85" s="262"/>
      <c r="E85" s="262"/>
      <c r="F85" s="262"/>
      <c r="G85" s="262"/>
      <c r="H85" s="262"/>
      <c r="I85" s="262"/>
      <c r="J85" s="262"/>
    </row>
    <row r="86" spans="1:10" ht="15">
      <c r="A86" s="34">
        <v>1</v>
      </c>
      <c r="B86" s="35"/>
      <c r="C86" s="141"/>
      <c r="D86" s="36" t="str">
        <f>IFERROR(VLOOKUP($C86,DataBase!$A:$K,2,0),"")</f>
        <v/>
      </c>
      <c r="E86" s="109" t="str">
        <f>IFERROR(VLOOKUP($C86,DataBase!$A:$K,MATCH("Unit", DataBase!$A$1:$L$1,0),0),"")</f>
        <v/>
      </c>
      <c r="F86" s="110"/>
      <c r="G86" s="37">
        <f>IFERROR(VLOOKUP($C86, DataBase!$A:$K, MATCH("Harga Per Unit", DataBase!$A$1:$L$1,0),0),0)</f>
        <v>0</v>
      </c>
      <c r="H86" s="38">
        <f t="shared" ref="H86:H99" si="3">IFERROR($F86*$G86,0)</f>
        <v>0</v>
      </c>
      <c r="I86" s="185"/>
      <c r="J86" s="39"/>
    </row>
    <row r="87" spans="1:10" ht="15">
      <c r="A87" s="40"/>
      <c r="B87" s="41"/>
      <c r="C87" s="141"/>
      <c r="D87" s="36" t="str">
        <f>IFERROR(VLOOKUP($C87,DataBase!$A:$K,2,0),"")</f>
        <v/>
      </c>
      <c r="E87" s="109" t="str">
        <f>IFERROR(VLOOKUP($C87,DataBase!$A:$K,MATCH("Unit", DataBase!$A$1:$L$1,0),0),"")</f>
        <v/>
      </c>
      <c r="F87" s="110"/>
      <c r="G87" s="37">
        <f>IFERROR(VLOOKUP($C87, DataBase!$A:$K, MATCH("Harga Per Unit", DataBase!$A$1:$L$1,0),0),0)</f>
        <v>0</v>
      </c>
      <c r="H87" s="38">
        <f t="shared" si="3"/>
        <v>0</v>
      </c>
      <c r="I87" s="43"/>
      <c r="J87" s="44"/>
    </row>
    <row r="88" spans="1:10" ht="15">
      <c r="A88" s="40"/>
      <c r="B88" s="41"/>
      <c r="C88" s="141"/>
      <c r="D88" s="36" t="str">
        <f>IFERROR(VLOOKUP($C88,DataBase!$A:$K,2,0),"")</f>
        <v/>
      </c>
      <c r="E88" s="109" t="str">
        <f>IFERROR(VLOOKUP($C88,DataBase!$A:$K,MATCH("Unit", DataBase!$A$1:$L$1,0),0),"")</f>
        <v/>
      </c>
      <c r="F88" s="110"/>
      <c r="G88" s="37">
        <f>IFERROR(VLOOKUP($C88, DataBase!$A:$K, MATCH("Harga Per Unit", DataBase!$A$1:$L$1,0),0),0)</f>
        <v>0</v>
      </c>
      <c r="H88" s="38">
        <f t="shared" si="3"/>
        <v>0</v>
      </c>
      <c r="I88" s="43"/>
      <c r="J88" s="44"/>
    </row>
    <row r="89" spans="1:10" ht="15">
      <c r="A89" s="40"/>
      <c r="B89" s="41"/>
      <c r="C89" s="141"/>
      <c r="D89" s="36" t="str">
        <f>IFERROR(VLOOKUP($C89,DataBase!$A:$K,2,0),"")</f>
        <v/>
      </c>
      <c r="E89" s="109" t="str">
        <f>IFERROR(VLOOKUP($C89,DataBase!$A:$K,MATCH("Unit", DataBase!$A$1:$L$1,0),0),"")</f>
        <v/>
      </c>
      <c r="F89" s="112"/>
      <c r="G89" s="37">
        <f>IFERROR(VLOOKUP($C89, DataBase!$A:$K, MATCH("Harga Per Unit", DataBase!$A$1:$L$1,0),0),0)</f>
        <v>0</v>
      </c>
      <c r="H89" s="38">
        <f t="shared" si="3"/>
        <v>0</v>
      </c>
      <c r="I89" s="43"/>
      <c r="J89" s="189" t="s">
        <v>66</v>
      </c>
    </row>
    <row r="90" spans="1:10" ht="15">
      <c r="A90" s="40"/>
      <c r="B90" s="41"/>
      <c r="C90" s="141"/>
      <c r="D90" s="36" t="str">
        <f>IFERROR(VLOOKUP($C90,DataBase!$A:$K,2,0),"")</f>
        <v/>
      </c>
      <c r="E90" s="109" t="str">
        <f>IFERROR(VLOOKUP($C90,DataBase!$A:$K,MATCH("Unit", DataBase!$A$1:$L$1,0),0),"")</f>
        <v/>
      </c>
      <c r="F90" s="113"/>
      <c r="G90" s="37">
        <f>IFERROR(VLOOKUP($C90, DataBase!$A:$K, MATCH("Harga Per Unit", DataBase!$A$1:$L$1,0),0),0)</f>
        <v>0</v>
      </c>
      <c r="H90" s="114">
        <f t="shared" si="3"/>
        <v>0</v>
      </c>
      <c r="I90" s="43"/>
      <c r="J90" s="192">
        <v>1</v>
      </c>
    </row>
    <row r="91" spans="1:10" ht="15">
      <c r="A91" s="40"/>
      <c r="B91" s="41"/>
      <c r="C91" s="141"/>
      <c r="D91" s="36" t="str">
        <f>IFERROR(VLOOKUP($C91,DataBase!$A:$K,2,0),"")</f>
        <v/>
      </c>
      <c r="E91" s="109" t="str">
        <f>IFERROR(VLOOKUP($C91,DataBase!$A:$K,MATCH("Unit", DataBase!$A$1:$L$1,0),0),"")</f>
        <v/>
      </c>
      <c r="F91" s="112"/>
      <c r="G91" s="37">
        <f>IFERROR(VLOOKUP($C91, DataBase!$A:$K, MATCH("Harga Per Unit", DataBase!$A$1:$L$1,0),0),0)</f>
        <v>0</v>
      </c>
      <c r="H91" s="38">
        <f t="shared" si="3"/>
        <v>0</v>
      </c>
      <c r="I91" s="43"/>
      <c r="J91" s="189" t="s">
        <v>67</v>
      </c>
    </row>
    <row r="92" spans="1:10" ht="15">
      <c r="A92" s="40"/>
      <c r="B92" s="41"/>
      <c r="C92" s="141"/>
      <c r="D92" s="36" t="str">
        <f>IFERROR(VLOOKUP($C92,DataBase!$A:$K,2,0),"")</f>
        <v/>
      </c>
      <c r="E92" s="109" t="str">
        <f>IFERROR(VLOOKUP($C92,DataBase!$A:$K,MATCH("Unit", DataBase!$A$1:$L$1,0),0),"")</f>
        <v/>
      </c>
      <c r="F92" s="112"/>
      <c r="G92" s="37">
        <f>IFERROR(VLOOKUP($C92, DataBase!$A:$K, MATCH("Harga Per Unit", DataBase!$A$1:$L$1,0),0),0)</f>
        <v>0</v>
      </c>
      <c r="H92" s="38">
        <f t="shared" si="3"/>
        <v>0</v>
      </c>
      <c r="I92" s="43"/>
      <c r="J92" s="44"/>
    </row>
    <row r="93" spans="1:10" ht="15">
      <c r="A93" s="40"/>
      <c r="B93" s="41"/>
      <c r="C93" s="141"/>
      <c r="D93" s="36" t="str">
        <f>IFERROR(VLOOKUP($C93,DataBase!$A:$K,2,0),"")</f>
        <v/>
      </c>
      <c r="E93" s="109" t="str">
        <f>IFERROR(VLOOKUP($C93,DataBase!$A:$K,MATCH("Unit", DataBase!$A$1:$L$1,0),0),"")</f>
        <v/>
      </c>
      <c r="F93" s="112"/>
      <c r="G93" s="37">
        <f>IFERROR(VLOOKUP($C93, DataBase!$A:$K, MATCH("Harga Per Unit", DataBase!$A$1:$L$1,0),0),0)</f>
        <v>0</v>
      </c>
      <c r="H93" s="38">
        <f t="shared" si="3"/>
        <v>0</v>
      </c>
      <c r="I93" s="43"/>
      <c r="J93" s="44"/>
    </row>
    <row r="94" spans="1:10" ht="15">
      <c r="A94" s="40"/>
      <c r="B94" s="41"/>
      <c r="C94" s="141"/>
      <c r="D94" s="36" t="str">
        <f>IFERROR(VLOOKUP($C94,DataBase!$A:$K,2,0),"")</f>
        <v/>
      </c>
      <c r="E94" s="109" t="str">
        <f>IFERROR(VLOOKUP($C94,DataBase!$A:$K,MATCH("Unit", DataBase!$A$1:$L$1,0),0),"")</f>
        <v/>
      </c>
      <c r="F94" s="112"/>
      <c r="G94" s="37">
        <f>IFERROR(VLOOKUP($C94, DataBase!$A:$K, MATCH("Harga Per Unit", DataBase!$A$1:$L$1,0),0),0)</f>
        <v>0</v>
      </c>
      <c r="H94" s="38">
        <f t="shared" si="3"/>
        <v>0</v>
      </c>
      <c r="I94" s="43"/>
      <c r="J94" s="44"/>
    </row>
    <row r="95" spans="1:10" ht="15">
      <c r="A95" s="40"/>
      <c r="B95" s="41"/>
      <c r="C95" s="141"/>
      <c r="D95" s="36" t="str">
        <f>IFERROR(VLOOKUP($C95,DataBase!$A:$K,2,0),"")</f>
        <v/>
      </c>
      <c r="E95" s="109" t="str">
        <f>IFERROR(VLOOKUP($C95,DataBase!$A:$K,MATCH("Unit", DataBase!$A$1:$L$1,0),0),"")</f>
        <v/>
      </c>
      <c r="F95" s="112"/>
      <c r="G95" s="37">
        <f>IFERROR(VLOOKUP($C95, DataBase!$A:$K, MATCH("Harga Per Unit", DataBase!$A$1:$L$1,0),0),0)</f>
        <v>0</v>
      </c>
      <c r="H95" s="38">
        <f t="shared" si="3"/>
        <v>0</v>
      </c>
      <c r="I95" s="43"/>
      <c r="J95" s="44"/>
    </row>
    <row r="96" spans="1:10" ht="15">
      <c r="A96" s="40"/>
      <c r="B96" s="41"/>
      <c r="C96" s="141"/>
      <c r="D96" s="36" t="str">
        <f>IFERROR(VLOOKUP($C96,DataBase!$A:$K,2,0),"")</f>
        <v/>
      </c>
      <c r="E96" s="109" t="str">
        <f>IFERROR(VLOOKUP($C96,DataBase!$A:$K,MATCH("Unit", DataBase!$A$1:$L$1,0),0),"")</f>
        <v/>
      </c>
      <c r="F96" s="112"/>
      <c r="G96" s="37">
        <f>IFERROR(VLOOKUP($C96, DataBase!$A:$K, MATCH("Harga Per Unit", DataBase!$A$1:$L$1,0),0),0)</f>
        <v>0</v>
      </c>
      <c r="H96" s="38">
        <f t="shared" si="3"/>
        <v>0</v>
      </c>
      <c r="I96" s="43"/>
      <c r="J96" s="44"/>
    </row>
    <row r="97" spans="1:10" ht="15">
      <c r="A97" s="40"/>
      <c r="B97" s="41"/>
      <c r="C97" s="141"/>
      <c r="D97" s="36" t="str">
        <f>IFERROR(VLOOKUP($C97,DataBase!$A:$K,2,0),"")</f>
        <v/>
      </c>
      <c r="E97" s="109" t="str">
        <f>IFERROR(VLOOKUP($C97,DataBase!$A:$K,MATCH("Unit", DataBase!$A$1:$L$1,0),0),"")</f>
        <v/>
      </c>
      <c r="F97" s="112"/>
      <c r="G97" s="37">
        <f>IFERROR(VLOOKUP($C97, DataBase!$A:$K, MATCH("Harga Per Unit", DataBase!$A$1:$L$1,0),0),0)</f>
        <v>0</v>
      </c>
      <c r="H97" s="38">
        <f t="shared" si="3"/>
        <v>0</v>
      </c>
      <c r="I97" s="43"/>
      <c r="J97" s="44"/>
    </row>
    <row r="98" spans="1:10" ht="15">
      <c r="A98" s="40"/>
      <c r="B98" s="41"/>
      <c r="C98" s="141"/>
      <c r="D98" s="36" t="str">
        <f>IFERROR(VLOOKUP($C98,DataBase!$A:$K,2,0),"")</f>
        <v/>
      </c>
      <c r="E98" s="109" t="str">
        <f>IFERROR(VLOOKUP($C98,DataBase!$A:$K,MATCH("Unit", DataBase!$A$1:$L$1,0),0),"")</f>
        <v/>
      </c>
      <c r="F98" s="112"/>
      <c r="G98" s="37">
        <f>IFERROR(VLOOKUP($C98, DataBase!$A:$K, MATCH("Harga Per Unit", DataBase!$A$1:$L$1,0),0),0)</f>
        <v>0</v>
      </c>
      <c r="H98" s="38">
        <f t="shared" si="3"/>
        <v>0</v>
      </c>
      <c r="I98" s="43"/>
      <c r="J98" s="44"/>
    </row>
    <row r="99" spans="1:10">
      <c r="A99" s="40"/>
      <c r="B99" s="41"/>
      <c r="C99" s="191"/>
      <c r="D99" s="36" t="str">
        <f>IFERROR(VLOOKUP($C99,DataBase!$A:$K,2,0),"")</f>
        <v/>
      </c>
      <c r="E99" s="109" t="str">
        <f>IFERROR(VLOOKUP($C99,DataBase!$A:$K,MATCH("Unit", DataBase!$A$1:$L$1,0),0),"")</f>
        <v/>
      </c>
      <c r="F99" s="112"/>
      <c r="G99" s="37">
        <f>IFERROR(VLOOKUP($C99, DataBase!$A:$K, MATCH("Harga Per Unit", DataBase!$A$1:$L$1,0),0),0)</f>
        <v>0</v>
      </c>
      <c r="H99" s="38">
        <f t="shared" si="3"/>
        <v>0</v>
      </c>
      <c r="I99" s="43"/>
      <c r="J99" s="44"/>
    </row>
    <row r="100" spans="1:10">
      <c r="A100" s="40"/>
      <c r="B100" s="41" t="str">
        <f>"Cost" &amp;" "&amp; B86</f>
        <v xml:space="preserve">Cost </v>
      </c>
      <c r="C100" s="191"/>
      <c r="D100" s="42" t="s">
        <v>18</v>
      </c>
      <c r="E100" s="109" t="str">
        <f>IFERROR(VLOOKUP($C100,DataBase!$A:$K,MATCH("Unit", DataBase!$A$1:$L$1,0),0),"")</f>
        <v/>
      </c>
      <c r="F100" s="45"/>
      <c r="G100" s="46"/>
      <c r="H100" s="38"/>
      <c r="I100" s="47">
        <f>IFERROR(SUM($H86:$H100),"")</f>
        <v>0</v>
      </c>
      <c r="J100" s="193">
        <f>IFERROR($I100/J90,"")</f>
        <v>0</v>
      </c>
    </row>
    <row r="101" spans="1:10">
      <c r="A101" s="263" t="s">
        <v>31</v>
      </c>
      <c r="B101" s="264"/>
      <c r="C101" s="264"/>
      <c r="D101" s="264"/>
      <c r="E101" s="264"/>
      <c r="F101" s="265"/>
      <c r="G101" s="46"/>
      <c r="H101" s="48"/>
      <c r="I101" s="49">
        <f>IFERROR($J100*10%,"")</f>
        <v>0</v>
      </c>
      <c r="J101" s="50"/>
    </row>
    <row r="102" spans="1:10">
      <c r="A102" s="263" t="str">
        <f>"Total Cost " &amp; B86</f>
        <v xml:space="preserve">Total Cost </v>
      </c>
      <c r="B102" s="264"/>
      <c r="C102" s="264"/>
      <c r="D102" s="264"/>
      <c r="E102" s="264"/>
      <c r="F102" s="265"/>
      <c r="G102" s="46"/>
      <c r="H102" s="38"/>
      <c r="I102" s="51">
        <f>IFERROR($J100+$I101,"")</f>
        <v>0</v>
      </c>
      <c r="J102" s="111"/>
    </row>
    <row r="103" spans="1:10">
      <c r="A103" s="176"/>
      <c r="B103" s="176"/>
      <c r="C103" s="176"/>
      <c r="D103" s="176"/>
      <c r="E103" s="176"/>
      <c r="F103" s="176"/>
      <c r="G103" s="177" t="s">
        <v>60</v>
      </c>
      <c r="H103" s="178"/>
      <c r="I103" s="181">
        <v>0.3</v>
      </c>
      <c r="J103" s="180"/>
    </row>
    <row r="104" spans="1:10">
      <c r="A104" s="176"/>
      <c r="B104" s="176"/>
      <c r="C104" s="176"/>
      <c r="D104" s="176"/>
      <c r="E104" s="176"/>
      <c r="F104" s="176"/>
      <c r="G104" s="177" t="s">
        <v>61</v>
      </c>
      <c r="H104" s="178"/>
      <c r="I104" s="179">
        <f>I102/I103</f>
        <v>0</v>
      </c>
      <c r="J104" s="180"/>
    </row>
    <row r="105" spans="1:10">
      <c r="A105" s="176"/>
      <c r="B105" s="176"/>
      <c r="C105" s="176"/>
      <c r="D105" s="176"/>
      <c r="E105" s="176"/>
      <c r="F105" s="176"/>
      <c r="G105" s="182" t="s">
        <v>62</v>
      </c>
      <c r="H105" s="178"/>
      <c r="I105" s="179"/>
      <c r="J105" s="180"/>
    </row>
    <row r="106" spans="1:10">
      <c r="A106" s="176"/>
      <c r="B106" s="176"/>
      <c r="C106" s="176"/>
      <c r="D106" s="176"/>
      <c r="E106" s="176"/>
      <c r="F106" s="176"/>
      <c r="G106" s="177" t="s">
        <v>63</v>
      </c>
      <c r="H106" s="178"/>
      <c r="I106" s="181" t="e">
        <f>I102/I105*100%</f>
        <v>#DIV/0!</v>
      </c>
      <c r="J106" s="180"/>
    </row>
    <row r="110" spans="1:10">
      <c r="A110" s="266" t="s">
        <v>19</v>
      </c>
      <c r="B110" s="268" t="s">
        <v>20</v>
      </c>
      <c r="C110" s="270" t="s">
        <v>21</v>
      </c>
      <c r="D110" s="272" t="s">
        <v>22</v>
      </c>
      <c r="E110" s="266" t="s">
        <v>23</v>
      </c>
      <c r="F110" s="274" t="s">
        <v>24</v>
      </c>
      <c r="G110" s="194" t="s">
        <v>25</v>
      </c>
      <c r="H110" s="195" t="s">
        <v>26</v>
      </c>
      <c r="I110" s="276" t="s">
        <v>27</v>
      </c>
      <c r="J110" s="239" t="s">
        <v>27</v>
      </c>
    </row>
    <row r="111" spans="1:10" ht="13.5" thickBot="1">
      <c r="A111" s="267"/>
      <c r="B111" s="269"/>
      <c r="C111" s="271"/>
      <c r="D111" s="273"/>
      <c r="E111" s="267"/>
      <c r="F111" s="275"/>
      <c r="G111" s="197" t="s">
        <v>28</v>
      </c>
      <c r="H111" s="198" t="s">
        <v>29</v>
      </c>
      <c r="I111" s="277"/>
      <c r="J111" s="240" t="s">
        <v>30</v>
      </c>
    </row>
    <row r="112" spans="1:10" ht="18.75" thickTop="1">
      <c r="A112" s="261" t="s">
        <v>50</v>
      </c>
      <c r="B112" s="262"/>
      <c r="C112" s="262"/>
      <c r="D112" s="262"/>
      <c r="E112" s="262"/>
      <c r="F112" s="262"/>
      <c r="G112" s="262"/>
      <c r="H112" s="262"/>
      <c r="I112" s="262"/>
      <c r="J112" s="262"/>
    </row>
    <row r="113" spans="1:10" ht="15">
      <c r="A113" s="34">
        <v>1</v>
      </c>
      <c r="B113" s="35"/>
      <c r="C113" s="141"/>
      <c r="D113" s="36" t="str">
        <f>IFERROR(VLOOKUP($C113,DataBase!$A:$K,2,0),"")</f>
        <v/>
      </c>
      <c r="E113" s="109" t="str">
        <f>IFERROR(VLOOKUP($C113,DataBase!$A:$K,MATCH("Unit", DataBase!$A$1:$L$1,0),0),"")</f>
        <v/>
      </c>
      <c r="F113" s="110"/>
      <c r="G113" s="37">
        <f>IFERROR(VLOOKUP($C113, DataBase!$A:$K, MATCH("Harga Per Unit", DataBase!$A$1:$L$1,0),0),0)</f>
        <v>0</v>
      </c>
      <c r="H113" s="38">
        <f t="shared" ref="H113:H126" si="4">IFERROR($F113*$G113,0)</f>
        <v>0</v>
      </c>
      <c r="I113" s="185"/>
      <c r="J113" s="39"/>
    </row>
    <row r="114" spans="1:10" ht="15">
      <c r="A114" s="40"/>
      <c r="B114" s="41"/>
      <c r="C114" s="141"/>
      <c r="D114" s="36" t="str">
        <f>IFERROR(VLOOKUP($C114,DataBase!$A:$K,2,0),"")</f>
        <v/>
      </c>
      <c r="E114" s="109" t="str">
        <f>IFERROR(VLOOKUP($C114,DataBase!$A:$K,MATCH("Unit", DataBase!$A$1:$L$1,0),0),"")</f>
        <v/>
      </c>
      <c r="F114" s="110"/>
      <c r="G114" s="37">
        <f>IFERROR(VLOOKUP($C114, DataBase!$A:$K, MATCH("Harga Per Unit", DataBase!$A$1:$L$1,0),0),0)</f>
        <v>0</v>
      </c>
      <c r="H114" s="38">
        <f t="shared" si="4"/>
        <v>0</v>
      </c>
      <c r="I114" s="43"/>
      <c r="J114" s="44"/>
    </row>
    <row r="115" spans="1:10" ht="15">
      <c r="A115" s="40"/>
      <c r="B115" s="41"/>
      <c r="C115" s="141"/>
      <c r="D115" s="36" t="str">
        <f>IFERROR(VLOOKUP($C115,DataBase!$A:$K,2,0),"")</f>
        <v/>
      </c>
      <c r="E115" s="109" t="str">
        <f>IFERROR(VLOOKUP($C115,DataBase!$A:$K,MATCH("Unit", DataBase!$A$1:$L$1,0),0),"")</f>
        <v/>
      </c>
      <c r="F115" s="110"/>
      <c r="G115" s="37">
        <f>IFERROR(VLOOKUP($C115, DataBase!$A:$K, MATCH("Harga Per Unit", DataBase!$A$1:$L$1,0),0),0)</f>
        <v>0</v>
      </c>
      <c r="H115" s="38">
        <f t="shared" si="4"/>
        <v>0</v>
      </c>
      <c r="I115" s="43"/>
      <c r="J115" s="44"/>
    </row>
    <row r="116" spans="1:10" ht="15">
      <c r="A116" s="40"/>
      <c r="B116" s="41"/>
      <c r="C116" s="141"/>
      <c r="D116" s="36" t="str">
        <f>IFERROR(VLOOKUP($C116,DataBase!$A:$K,2,0),"")</f>
        <v/>
      </c>
      <c r="E116" s="109" t="str">
        <f>IFERROR(VLOOKUP($C116,DataBase!$A:$K,MATCH("Unit", DataBase!$A$1:$L$1,0),0),"")</f>
        <v/>
      </c>
      <c r="F116" s="112"/>
      <c r="G116" s="37">
        <f>IFERROR(VLOOKUP($C116, DataBase!$A:$K, MATCH("Harga Per Unit", DataBase!$A$1:$L$1,0),0),0)</f>
        <v>0</v>
      </c>
      <c r="H116" s="38">
        <f t="shared" si="4"/>
        <v>0</v>
      </c>
      <c r="I116" s="43"/>
      <c r="J116" s="189" t="s">
        <v>66</v>
      </c>
    </row>
    <row r="117" spans="1:10" ht="15">
      <c r="A117" s="40"/>
      <c r="B117" s="41"/>
      <c r="C117" s="141"/>
      <c r="D117" s="36" t="str">
        <f>IFERROR(VLOOKUP($C117,DataBase!$A:$K,2,0),"")</f>
        <v/>
      </c>
      <c r="E117" s="109" t="str">
        <f>IFERROR(VLOOKUP($C117,DataBase!$A:$K,MATCH("Unit", DataBase!$A$1:$L$1,0),0),"")</f>
        <v/>
      </c>
      <c r="F117" s="113"/>
      <c r="G117" s="37">
        <f>IFERROR(VLOOKUP($C117, DataBase!$A:$K, MATCH("Harga Per Unit", DataBase!$A$1:$L$1,0),0),0)</f>
        <v>0</v>
      </c>
      <c r="H117" s="114">
        <f t="shared" si="4"/>
        <v>0</v>
      </c>
      <c r="I117" s="43"/>
      <c r="J117" s="192">
        <v>1</v>
      </c>
    </row>
    <row r="118" spans="1:10" ht="15">
      <c r="A118" s="40"/>
      <c r="B118" s="41"/>
      <c r="C118" s="141"/>
      <c r="D118" s="36" t="str">
        <f>IFERROR(VLOOKUP($C118,DataBase!$A:$K,2,0),"")</f>
        <v/>
      </c>
      <c r="E118" s="109" t="str">
        <f>IFERROR(VLOOKUP($C118,DataBase!$A:$K,MATCH("Unit", DataBase!$A$1:$L$1,0),0),"")</f>
        <v/>
      </c>
      <c r="F118" s="112"/>
      <c r="G118" s="37">
        <f>IFERROR(VLOOKUP($C118, DataBase!$A:$K, MATCH("Harga Per Unit", DataBase!$A$1:$L$1,0),0),0)</f>
        <v>0</v>
      </c>
      <c r="H118" s="38">
        <f t="shared" si="4"/>
        <v>0</v>
      </c>
      <c r="I118" s="43"/>
      <c r="J118" s="189" t="s">
        <v>67</v>
      </c>
    </row>
    <row r="119" spans="1:10" ht="15">
      <c r="A119" s="40"/>
      <c r="B119" s="41"/>
      <c r="C119" s="141"/>
      <c r="D119" s="36" t="str">
        <f>IFERROR(VLOOKUP($C119,DataBase!$A:$K,2,0),"")</f>
        <v/>
      </c>
      <c r="E119" s="109" t="str">
        <f>IFERROR(VLOOKUP($C119,DataBase!$A:$K,MATCH("Unit", DataBase!$A$1:$L$1,0),0),"")</f>
        <v/>
      </c>
      <c r="F119" s="112"/>
      <c r="G119" s="37">
        <f>IFERROR(VLOOKUP($C119, DataBase!$A:$K, MATCH("Harga Per Unit", DataBase!$A$1:$L$1,0),0),0)</f>
        <v>0</v>
      </c>
      <c r="H119" s="38">
        <f t="shared" si="4"/>
        <v>0</v>
      </c>
      <c r="I119" s="43"/>
      <c r="J119" s="44"/>
    </row>
    <row r="120" spans="1:10" ht="15">
      <c r="A120" s="40"/>
      <c r="B120" s="41"/>
      <c r="C120" s="141"/>
      <c r="D120" s="36" t="str">
        <f>IFERROR(VLOOKUP($C120,DataBase!$A:$K,2,0),"")</f>
        <v/>
      </c>
      <c r="E120" s="109" t="str">
        <f>IFERROR(VLOOKUP($C120,DataBase!$A:$K,MATCH("Unit", DataBase!$A$1:$L$1,0),0),"")</f>
        <v/>
      </c>
      <c r="F120" s="112"/>
      <c r="G120" s="37">
        <f>IFERROR(VLOOKUP($C120, DataBase!$A:$K, MATCH("Harga Per Unit", DataBase!$A$1:$L$1,0),0),0)</f>
        <v>0</v>
      </c>
      <c r="H120" s="38">
        <f t="shared" si="4"/>
        <v>0</v>
      </c>
      <c r="I120" s="43"/>
      <c r="J120" s="44"/>
    </row>
    <row r="121" spans="1:10" ht="15">
      <c r="A121" s="40"/>
      <c r="B121" s="41"/>
      <c r="C121" s="141"/>
      <c r="D121" s="36" t="str">
        <f>IFERROR(VLOOKUP($C121,DataBase!$A:$K,2,0),"")</f>
        <v/>
      </c>
      <c r="E121" s="109" t="str">
        <f>IFERROR(VLOOKUP($C121,DataBase!$A:$K,MATCH("Unit", DataBase!$A$1:$L$1,0),0),"")</f>
        <v/>
      </c>
      <c r="F121" s="112"/>
      <c r="G121" s="37">
        <f>IFERROR(VLOOKUP($C121, DataBase!$A:$K, MATCH("Harga Per Unit", DataBase!$A$1:$L$1,0),0),0)</f>
        <v>0</v>
      </c>
      <c r="H121" s="38">
        <f t="shared" si="4"/>
        <v>0</v>
      </c>
      <c r="I121" s="43"/>
      <c r="J121" s="44"/>
    </row>
    <row r="122" spans="1:10" ht="15">
      <c r="A122" s="40"/>
      <c r="B122" s="41"/>
      <c r="C122" s="141"/>
      <c r="D122" s="36" t="str">
        <f>IFERROR(VLOOKUP($C122,DataBase!$A:$K,2,0),"")</f>
        <v/>
      </c>
      <c r="E122" s="109" t="str">
        <f>IFERROR(VLOOKUP($C122,DataBase!$A:$K,MATCH("Unit", DataBase!$A$1:$L$1,0),0),"")</f>
        <v/>
      </c>
      <c r="F122" s="112"/>
      <c r="G122" s="37">
        <f>IFERROR(VLOOKUP($C122, DataBase!$A:$K, MATCH("Harga Per Unit", DataBase!$A$1:$L$1,0),0),0)</f>
        <v>0</v>
      </c>
      <c r="H122" s="38">
        <f t="shared" si="4"/>
        <v>0</v>
      </c>
      <c r="I122" s="43"/>
      <c r="J122" s="44"/>
    </row>
    <row r="123" spans="1:10" ht="15">
      <c r="A123" s="40"/>
      <c r="B123" s="41"/>
      <c r="C123" s="141"/>
      <c r="D123" s="36" t="str">
        <f>IFERROR(VLOOKUP($C123,DataBase!$A:$K,2,0),"")</f>
        <v/>
      </c>
      <c r="E123" s="109" t="str">
        <f>IFERROR(VLOOKUP($C123,DataBase!$A:$K,MATCH("Unit", DataBase!$A$1:$L$1,0),0),"")</f>
        <v/>
      </c>
      <c r="F123" s="112"/>
      <c r="G123" s="37">
        <f>IFERROR(VLOOKUP($C123, DataBase!$A:$K, MATCH("Harga Per Unit", DataBase!$A$1:$L$1,0),0),0)</f>
        <v>0</v>
      </c>
      <c r="H123" s="38">
        <f t="shared" si="4"/>
        <v>0</v>
      </c>
      <c r="I123" s="43"/>
      <c r="J123" s="44"/>
    </row>
    <row r="124" spans="1:10" ht="15">
      <c r="A124" s="40"/>
      <c r="B124" s="41"/>
      <c r="C124" s="141"/>
      <c r="D124" s="36" t="str">
        <f>IFERROR(VLOOKUP($C124,DataBase!$A:$K,2,0),"")</f>
        <v/>
      </c>
      <c r="E124" s="109" t="str">
        <f>IFERROR(VLOOKUP($C124,DataBase!$A:$K,MATCH("Unit", DataBase!$A$1:$L$1,0),0),"")</f>
        <v/>
      </c>
      <c r="F124" s="112"/>
      <c r="G124" s="37">
        <f>IFERROR(VLOOKUP($C124, DataBase!$A:$K, MATCH("Harga Per Unit", DataBase!$A$1:$L$1,0),0),0)</f>
        <v>0</v>
      </c>
      <c r="H124" s="38">
        <f t="shared" si="4"/>
        <v>0</v>
      </c>
      <c r="I124" s="43"/>
      <c r="J124" s="44"/>
    </row>
    <row r="125" spans="1:10" ht="15">
      <c r="A125" s="40"/>
      <c r="B125" s="41"/>
      <c r="C125" s="141"/>
      <c r="D125" s="36" t="str">
        <f>IFERROR(VLOOKUP($C125,DataBase!$A:$K,2,0),"")</f>
        <v/>
      </c>
      <c r="E125" s="109" t="str">
        <f>IFERROR(VLOOKUP($C125,DataBase!$A:$K,MATCH("Unit", DataBase!$A$1:$L$1,0),0),"")</f>
        <v/>
      </c>
      <c r="F125" s="112"/>
      <c r="G125" s="37">
        <f>IFERROR(VLOOKUP($C125, DataBase!$A:$K, MATCH("Harga Per Unit", DataBase!$A$1:$L$1,0),0),0)</f>
        <v>0</v>
      </c>
      <c r="H125" s="38">
        <f t="shared" si="4"/>
        <v>0</v>
      </c>
      <c r="I125" s="43"/>
      <c r="J125" s="44"/>
    </row>
    <row r="126" spans="1:10">
      <c r="A126" s="40"/>
      <c r="B126" s="41"/>
      <c r="C126" s="191"/>
      <c r="D126" s="36" t="str">
        <f>IFERROR(VLOOKUP($C126,DataBase!$A:$K,2,0),"")</f>
        <v/>
      </c>
      <c r="E126" s="109" t="str">
        <f>IFERROR(VLOOKUP($C126,DataBase!$A:$K,MATCH("Unit", DataBase!$A$1:$L$1,0),0),"")</f>
        <v/>
      </c>
      <c r="F126" s="112"/>
      <c r="G126" s="37">
        <f>IFERROR(VLOOKUP($C126, DataBase!$A:$K, MATCH("Harga Per Unit", DataBase!$A$1:$L$1,0),0),0)</f>
        <v>0</v>
      </c>
      <c r="H126" s="38">
        <f t="shared" si="4"/>
        <v>0</v>
      </c>
      <c r="I126" s="43"/>
      <c r="J126" s="44"/>
    </row>
    <row r="127" spans="1:10">
      <c r="A127" s="40"/>
      <c r="B127" s="41" t="str">
        <f>"Cost" &amp;" "&amp; B113</f>
        <v xml:space="preserve">Cost </v>
      </c>
      <c r="C127" s="191"/>
      <c r="D127" s="42" t="s">
        <v>18</v>
      </c>
      <c r="E127" s="109" t="str">
        <f>IFERROR(VLOOKUP($C127,DataBase!$A:$K,MATCH("Unit", DataBase!$A$1:$L$1,0),0),"")</f>
        <v/>
      </c>
      <c r="F127" s="45"/>
      <c r="G127" s="46"/>
      <c r="H127" s="38"/>
      <c r="I127" s="47">
        <f>IFERROR(SUM($H113:$H127),"")</f>
        <v>0</v>
      </c>
      <c r="J127" s="193">
        <f>IFERROR($I127/J117,"")</f>
        <v>0</v>
      </c>
    </row>
    <row r="128" spans="1:10">
      <c r="A128" s="263" t="s">
        <v>31</v>
      </c>
      <c r="B128" s="264"/>
      <c r="C128" s="264"/>
      <c r="D128" s="264"/>
      <c r="E128" s="264"/>
      <c r="F128" s="265"/>
      <c r="G128" s="46"/>
      <c r="H128" s="48"/>
      <c r="I128" s="49">
        <f>IFERROR($J127*10%,"")</f>
        <v>0</v>
      </c>
      <c r="J128" s="50"/>
    </row>
    <row r="129" spans="1:10">
      <c r="A129" s="263" t="str">
        <f>"Total Cost " &amp; B113</f>
        <v xml:space="preserve">Total Cost </v>
      </c>
      <c r="B129" s="264"/>
      <c r="C129" s="264"/>
      <c r="D129" s="264"/>
      <c r="E129" s="264"/>
      <c r="F129" s="265"/>
      <c r="G129" s="46"/>
      <c r="H129" s="38"/>
      <c r="I129" s="51">
        <f>IFERROR($J127+$I128,"")</f>
        <v>0</v>
      </c>
      <c r="J129" s="111"/>
    </row>
    <row r="130" spans="1:10">
      <c r="A130" s="176"/>
      <c r="B130" s="176"/>
      <c r="C130" s="176"/>
      <c r="D130" s="176"/>
      <c r="E130" s="176"/>
      <c r="F130" s="176"/>
      <c r="G130" s="177" t="s">
        <v>60</v>
      </c>
      <c r="H130" s="178"/>
      <c r="I130" s="181">
        <v>0.3</v>
      </c>
      <c r="J130" s="180"/>
    </row>
    <row r="131" spans="1:10">
      <c r="A131" s="176"/>
      <c r="B131" s="176"/>
      <c r="C131" s="176"/>
      <c r="D131" s="176"/>
      <c r="E131" s="176"/>
      <c r="F131" s="176"/>
      <c r="G131" s="177" t="s">
        <v>61</v>
      </c>
      <c r="H131" s="178"/>
      <c r="I131" s="179">
        <f>I129/I130</f>
        <v>0</v>
      </c>
      <c r="J131" s="180"/>
    </row>
    <row r="132" spans="1:10">
      <c r="A132" s="176"/>
      <c r="B132" s="176"/>
      <c r="C132" s="176"/>
      <c r="D132" s="176"/>
      <c r="E132" s="176"/>
      <c r="F132" s="176"/>
      <c r="G132" s="182" t="s">
        <v>62</v>
      </c>
      <c r="H132" s="178"/>
      <c r="I132" s="179"/>
      <c r="J132" s="180"/>
    </row>
    <row r="133" spans="1:10">
      <c r="A133" s="176"/>
      <c r="B133" s="176"/>
      <c r="C133" s="176"/>
      <c r="D133" s="176"/>
      <c r="E133" s="176"/>
      <c r="F133" s="176"/>
      <c r="G133" s="177" t="s">
        <v>63</v>
      </c>
      <c r="H133" s="178"/>
      <c r="I133" s="181" t="e">
        <f>I129/I132*100%</f>
        <v>#DIV/0!</v>
      </c>
      <c r="J133" s="180"/>
    </row>
    <row r="137" spans="1:10">
      <c r="A137" s="266" t="s">
        <v>19</v>
      </c>
      <c r="B137" s="268" t="s">
        <v>20</v>
      </c>
      <c r="C137" s="270" t="s">
        <v>21</v>
      </c>
      <c r="D137" s="272" t="s">
        <v>22</v>
      </c>
      <c r="E137" s="266" t="s">
        <v>23</v>
      </c>
      <c r="F137" s="274" t="s">
        <v>24</v>
      </c>
      <c r="G137" s="194" t="s">
        <v>25</v>
      </c>
      <c r="H137" s="195" t="s">
        <v>26</v>
      </c>
      <c r="I137" s="276" t="s">
        <v>27</v>
      </c>
      <c r="J137" s="239" t="s">
        <v>27</v>
      </c>
    </row>
    <row r="138" spans="1:10" ht="13.5" thickBot="1">
      <c r="A138" s="267"/>
      <c r="B138" s="269"/>
      <c r="C138" s="271"/>
      <c r="D138" s="273"/>
      <c r="E138" s="267"/>
      <c r="F138" s="275"/>
      <c r="G138" s="197" t="s">
        <v>28</v>
      </c>
      <c r="H138" s="198" t="s">
        <v>29</v>
      </c>
      <c r="I138" s="277"/>
      <c r="J138" s="240" t="s">
        <v>30</v>
      </c>
    </row>
    <row r="139" spans="1:10" ht="18.75" thickTop="1">
      <c r="A139" s="261" t="s">
        <v>50</v>
      </c>
      <c r="B139" s="262"/>
      <c r="C139" s="262"/>
      <c r="D139" s="262"/>
      <c r="E139" s="262"/>
      <c r="F139" s="262"/>
      <c r="G139" s="262"/>
      <c r="H139" s="262"/>
      <c r="I139" s="262"/>
      <c r="J139" s="262"/>
    </row>
    <row r="140" spans="1:10" ht="15">
      <c r="A140" s="34">
        <v>1</v>
      </c>
      <c r="B140" s="35"/>
      <c r="C140" s="141"/>
      <c r="D140" s="36" t="str">
        <f>IFERROR(VLOOKUP($C140,DataBase!$A:$K,2,0),"")</f>
        <v/>
      </c>
      <c r="E140" s="109" t="str">
        <f>IFERROR(VLOOKUP($C140,DataBase!$A:$K,MATCH("Unit", DataBase!$A$1:$L$1,0),0),"")</f>
        <v/>
      </c>
      <c r="F140" s="110"/>
      <c r="G140" s="37">
        <f>IFERROR(VLOOKUP($C140, DataBase!$A:$K, MATCH("Harga Per Unit", DataBase!$A$1:$L$1,0),0),0)</f>
        <v>0</v>
      </c>
      <c r="H140" s="38">
        <f t="shared" ref="H140:H153" si="5">IFERROR($F140*$G140,0)</f>
        <v>0</v>
      </c>
      <c r="I140" s="185"/>
      <c r="J140" s="39"/>
    </row>
    <row r="141" spans="1:10" ht="15">
      <c r="A141" s="40"/>
      <c r="B141" s="41"/>
      <c r="C141" s="141"/>
      <c r="D141" s="36" t="str">
        <f>IFERROR(VLOOKUP($C141,DataBase!$A:$K,2,0),"")</f>
        <v/>
      </c>
      <c r="E141" s="109" t="str">
        <f>IFERROR(VLOOKUP($C141,DataBase!$A:$K,MATCH("Unit", DataBase!$A$1:$L$1,0),0),"")</f>
        <v/>
      </c>
      <c r="F141" s="110"/>
      <c r="G141" s="37">
        <f>IFERROR(VLOOKUP($C141, DataBase!$A:$K, MATCH("Harga Per Unit", DataBase!$A$1:$L$1,0),0),0)</f>
        <v>0</v>
      </c>
      <c r="H141" s="38">
        <f t="shared" si="5"/>
        <v>0</v>
      </c>
      <c r="I141" s="43"/>
      <c r="J141" s="44"/>
    </row>
    <row r="142" spans="1:10" ht="15">
      <c r="A142" s="40"/>
      <c r="B142" s="41"/>
      <c r="C142" s="141"/>
      <c r="D142" s="36" t="str">
        <f>IFERROR(VLOOKUP($C142,DataBase!$A:$K,2,0),"")</f>
        <v/>
      </c>
      <c r="E142" s="109" t="str">
        <f>IFERROR(VLOOKUP($C142,DataBase!$A:$K,MATCH("Unit", DataBase!$A$1:$L$1,0),0),"")</f>
        <v/>
      </c>
      <c r="F142" s="110"/>
      <c r="G142" s="37">
        <f>IFERROR(VLOOKUP($C142, DataBase!$A:$K, MATCH("Harga Per Unit", DataBase!$A$1:$L$1,0),0),0)</f>
        <v>0</v>
      </c>
      <c r="H142" s="38">
        <f t="shared" si="5"/>
        <v>0</v>
      </c>
      <c r="I142" s="43"/>
      <c r="J142" s="44"/>
    </row>
    <row r="143" spans="1:10" ht="15">
      <c r="A143" s="40"/>
      <c r="B143" s="41"/>
      <c r="C143" s="141"/>
      <c r="D143" s="36" t="str">
        <f>IFERROR(VLOOKUP($C143,DataBase!$A:$K,2,0),"")</f>
        <v/>
      </c>
      <c r="E143" s="109" t="str">
        <f>IFERROR(VLOOKUP($C143,DataBase!$A:$K,MATCH("Unit", DataBase!$A$1:$L$1,0),0),"")</f>
        <v/>
      </c>
      <c r="F143" s="112"/>
      <c r="G143" s="37">
        <f>IFERROR(VLOOKUP($C143, DataBase!$A:$K, MATCH("Harga Per Unit", DataBase!$A$1:$L$1,0),0),0)</f>
        <v>0</v>
      </c>
      <c r="H143" s="38">
        <f t="shared" si="5"/>
        <v>0</v>
      </c>
      <c r="I143" s="43"/>
      <c r="J143" s="189" t="s">
        <v>66</v>
      </c>
    </row>
    <row r="144" spans="1:10" ht="15">
      <c r="A144" s="40"/>
      <c r="B144" s="41"/>
      <c r="C144" s="141"/>
      <c r="D144" s="36" t="str">
        <f>IFERROR(VLOOKUP($C144,DataBase!$A:$K,2,0),"")</f>
        <v/>
      </c>
      <c r="E144" s="109" t="str">
        <f>IFERROR(VLOOKUP($C144,DataBase!$A:$K,MATCH("Unit", DataBase!$A$1:$L$1,0),0),"")</f>
        <v/>
      </c>
      <c r="F144" s="113"/>
      <c r="G144" s="37">
        <f>IFERROR(VLOOKUP($C144, DataBase!$A:$K, MATCH("Harga Per Unit", DataBase!$A$1:$L$1,0),0),0)</f>
        <v>0</v>
      </c>
      <c r="H144" s="114">
        <f t="shared" si="5"/>
        <v>0</v>
      </c>
      <c r="I144" s="43"/>
      <c r="J144" s="192">
        <v>1</v>
      </c>
    </row>
    <row r="145" spans="1:10" ht="15">
      <c r="A145" s="40"/>
      <c r="B145" s="41"/>
      <c r="C145" s="141"/>
      <c r="D145" s="36" t="str">
        <f>IFERROR(VLOOKUP($C145,DataBase!$A:$K,2,0),"")</f>
        <v/>
      </c>
      <c r="E145" s="109" t="str">
        <f>IFERROR(VLOOKUP($C145,DataBase!$A:$K,MATCH("Unit", DataBase!$A$1:$L$1,0),0),"")</f>
        <v/>
      </c>
      <c r="F145" s="112"/>
      <c r="G145" s="37">
        <f>IFERROR(VLOOKUP($C145, DataBase!$A:$K, MATCH("Harga Per Unit", DataBase!$A$1:$L$1,0),0),0)</f>
        <v>0</v>
      </c>
      <c r="H145" s="38">
        <f t="shared" si="5"/>
        <v>0</v>
      </c>
      <c r="I145" s="43"/>
      <c r="J145" s="189" t="s">
        <v>67</v>
      </c>
    </row>
    <row r="146" spans="1:10" ht="15">
      <c r="A146" s="40"/>
      <c r="B146" s="41"/>
      <c r="C146" s="141"/>
      <c r="D146" s="36" t="str">
        <f>IFERROR(VLOOKUP($C146,DataBase!$A:$K,2,0),"")</f>
        <v/>
      </c>
      <c r="E146" s="109" t="str">
        <f>IFERROR(VLOOKUP($C146,DataBase!$A:$K,MATCH("Unit", DataBase!$A$1:$L$1,0),0),"")</f>
        <v/>
      </c>
      <c r="F146" s="112"/>
      <c r="G146" s="37">
        <f>IFERROR(VLOOKUP($C146, DataBase!$A:$K, MATCH("Harga Per Unit", DataBase!$A$1:$L$1,0),0),0)</f>
        <v>0</v>
      </c>
      <c r="H146" s="38">
        <f t="shared" si="5"/>
        <v>0</v>
      </c>
      <c r="I146" s="43"/>
      <c r="J146" s="44"/>
    </row>
    <row r="147" spans="1:10" ht="15">
      <c r="A147" s="40"/>
      <c r="B147" s="41"/>
      <c r="C147" s="141"/>
      <c r="D147" s="36" t="str">
        <f>IFERROR(VLOOKUP($C147,DataBase!$A:$K,2,0),"")</f>
        <v/>
      </c>
      <c r="E147" s="109" t="str">
        <f>IFERROR(VLOOKUP($C147,DataBase!$A:$K,MATCH("Unit", DataBase!$A$1:$L$1,0),0),"")</f>
        <v/>
      </c>
      <c r="F147" s="112"/>
      <c r="G147" s="37">
        <f>IFERROR(VLOOKUP($C147, DataBase!$A:$K, MATCH("Harga Per Unit", DataBase!$A$1:$L$1,0),0),0)</f>
        <v>0</v>
      </c>
      <c r="H147" s="38">
        <f t="shared" si="5"/>
        <v>0</v>
      </c>
      <c r="I147" s="43"/>
      <c r="J147" s="44"/>
    </row>
    <row r="148" spans="1:10" ht="15">
      <c r="A148" s="40"/>
      <c r="B148" s="41"/>
      <c r="C148" s="141"/>
      <c r="D148" s="36" t="str">
        <f>IFERROR(VLOOKUP($C148,DataBase!$A:$K,2,0),"")</f>
        <v/>
      </c>
      <c r="E148" s="109" t="str">
        <f>IFERROR(VLOOKUP($C148,DataBase!$A:$K,MATCH("Unit", DataBase!$A$1:$L$1,0),0),"")</f>
        <v/>
      </c>
      <c r="F148" s="112"/>
      <c r="G148" s="37">
        <f>IFERROR(VLOOKUP($C148, DataBase!$A:$K, MATCH("Harga Per Unit", DataBase!$A$1:$L$1,0),0),0)</f>
        <v>0</v>
      </c>
      <c r="H148" s="38">
        <f t="shared" si="5"/>
        <v>0</v>
      </c>
      <c r="I148" s="43"/>
      <c r="J148" s="44"/>
    </row>
    <row r="149" spans="1:10" ht="15">
      <c r="A149" s="40"/>
      <c r="B149" s="41"/>
      <c r="C149" s="141"/>
      <c r="D149" s="36" t="str">
        <f>IFERROR(VLOOKUP($C149,DataBase!$A:$K,2,0),"")</f>
        <v/>
      </c>
      <c r="E149" s="109" t="str">
        <f>IFERROR(VLOOKUP($C149,DataBase!$A:$K,MATCH("Unit", DataBase!$A$1:$L$1,0),0),"")</f>
        <v/>
      </c>
      <c r="F149" s="112"/>
      <c r="G149" s="37">
        <f>IFERROR(VLOOKUP($C149, DataBase!$A:$K, MATCH("Harga Per Unit", DataBase!$A$1:$L$1,0),0),0)</f>
        <v>0</v>
      </c>
      <c r="H149" s="38">
        <f t="shared" si="5"/>
        <v>0</v>
      </c>
      <c r="I149" s="43"/>
      <c r="J149" s="44"/>
    </row>
    <row r="150" spans="1:10" ht="15">
      <c r="A150" s="40"/>
      <c r="B150" s="41"/>
      <c r="C150" s="141"/>
      <c r="D150" s="36" t="str">
        <f>IFERROR(VLOOKUP($C150,DataBase!$A:$K,2,0),"")</f>
        <v/>
      </c>
      <c r="E150" s="109" t="str">
        <f>IFERROR(VLOOKUP($C150,DataBase!$A:$K,MATCH("Unit", DataBase!$A$1:$L$1,0),0),"")</f>
        <v/>
      </c>
      <c r="F150" s="112"/>
      <c r="G150" s="37">
        <f>IFERROR(VLOOKUP($C150, DataBase!$A:$K, MATCH("Harga Per Unit", DataBase!$A$1:$L$1,0),0),0)</f>
        <v>0</v>
      </c>
      <c r="H150" s="38">
        <f t="shared" si="5"/>
        <v>0</v>
      </c>
      <c r="I150" s="43"/>
      <c r="J150" s="44"/>
    </row>
    <row r="151" spans="1:10" ht="15">
      <c r="A151" s="40"/>
      <c r="B151" s="41"/>
      <c r="C151" s="141"/>
      <c r="D151" s="36" t="str">
        <f>IFERROR(VLOOKUP($C151,DataBase!$A:$K,2,0),"")</f>
        <v/>
      </c>
      <c r="E151" s="109" t="str">
        <f>IFERROR(VLOOKUP($C151,DataBase!$A:$K,MATCH("Unit", DataBase!$A$1:$L$1,0),0),"")</f>
        <v/>
      </c>
      <c r="F151" s="112"/>
      <c r="G151" s="37">
        <f>IFERROR(VLOOKUP($C151, DataBase!$A:$K, MATCH("Harga Per Unit", DataBase!$A$1:$L$1,0),0),0)</f>
        <v>0</v>
      </c>
      <c r="H151" s="38">
        <f t="shared" si="5"/>
        <v>0</v>
      </c>
      <c r="I151" s="43"/>
      <c r="J151" s="44"/>
    </row>
    <row r="152" spans="1:10" ht="15">
      <c r="A152" s="40"/>
      <c r="B152" s="41"/>
      <c r="C152" s="141"/>
      <c r="D152" s="36" t="str">
        <f>IFERROR(VLOOKUP($C152,DataBase!$A:$K,2,0),"")</f>
        <v/>
      </c>
      <c r="E152" s="109" t="str">
        <f>IFERROR(VLOOKUP($C152,DataBase!$A:$K,MATCH("Unit", DataBase!$A$1:$L$1,0),0),"")</f>
        <v/>
      </c>
      <c r="F152" s="112"/>
      <c r="G152" s="37">
        <f>IFERROR(VLOOKUP($C152, DataBase!$A:$K, MATCH("Harga Per Unit", DataBase!$A$1:$L$1,0),0),0)</f>
        <v>0</v>
      </c>
      <c r="H152" s="38">
        <f t="shared" si="5"/>
        <v>0</v>
      </c>
      <c r="I152" s="43"/>
      <c r="J152" s="44"/>
    </row>
    <row r="153" spans="1:10">
      <c r="A153" s="40"/>
      <c r="B153" s="41"/>
      <c r="C153" s="191"/>
      <c r="D153" s="36" t="str">
        <f>IFERROR(VLOOKUP($C153,DataBase!$A:$K,2,0),"")</f>
        <v/>
      </c>
      <c r="E153" s="109" t="str">
        <f>IFERROR(VLOOKUP($C153,DataBase!$A:$K,MATCH("Unit", DataBase!$A$1:$L$1,0),0),"")</f>
        <v/>
      </c>
      <c r="F153" s="112"/>
      <c r="G153" s="37">
        <f>IFERROR(VLOOKUP($C153, DataBase!$A:$K, MATCH("Harga Per Unit", DataBase!$A$1:$L$1,0),0),0)</f>
        <v>0</v>
      </c>
      <c r="H153" s="38">
        <f t="shared" si="5"/>
        <v>0</v>
      </c>
      <c r="I153" s="43"/>
      <c r="J153" s="44"/>
    </row>
    <row r="154" spans="1:10">
      <c r="A154" s="40"/>
      <c r="B154" s="41" t="str">
        <f>"Cost" &amp;" "&amp; B140</f>
        <v xml:space="preserve">Cost </v>
      </c>
      <c r="C154" s="191"/>
      <c r="D154" s="42" t="s">
        <v>18</v>
      </c>
      <c r="E154" s="109" t="str">
        <f>IFERROR(VLOOKUP($C154,DataBase!$A:$K,MATCH("Unit", DataBase!$A$1:$L$1,0),0),"")</f>
        <v/>
      </c>
      <c r="F154" s="45"/>
      <c r="G154" s="46"/>
      <c r="H154" s="38"/>
      <c r="I154" s="47">
        <f>IFERROR(SUM($H140:$H154),"")</f>
        <v>0</v>
      </c>
      <c r="J154" s="193">
        <f>IFERROR($I154/J144,"")</f>
        <v>0</v>
      </c>
    </row>
    <row r="155" spans="1:10">
      <c r="A155" s="263" t="s">
        <v>31</v>
      </c>
      <c r="B155" s="264"/>
      <c r="C155" s="264"/>
      <c r="D155" s="264"/>
      <c r="E155" s="264"/>
      <c r="F155" s="265"/>
      <c r="G155" s="46"/>
      <c r="H155" s="48"/>
      <c r="I155" s="49">
        <f>IFERROR($J154*10%,"")</f>
        <v>0</v>
      </c>
      <c r="J155" s="50"/>
    </row>
    <row r="156" spans="1:10">
      <c r="A156" s="263" t="str">
        <f>"Total Cost " &amp; B140</f>
        <v xml:space="preserve">Total Cost </v>
      </c>
      <c r="B156" s="264"/>
      <c r="C156" s="264"/>
      <c r="D156" s="264"/>
      <c r="E156" s="264"/>
      <c r="F156" s="265"/>
      <c r="G156" s="46"/>
      <c r="H156" s="38"/>
      <c r="I156" s="51">
        <f>IFERROR($J154+$I155,"")</f>
        <v>0</v>
      </c>
      <c r="J156" s="111"/>
    </row>
    <row r="157" spans="1:10">
      <c r="A157" s="176"/>
      <c r="B157" s="176"/>
      <c r="C157" s="176"/>
      <c r="D157" s="176"/>
      <c r="E157" s="176"/>
      <c r="F157" s="176"/>
      <c r="G157" s="177" t="s">
        <v>60</v>
      </c>
      <c r="H157" s="178"/>
      <c r="I157" s="181">
        <v>0.3</v>
      </c>
      <c r="J157" s="180"/>
    </row>
    <row r="158" spans="1:10">
      <c r="A158" s="176"/>
      <c r="B158" s="176"/>
      <c r="C158" s="176"/>
      <c r="D158" s="176"/>
      <c r="E158" s="176"/>
      <c r="F158" s="176"/>
      <c r="G158" s="177" t="s">
        <v>61</v>
      </c>
      <c r="H158" s="178"/>
      <c r="I158" s="179">
        <f>I156/I157</f>
        <v>0</v>
      </c>
      <c r="J158" s="180"/>
    </row>
    <row r="159" spans="1:10">
      <c r="A159" s="176"/>
      <c r="B159" s="176"/>
      <c r="C159" s="176"/>
      <c r="D159" s="176"/>
      <c r="E159" s="176"/>
      <c r="F159" s="176"/>
      <c r="G159" s="182" t="s">
        <v>62</v>
      </c>
      <c r="H159" s="178"/>
      <c r="I159" s="179"/>
      <c r="J159" s="180"/>
    </row>
    <row r="160" spans="1:10">
      <c r="A160" s="176"/>
      <c r="B160" s="176"/>
      <c r="C160" s="176"/>
      <c r="D160" s="176"/>
      <c r="E160" s="176"/>
      <c r="F160" s="176"/>
      <c r="G160" s="177" t="s">
        <v>63</v>
      </c>
      <c r="H160" s="178"/>
      <c r="I160" s="181" t="e">
        <f>I156/I159*100%</f>
        <v>#DIV/0!</v>
      </c>
      <c r="J160" s="180"/>
    </row>
    <row r="164" spans="1:10">
      <c r="A164" s="266" t="s">
        <v>19</v>
      </c>
      <c r="B164" s="268" t="s">
        <v>20</v>
      </c>
      <c r="C164" s="270" t="s">
        <v>21</v>
      </c>
      <c r="D164" s="272" t="s">
        <v>22</v>
      </c>
      <c r="E164" s="266" t="s">
        <v>23</v>
      </c>
      <c r="F164" s="274" t="s">
        <v>24</v>
      </c>
      <c r="G164" s="194" t="s">
        <v>25</v>
      </c>
      <c r="H164" s="195" t="s">
        <v>26</v>
      </c>
      <c r="I164" s="276" t="s">
        <v>27</v>
      </c>
      <c r="J164" s="239" t="s">
        <v>27</v>
      </c>
    </row>
    <row r="165" spans="1:10" ht="13.5" thickBot="1">
      <c r="A165" s="267"/>
      <c r="B165" s="269"/>
      <c r="C165" s="271"/>
      <c r="D165" s="273"/>
      <c r="E165" s="267"/>
      <c r="F165" s="275"/>
      <c r="G165" s="197" t="s">
        <v>28</v>
      </c>
      <c r="H165" s="198" t="s">
        <v>29</v>
      </c>
      <c r="I165" s="277"/>
      <c r="J165" s="240" t="s">
        <v>30</v>
      </c>
    </row>
    <row r="166" spans="1:10" ht="18.75" thickTop="1">
      <c r="A166" s="261" t="s">
        <v>50</v>
      </c>
      <c r="B166" s="262"/>
      <c r="C166" s="262"/>
      <c r="D166" s="262"/>
      <c r="E166" s="262"/>
      <c r="F166" s="262"/>
      <c r="G166" s="262"/>
      <c r="H166" s="262"/>
      <c r="I166" s="262"/>
      <c r="J166" s="262"/>
    </row>
    <row r="167" spans="1:10" ht="15">
      <c r="A167" s="34">
        <v>1</v>
      </c>
      <c r="B167" s="35"/>
      <c r="C167" s="141"/>
      <c r="D167" s="36" t="str">
        <f>IFERROR(VLOOKUP($C167,DataBase!$A:$K,2,0),"")</f>
        <v/>
      </c>
      <c r="E167" s="109" t="str">
        <f>IFERROR(VLOOKUP($C167,DataBase!$A:$K,MATCH("Unit", DataBase!$A$1:$L$1,0),0),"")</f>
        <v/>
      </c>
      <c r="F167" s="110"/>
      <c r="G167" s="37">
        <f>IFERROR(VLOOKUP($C167, DataBase!$A:$K, MATCH("Harga Per Unit", DataBase!$A$1:$L$1,0),0),0)</f>
        <v>0</v>
      </c>
      <c r="H167" s="38">
        <f t="shared" ref="H167:H180" si="6">IFERROR($F167*$G167,0)</f>
        <v>0</v>
      </c>
      <c r="I167" s="185"/>
      <c r="J167" s="39"/>
    </row>
    <row r="168" spans="1:10" ht="15">
      <c r="A168" s="40"/>
      <c r="B168" s="41"/>
      <c r="C168" s="141"/>
      <c r="D168" s="36" t="str">
        <f>IFERROR(VLOOKUP($C168,DataBase!$A:$K,2,0),"")</f>
        <v/>
      </c>
      <c r="E168" s="109" t="str">
        <f>IFERROR(VLOOKUP($C168,DataBase!$A:$K,MATCH("Unit", DataBase!$A$1:$L$1,0),0),"")</f>
        <v/>
      </c>
      <c r="F168" s="110"/>
      <c r="G168" s="37">
        <f>IFERROR(VLOOKUP($C168, DataBase!$A:$K, MATCH("Harga Per Unit", DataBase!$A$1:$L$1,0),0),0)</f>
        <v>0</v>
      </c>
      <c r="H168" s="38">
        <f t="shared" si="6"/>
        <v>0</v>
      </c>
      <c r="I168" s="43"/>
      <c r="J168" s="44"/>
    </row>
    <row r="169" spans="1:10" ht="15">
      <c r="A169" s="40"/>
      <c r="B169" s="41"/>
      <c r="C169" s="141"/>
      <c r="D169" s="36" t="str">
        <f>IFERROR(VLOOKUP($C169,DataBase!$A:$K,2,0),"")</f>
        <v/>
      </c>
      <c r="E169" s="109" t="str">
        <f>IFERROR(VLOOKUP($C169,DataBase!$A:$K,MATCH("Unit", DataBase!$A$1:$L$1,0),0),"")</f>
        <v/>
      </c>
      <c r="F169" s="110"/>
      <c r="G169" s="37">
        <f>IFERROR(VLOOKUP($C169, DataBase!$A:$K, MATCH("Harga Per Unit", DataBase!$A$1:$L$1,0),0),0)</f>
        <v>0</v>
      </c>
      <c r="H169" s="38">
        <f t="shared" si="6"/>
        <v>0</v>
      </c>
      <c r="I169" s="43"/>
      <c r="J169" s="44"/>
    </row>
    <row r="170" spans="1:10" ht="15">
      <c r="A170" s="40"/>
      <c r="B170" s="41"/>
      <c r="C170" s="141"/>
      <c r="D170" s="36" t="str">
        <f>IFERROR(VLOOKUP($C170,DataBase!$A:$K,2,0),"")</f>
        <v/>
      </c>
      <c r="E170" s="109" t="str">
        <f>IFERROR(VLOOKUP($C170,DataBase!$A:$K,MATCH("Unit", DataBase!$A$1:$L$1,0),0),"")</f>
        <v/>
      </c>
      <c r="F170" s="112"/>
      <c r="G170" s="37">
        <f>IFERROR(VLOOKUP($C170, DataBase!$A:$K, MATCH("Harga Per Unit", DataBase!$A$1:$L$1,0),0),0)</f>
        <v>0</v>
      </c>
      <c r="H170" s="38">
        <f t="shared" si="6"/>
        <v>0</v>
      </c>
      <c r="I170" s="43"/>
      <c r="J170" s="189" t="s">
        <v>66</v>
      </c>
    </row>
    <row r="171" spans="1:10" ht="15">
      <c r="A171" s="40"/>
      <c r="B171" s="41"/>
      <c r="C171" s="141"/>
      <c r="D171" s="36" t="str">
        <f>IFERROR(VLOOKUP($C171,DataBase!$A:$K,2,0),"")</f>
        <v/>
      </c>
      <c r="E171" s="109" t="str">
        <f>IFERROR(VLOOKUP($C171,DataBase!$A:$K,MATCH("Unit", DataBase!$A$1:$L$1,0),0),"")</f>
        <v/>
      </c>
      <c r="F171" s="113"/>
      <c r="G171" s="37">
        <f>IFERROR(VLOOKUP($C171, DataBase!$A:$K, MATCH("Harga Per Unit", DataBase!$A$1:$L$1,0),0),0)</f>
        <v>0</v>
      </c>
      <c r="H171" s="114">
        <f t="shared" si="6"/>
        <v>0</v>
      </c>
      <c r="I171" s="43"/>
      <c r="J171" s="192">
        <v>1</v>
      </c>
    </row>
    <row r="172" spans="1:10" ht="15">
      <c r="A172" s="40"/>
      <c r="B172" s="41"/>
      <c r="C172" s="141"/>
      <c r="D172" s="36" t="str">
        <f>IFERROR(VLOOKUP($C172,DataBase!$A:$K,2,0),"")</f>
        <v/>
      </c>
      <c r="E172" s="109" t="str">
        <f>IFERROR(VLOOKUP($C172,DataBase!$A:$K,MATCH("Unit", DataBase!$A$1:$L$1,0),0),"")</f>
        <v/>
      </c>
      <c r="F172" s="112"/>
      <c r="G172" s="37">
        <f>IFERROR(VLOOKUP($C172, DataBase!$A:$K, MATCH("Harga Per Unit", DataBase!$A$1:$L$1,0),0),0)</f>
        <v>0</v>
      </c>
      <c r="H172" s="38">
        <f t="shared" si="6"/>
        <v>0</v>
      </c>
      <c r="I172" s="43"/>
      <c r="J172" s="189" t="s">
        <v>67</v>
      </c>
    </row>
    <row r="173" spans="1:10" ht="15">
      <c r="A173" s="40"/>
      <c r="B173" s="41"/>
      <c r="C173" s="141"/>
      <c r="D173" s="36" t="str">
        <f>IFERROR(VLOOKUP($C173,DataBase!$A:$K,2,0),"")</f>
        <v/>
      </c>
      <c r="E173" s="109" t="str">
        <f>IFERROR(VLOOKUP($C173,DataBase!$A:$K,MATCH("Unit", DataBase!$A$1:$L$1,0),0),"")</f>
        <v/>
      </c>
      <c r="F173" s="112"/>
      <c r="G173" s="37">
        <f>IFERROR(VLOOKUP($C173, DataBase!$A:$K, MATCH("Harga Per Unit", DataBase!$A$1:$L$1,0),0),0)</f>
        <v>0</v>
      </c>
      <c r="H173" s="38">
        <f t="shared" si="6"/>
        <v>0</v>
      </c>
      <c r="I173" s="43"/>
      <c r="J173" s="44"/>
    </row>
    <row r="174" spans="1:10" ht="15">
      <c r="A174" s="40"/>
      <c r="B174" s="41"/>
      <c r="C174" s="141"/>
      <c r="D174" s="36" t="str">
        <f>IFERROR(VLOOKUP($C174,DataBase!$A:$K,2,0),"")</f>
        <v/>
      </c>
      <c r="E174" s="109" t="str">
        <f>IFERROR(VLOOKUP($C174,DataBase!$A:$K,MATCH("Unit", DataBase!$A$1:$L$1,0),0),"")</f>
        <v/>
      </c>
      <c r="F174" s="112"/>
      <c r="G174" s="37">
        <f>IFERROR(VLOOKUP($C174, DataBase!$A:$K, MATCH("Harga Per Unit", DataBase!$A$1:$L$1,0),0),0)</f>
        <v>0</v>
      </c>
      <c r="H174" s="38">
        <f t="shared" si="6"/>
        <v>0</v>
      </c>
      <c r="I174" s="43"/>
      <c r="J174" s="44"/>
    </row>
    <row r="175" spans="1:10" ht="15">
      <c r="A175" s="40"/>
      <c r="B175" s="41"/>
      <c r="C175" s="141"/>
      <c r="D175" s="36" t="str">
        <f>IFERROR(VLOOKUP($C175,DataBase!$A:$K,2,0),"")</f>
        <v/>
      </c>
      <c r="E175" s="109" t="str">
        <f>IFERROR(VLOOKUP($C175,DataBase!$A:$K,MATCH("Unit", DataBase!$A$1:$L$1,0),0),"")</f>
        <v/>
      </c>
      <c r="F175" s="112"/>
      <c r="G175" s="37">
        <f>IFERROR(VLOOKUP($C175, DataBase!$A:$K, MATCH("Harga Per Unit", DataBase!$A$1:$L$1,0),0),0)</f>
        <v>0</v>
      </c>
      <c r="H175" s="38">
        <f t="shared" si="6"/>
        <v>0</v>
      </c>
      <c r="I175" s="43"/>
      <c r="J175" s="44"/>
    </row>
    <row r="176" spans="1:10" ht="15">
      <c r="A176" s="40"/>
      <c r="B176" s="41"/>
      <c r="C176" s="141"/>
      <c r="D176" s="36" t="str">
        <f>IFERROR(VLOOKUP($C176,DataBase!$A:$K,2,0),"")</f>
        <v/>
      </c>
      <c r="E176" s="109" t="str">
        <f>IFERROR(VLOOKUP($C176,DataBase!$A:$K,MATCH("Unit", DataBase!$A$1:$L$1,0),0),"")</f>
        <v/>
      </c>
      <c r="F176" s="112"/>
      <c r="G176" s="37">
        <f>IFERROR(VLOOKUP($C176, DataBase!$A:$K, MATCH("Harga Per Unit", DataBase!$A$1:$L$1,0),0),0)</f>
        <v>0</v>
      </c>
      <c r="H176" s="38">
        <f t="shared" si="6"/>
        <v>0</v>
      </c>
      <c r="I176" s="43"/>
      <c r="J176" s="44"/>
    </row>
    <row r="177" spans="1:10" ht="15">
      <c r="A177" s="40"/>
      <c r="B177" s="41"/>
      <c r="C177" s="141"/>
      <c r="D177" s="36" t="str">
        <f>IFERROR(VLOOKUP($C177,DataBase!$A:$K,2,0),"")</f>
        <v/>
      </c>
      <c r="E177" s="109" t="str">
        <f>IFERROR(VLOOKUP($C177,DataBase!$A:$K,MATCH("Unit", DataBase!$A$1:$L$1,0),0),"")</f>
        <v/>
      </c>
      <c r="F177" s="112"/>
      <c r="G177" s="37">
        <f>IFERROR(VLOOKUP($C177, DataBase!$A:$K, MATCH("Harga Per Unit", DataBase!$A$1:$L$1,0),0),0)</f>
        <v>0</v>
      </c>
      <c r="H177" s="38">
        <f t="shared" si="6"/>
        <v>0</v>
      </c>
      <c r="I177" s="43"/>
      <c r="J177" s="44"/>
    </row>
    <row r="178" spans="1:10" ht="15">
      <c r="A178" s="40"/>
      <c r="B178" s="41"/>
      <c r="C178" s="141"/>
      <c r="D178" s="36" t="str">
        <f>IFERROR(VLOOKUP($C178,DataBase!$A:$K,2,0),"")</f>
        <v/>
      </c>
      <c r="E178" s="109" t="str">
        <f>IFERROR(VLOOKUP($C178,DataBase!$A:$K,MATCH("Unit", DataBase!$A$1:$L$1,0),0),"")</f>
        <v/>
      </c>
      <c r="F178" s="112"/>
      <c r="G178" s="37">
        <f>IFERROR(VLOOKUP($C178, DataBase!$A:$K, MATCH("Harga Per Unit", DataBase!$A$1:$L$1,0),0),0)</f>
        <v>0</v>
      </c>
      <c r="H178" s="38">
        <f t="shared" si="6"/>
        <v>0</v>
      </c>
      <c r="I178" s="43"/>
      <c r="J178" s="44"/>
    </row>
    <row r="179" spans="1:10" ht="15">
      <c r="A179" s="40"/>
      <c r="B179" s="41"/>
      <c r="C179" s="141"/>
      <c r="D179" s="36" t="str">
        <f>IFERROR(VLOOKUP($C179,DataBase!$A:$K,2,0),"")</f>
        <v/>
      </c>
      <c r="E179" s="109" t="str">
        <f>IFERROR(VLOOKUP($C179,DataBase!$A:$K,MATCH("Unit", DataBase!$A$1:$L$1,0),0),"")</f>
        <v/>
      </c>
      <c r="F179" s="112"/>
      <c r="G179" s="37">
        <f>IFERROR(VLOOKUP($C179, DataBase!$A:$K, MATCH("Harga Per Unit", DataBase!$A$1:$L$1,0),0),0)</f>
        <v>0</v>
      </c>
      <c r="H179" s="38">
        <f t="shared" si="6"/>
        <v>0</v>
      </c>
      <c r="I179" s="43"/>
      <c r="J179" s="44"/>
    </row>
    <row r="180" spans="1:10">
      <c r="A180" s="40"/>
      <c r="B180" s="41"/>
      <c r="C180" s="191"/>
      <c r="D180" s="36" t="str">
        <f>IFERROR(VLOOKUP($C180,DataBase!$A:$K,2,0),"")</f>
        <v/>
      </c>
      <c r="E180" s="109" t="str">
        <f>IFERROR(VLOOKUP($C180,DataBase!$A:$K,MATCH("Unit", DataBase!$A$1:$L$1,0),0),"")</f>
        <v/>
      </c>
      <c r="F180" s="112"/>
      <c r="G180" s="37">
        <f>IFERROR(VLOOKUP($C180, DataBase!$A:$K, MATCH("Harga Per Unit", DataBase!$A$1:$L$1,0),0),0)</f>
        <v>0</v>
      </c>
      <c r="H180" s="38">
        <f t="shared" si="6"/>
        <v>0</v>
      </c>
      <c r="I180" s="43"/>
      <c r="J180" s="44"/>
    </row>
    <row r="181" spans="1:10">
      <c r="A181" s="40"/>
      <c r="B181" s="41" t="str">
        <f>"Cost" &amp;" "&amp; B167</f>
        <v xml:space="preserve">Cost </v>
      </c>
      <c r="C181" s="191"/>
      <c r="D181" s="42" t="s">
        <v>18</v>
      </c>
      <c r="E181" s="109" t="str">
        <f>IFERROR(VLOOKUP($C181,DataBase!$A:$K,MATCH("Unit", DataBase!$A$1:$L$1,0),0),"")</f>
        <v/>
      </c>
      <c r="F181" s="45"/>
      <c r="G181" s="46"/>
      <c r="H181" s="38"/>
      <c r="I181" s="47">
        <f>IFERROR(SUM($H167:$H181),"")</f>
        <v>0</v>
      </c>
      <c r="J181" s="193">
        <f>IFERROR($I181/J171,"")</f>
        <v>0</v>
      </c>
    </row>
    <row r="182" spans="1:10">
      <c r="A182" s="263" t="s">
        <v>31</v>
      </c>
      <c r="B182" s="264"/>
      <c r="C182" s="264"/>
      <c r="D182" s="264"/>
      <c r="E182" s="264"/>
      <c r="F182" s="265"/>
      <c r="G182" s="46"/>
      <c r="H182" s="48"/>
      <c r="I182" s="49">
        <f>IFERROR($J181*10%,"")</f>
        <v>0</v>
      </c>
      <c r="J182" s="50"/>
    </row>
    <row r="183" spans="1:10">
      <c r="A183" s="263" t="str">
        <f>"Total Cost " &amp; B167</f>
        <v xml:space="preserve">Total Cost </v>
      </c>
      <c r="B183" s="264"/>
      <c r="C183" s="264"/>
      <c r="D183" s="264"/>
      <c r="E183" s="264"/>
      <c r="F183" s="265"/>
      <c r="G183" s="46"/>
      <c r="H183" s="38"/>
      <c r="I183" s="51">
        <f>IFERROR($J181+$I182,"")</f>
        <v>0</v>
      </c>
      <c r="J183" s="111"/>
    </row>
    <row r="184" spans="1:10">
      <c r="A184" s="176"/>
      <c r="B184" s="176"/>
      <c r="C184" s="176"/>
      <c r="D184" s="176"/>
      <c r="E184" s="176"/>
      <c r="F184" s="176"/>
      <c r="G184" s="177" t="s">
        <v>60</v>
      </c>
      <c r="H184" s="178"/>
      <c r="I184" s="181">
        <v>0.3</v>
      </c>
      <c r="J184" s="180"/>
    </row>
    <row r="185" spans="1:10">
      <c r="A185" s="176"/>
      <c r="B185" s="176"/>
      <c r="C185" s="176"/>
      <c r="D185" s="176"/>
      <c r="E185" s="176"/>
      <c r="F185" s="176"/>
      <c r="G185" s="177" t="s">
        <v>61</v>
      </c>
      <c r="H185" s="178"/>
      <c r="I185" s="179">
        <f>I183/I184</f>
        <v>0</v>
      </c>
      <c r="J185" s="180"/>
    </row>
    <row r="186" spans="1:10">
      <c r="A186" s="176"/>
      <c r="B186" s="176"/>
      <c r="C186" s="176"/>
      <c r="D186" s="176"/>
      <c r="E186" s="176"/>
      <c r="F186" s="176"/>
      <c r="G186" s="182" t="s">
        <v>62</v>
      </c>
      <c r="H186" s="178"/>
      <c r="I186" s="179"/>
      <c r="J186" s="180"/>
    </row>
    <row r="187" spans="1:10">
      <c r="A187" s="176"/>
      <c r="B187" s="176"/>
      <c r="C187" s="176"/>
      <c r="D187" s="176"/>
      <c r="E187" s="176"/>
      <c r="F187" s="176"/>
      <c r="G187" s="177" t="s">
        <v>63</v>
      </c>
      <c r="H187" s="178"/>
      <c r="I187" s="181" t="e">
        <f>I183/I186*100%</f>
        <v>#DIV/0!</v>
      </c>
      <c r="J187" s="180"/>
    </row>
  </sheetData>
  <mergeCells count="70">
    <mergeCell ref="A3:J3"/>
    <mergeCell ref="A19:F19"/>
    <mergeCell ref="A20:F20"/>
    <mergeCell ref="A1:A2"/>
    <mergeCell ref="B1:B2"/>
    <mergeCell ref="C1:C2"/>
    <mergeCell ref="D1:D2"/>
    <mergeCell ref="E1:E2"/>
    <mergeCell ref="F1:F2"/>
    <mergeCell ref="I1:I2"/>
    <mergeCell ref="F28:F29"/>
    <mergeCell ref="I28:I29"/>
    <mergeCell ref="A30:J30"/>
    <mergeCell ref="A46:F46"/>
    <mergeCell ref="A47:F47"/>
    <mergeCell ref="A28:A29"/>
    <mergeCell ref="B28:B29"/>
    <mergeCell ref="C28:C29"/>
    <mergeCell ref="D28:D29"/>
    <mergeCell ref="E28:E29"/>
    <mergeCell ref="F56:F57"/>
    <mergeCell ref="I56:I57"/>
    <mergeCell ref="A58:J58"/>
    <mergeCell ref="A74:F74"/>
    <mergeCell ref="A75:F75"/>
    <mergeCell ref="A56:A57"/>
    <mergeCell ref="B56:B57"/>
    <mergeCell ref="C56:C57"/>
    <mergeCell ref="D56:D57"/>
    <mergeCell ref="E56:E57"/>
    <mergeCell ref="F83:F84"/>
    <mergeCell ref="I83:I84"/>
    <mergeCell ref="A85:J85"/>
    <mergeCell ref="A101:F101"/>
    <mergeCell ref="A102:F102"/>
    <mergeCell ref="A83:A84"/>
    <mergeCell ref="B83:B84"/>
    <mergeCell ref="C83:C84"/>
    <mergeCell ref="D83:D84"/>
    <mergeCell ref="E83:E84"/>
    <mergeCell ref="F110:F111"/>
    <mergeCell ref="I110:I111"/>
    <mergeCell ref="A112:J112"/>
    <mergeCell ref="A128:F128"/>
    <mergeCell ref="A129:F129"/>
    <mergeCell ref="A110:A111"/>
    <mergeCell ref="B110:B111"/>
    <mergeCell ref="C110:C111"/>
    <mergeCell ref="D110:D111"/>
    <mergeCell ref="E110:E111"/>
    <mergeCell ref="F137:F138"/>
    <mergeCell ref="I137:I138"/>
    <mergeCell ref="A139:J139"/>
    <mergeCell ref="A155:F155"/>
    <mergeCell ref="A156:F156"/>
    <mergeCell ref="A137:A138"/>
    <mergeCell ref="B137:B138"/>
    <mergeCell ref="C137:C138"/>
    <mergeCell ref="D137:D138"/>
    <mergeCell ref="E137:E138"/>
    <mergeCell ref="F164:F165"/>
    <mergeCell ref="I164:I165"/>
    <mergeCell ref="A166:J166"/>
    <mergeCell ref="A182:F182"/>
    <mergeCell ref="A183:F183"/>
    <mergeCell ref="A164:A165"/>
    <mergeCell ref="B164:B165"/>
    <mergeCell ref="C164:C165"/>
    <mergeCell ref="D164:D165"/>
    <mergeCell ref="E164:E165"/>
  </mergeCells>
  <dataValidations count="2">
    <dataValidation allowBlank="1" showInputMessage="1" showErrorMessage="1" errorTitle="!!! WARNING !!!" error="JANGAN DI INPUT MANUAL COY !" sqref="G4:G17 G31:G44 G59:G72 G86:G99 G113:G126 G140:G153 G167:G180" xr:uid="{00000000-0002-0000-0600-000000000000}"/>
    <dataValidation allowBlank="1" showInputMessage="1" showErrorMessage="1" errorTitle="!!! WARNING !!!" error="WOI...JGN DI INPUT MANUAL !_x000a_BIARIN AJA KOSONG !_x000a_BALIKIN GA ?!_x000a_PENCET CTRL-Z !" sqref="H4:H17 H31:H44 H59:H72 H86:H99 H113:H126 H140:H153 H167:H180" xr:uid="{00000000-0002-0000-0600-000001000000}"/>
  </dataValidations>
  <printOptions horizontalCentered="1"/>
  <pageMargins left="0.31496062992126" right="0.31496062992126" top="0.35433070866141703" bottom="0.35433070866141703" header="0" footer="0.118110236220472"/>
  <pageSetup paperSize="9" scale="59" fitToHeight="0" orientation="portrait" r:id="rId1"/>
  <headerFooter>
    <oddFooter>&amp;R&amp;P&amp;N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T82"/>
  <sheetViews>
    <sheetView zoomScaleNormal="100" workbookViewId="0">
      <pane xSplit="7" ySplit="6" topLeftCell="H20" activePane="bottomRight" state="frozen"/>
      <selection pane="topRight" activeCell="H1" sqref="H1"/>
      <selection pane="bottomLeft" activeCell="A7" sqref="A7"/>
      <selection pane="bottomRight" activeCell="B24" sqref="B24"/>
    </sheetView>
  </sheetViews>
  <sheetFormatPr defaultColWidth="9.140625" defaultRowHeight="12.75"/>
  <cols>
    <col min="1" max="1" width="4.7109375" style="1" bestFit="1" customWidth="1"/>
    <col min="2" max="2" width="23.140625" style="1" customWidth="1"/>
    <col min="3" max="3" width="6" style="1" bestFit="1" customWidth="1"/>
    <col min="4" max="4" width="16" style="1" customWidth="1"/>
    <col min="5" max="5" width="15.85546875" style="28" customWidth="1"/>
    <col min="6" max="6" width="19.85546875" style="26" bestFit="1" customWidth="1"/>
    <col min="7" max="7" width="12.140625" style="27" customWidth="1"/>
    <col min="8" max="8" width="15.42578125" style="27" customWidth="1"/>
    <col min="9" max="9" width="13.140625" style="26" bestFit="1" customWidth="1"/>
    <col min="10" max="10" width="17.140625" style="25" bestFit="1" customWidth="1"/>
    <col min="11" max="11" width="15.5703125" style="28" customWidth="1"/>
    <col min="12" max="12" width="14.140625" style="20" bestFit="1" customWidth="1"/>
    <col min="13" max="13" width="17.42578125" style="28" hidden="1" customWidth="1"/>
    <col min="14" max="14" width="13.42578125" style="3" hidden="1" customWidth="1"/>
    <col min="15" max="15" width="14.5703125" style="25" hidden="1" customWidth="1"/>
    <col min="16" max="16" width="12.5703125" style="20" hidden="1" customWidth="1"/>
    <col min="17" max="17" width="12.85546875" style="1" hidden="1" customWidth="1"/>
    <col min="18" max="20" width="12.28515625" style="1" bestFit="1" customWidth="1"/>
    <col min="21" max="16384" width="9.140625" style="1"/>
  </cols>
  <sheetData>
    <row r="1" spans="1:20" ht="22.5">
      <c r="A1" s="294" t="s">
        <v>32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53"/>
      <c r="N1" s="53"/>
      <c r="O1" s="53"/>
      <c r="P1" s="53"/>
      <c r="Q1" s="53"/>
    </row>
    <row r="2" spans="1:20" ht="22.5">
      <c r="A2" s="294" t="s">
        <v>33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53"/>
      <c r="N2" s="53"/>
      <c r="O2" s="53"/>
      <c r="P2" s="53"/>
      <c r="Q2" s="53"/>
    </row>
    <row r="3" spans="1:20" ht="18.75">
      <c r="A3" s="295" t="str">
        <f>"Periode : "&amp;TEXT(Pembelian!$A$23,"MMMM YYYY")</f>
        <v>Periode : April 2020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54"/>
      <c r="N3" s="54"/>
      <c r="O3" s="54"/>
      <c r="P3" s="54"/>
      <c r="Q3" s="54"/>
    </row>
    <row r="4" spans="1:20" ht="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  <c r="N4" s="56"/>
      <c r="O4" s="57"/>
      <c r="P4" s="58"/>
      <c r="Q4" s="59"/>
    </row>
    <row r="5" spans="1:20" ht="15">
      <c r="A5" s="55"/>
      <c r="B5" s="60"/>
      <c r="C5" s="55"/>
      <c r="D5" s="61"/>
      <c r="E5" s="61"/>
      <c r="F5" s="62"/>
      <c r="G5" s="63"/>
      <c r="H5" s="64"/>
      <c r="I5" s="64"/>
      <c r="J5" s="65"/>
      <c r="K5" s="66"/>
      <c r="L5" s="67"/>
      <c r="M5" s="56"/>
      <c r="N5" s="56"/>
      <c r="O5" s="57"/>
      <c r="P5" s="58"/>
      <c r="Q5" s="59"/>
    </row>
    <row r="6" spans="1:20" ht="45.75" thickBot="1">
      <c r="A6" s="121" t="s">
        <v>19</v>
      </c>
      <c r="B6" s="121" t="s">
        <v>34</v>
      </c>
      <c r="C6" s="121" t="s">
        <v>23</v>
      </c>
      <c r="D6" s="122" t="s">
        <v>35</v>
      </c>
      <c r="E6" s="122" t="s">
        <v>36</v>
      </c>
      <c r="F6" s="123" t="s">
        <v>37</v>
      </c>
      <c r="G6" s="131" t="s">
        <v>38</v>
      </c>
      <c r="H6" s="124" t="s">
        <v>39</v>
      </c>
      <c r="I6" s="132" t="s">
        <v>72</v>
      </c>
      <c r="J6" s="125" t="s">
        <v>41</v>
      </c>
      <c r="K6" s="126" t="s">
        <v>42</v>
      </c>
      <c r="L6" s="108" t="s">
        <v>43</v>
      </c>
      <c r="M6" s="127" t="s">
        <v>44</v>
      </c>
      <c r="N6" s="122" t="s">
        <v>40</v>
      </c>
      <c r="O6" s="128" t="s">
        <v>41</v>
      </c>
      <c r="P6" s="129" t="s">
        <v>43</v>
      </c>
      <c r="Q6" s="133" t="s">
        <v>42</v>
      </c>
      <c r="R6" s="134" t="s">
        <v>45</v>
      </c>
      <c r="S6" s="130" t="s">
        <v>46</v>
      </c>
      <c r="T6" s="130" t="s">
        <v>47</v>
      </c>
    </row>
    <row r="7" spans="1:20" ht="31.5" customHeight="1" thickTop="1" thickBot="1">
      <c r="A7" s="280" t="s">
        <v>142</v>
      </c>
      <c r="B7" s="281"/>
      <c r="C7" s="281"/>
      <c r="D7" s="281"/>
      <c r="E7" s="281"/>
      <c r="F7" s="281"/>
      <c r="G7" s="282"/>
      <c r="H7" s="283"/>
      <c r="I7" s="284"/>
      <c r="J7" s="284"/>
      <c r="K7" s="284"/>
      <c r="L7" s="285"/>
      <c r="M7" s="68" t="s">
        <v>48</v>
      </c>
      <c r="N7" s="69"/>
      <c r="O7" s="69"/>
      <c r="P7" s="68"/>
      <c r="Q7" s="70"/>
      <c r="R7" s="71"/>
      <c r="S7" s="72"/>
      <c r="T7" s="72"/>
    </row>
    <row r="8" spans="1:20" ht="15.75" thickTop="1">
      <c r="A8" s="73">
        <v>1</v>
      </c>
      <c r="B8" s="35" t="s">
        <v>118</v>
      </c>
      <c r="C8" s="73" t="str">
        <f t="shared" ref="C8:C18" si="0">IF(B8="","","porsi")</f>
        <v>porsi</v>
      </c>
      <c r="D8" s="74">
        <f>SUMIF('Espresso Based'!$B:$B, "Cost"&amp;" "&amp;$B8, 'Espresso Based'!$J:$J)</f>
        <v>2207.3684210526317</v>
      </c>
      <c r="E8" s="74">
        <f t="shared" ref="E8:E18" si="1">$D8*10%</f>
        <v>220.73684210526318</v>
      </c>
      <c r="F8" s="75">
        <f t="shared" ref="F8:F18" si="2">$D8+$E8</f>
        <v>2428.105263157895</v>
      </c>
      <c r="G8" s="76">
        <f t="shared" ref="G8:G18" si="3">IFERROR(H8/F8,0)</f>
        <v>4.1184375948324439</v>
      </c>
      <c r="H8" s="77">
        <v>10000</v>
      </c>
      <c r="I8" s="78">
        <f t="shared" ref="I8:I18" si="4">$H8*10%</f>
        <v>1000</v>
      </c>
      <c r="J8" s="79">
        <f t="shared" ref="J8:J18" si="5">H8+I8</f>
        <v>11000</v>
      </c>
      <c r="K8" s="80">
        <f t="shared" ref="K8:K18" si="6">$H8+$I8+($H8*10%)</f>
        <v>12000</v>
      </c>
      <c r="L8" s="81">
        <f t="shared" ref="L8:L18" si="7">IFERROR($F8/$H8,0)</f>
        <v>0.2428105263157895</v>
      </c>
      <c r="M8" s="82">
        <f t="shared" ref="M8:M18" si="8">$F8*300%</f>
        <v>7284.3157894736851</v>
      </c>
      <c r="N8" s="82">
        <f t="shared" ref="N8:N18" si="9">$M8*5%</f>
        <v>364.21578947368425</v>
      </c>
      <c r="O8" s="83">
        <f t="shared" ref="O8:O18" si="10">ROUNDUP($M8+$N8, -3)</f>
        <v>8000</v>
      </c>
      <c r="P8" s="84">
        <f t="shared" ref="P8:P18" si="11">IFERROR($F8/$M8,0)</f>
        <v>0.33333333333333331</v>
      </c>
      <c r="Q8" s="85">
        <f t="shared" ref="Q8:Q18" si="12">$M8+$N8+($M8*10%)</f>
        <v>8376.9631578947374</v>
      </c>
      <c r="R8" s="86">
        <f t="shared" ref="R8:T18" si="13">ROUNDUP($F8/R$70,-3)</f>
        <v>9000</v>
      </c>
      <c r="S8" s="87">
        <f t="shared" si="13"/>
        <v>7000</v>
      </c>
      <c r="T8" s="87">
        <f t="shared" si="13"/>
        <v>7000</v>
      </c>
    </row>
    <row r="9" spans="1:20" ht="15">
      <c r="A9" s="73">
        <f t="shared" ref="A9:A18" si="14">A8+1</f>
        <v>2</v>
      </c>
      <c r="B9" s="35" t="s">
        <v>120</v>
      </c>
      <c r="C9" s="73" t="str">
        <f t="shared" si="0"/>
        <v>porsi</v>
      </c>
      <c r="D9" s="74">
        <f>SUMIF('Espresso Based'!$B:$B, "Cost"&amp;" "&amp;$B9, 'Espresso Based'!$J:$J)</f>
        <v>2235.7894736842104</v>
      </c>
      <c r="E9" s="74">
        <f t="shared" si="1"/>
        <v>223.57894736842104</v>
      </c>
      <c r="F9" s="75">
        <f t="shared" si="2"/>
        <v>2459.3684210526317</v>
      </c>
      <c r="G9" s="76">
        <f t="shared" si="3"/>
        <v>4.0660845745591505</v>
      </c>
      <c r="H9" s="77">
        <v>10000</v>
      </c>
      <c r="I9" s="78">
        <f t="shared" si="4"/>
        <v>1000</v>
      </c>
      <c r="J9" s="79">
        <f t="shared" si="5"/>
        <v>11000</v>
      </c>
      <c r="K9" s="80">
        <f t="shared" si="6"/>
        <v>12000</v>
      </c>
      <c r="L9" s="81">
        <f t="shared" si="7"/>
        <v>0.24593684210526318</v>
      </c>
      <c r="M9" s="82">
        <f t="shared" si="8"/>
        <v>7378.105263157895</v>
      </c>
      <c r="N9" s="82">
        <f t="shared" si="9"/>
        <v>368.90526315789475</v>
      </c>
      <c r="O9" s="83">
        <f t="shared" si="10"/>
        <v>8000</v>
      </c>
      <c r="P9" s="84">
        <f t="shared" si="11"/>
        <v>0.33333333333333331</v>
      </c>
      <c r="Q9" s="85">
        <f t="shared" si="12"/>
        <v>8484.8210526315779</v>
      </c>
      <c r="R9" s="86">
        <f t="shared" si="13"/>
        <v>9000</v>
      </c>
      <c r="S9" s="87">
        <f t="shared" si="13"/>
        <v>8000</v>
      </c>
      <c r="T9" s="87">
        <f t="shared" si="13"/>
        <v>7000</v>
      </c>
    </row>
    <row r="10" spans="1:20" ht="15">
      <c r="A10" s="73">
        <f t="shared" si="14"/>
        <v>3</v>
      </c>
      <c r="B10" s="35" t="s">
        <v>122</v>
      </c>
      <c r="C10" s="73" t="str">
        <f t="shared" si="0"/>
        <v>porsi</v>
      </c>
      <c r="D10" s="74">
        <f>SUMIF('Espresso Based'!$B:$B, "Cost"&amp;" "&amp;$B10, 'Espresso Based'!$J:$J)</f>
        <v>3632.6315789473688</v>
      </c>
      <c r="E10" s="74">
        <f t="shared" si="1"/>
        <v>363.26315789473688</v>
      </c>
      <c r="F10" s="75">
        <f t="shared" si="2"/>
        <v>3995.8947368421059</v>
      </c>
      <c r="G10" s="76">
        <f t="shared" si="3"/>
        <v>3.5035957956850448</v>
      </c>
      <c r="H10" s="77">
        <v>14000</v>
      </c>
      <c r="I10" s="78">
        <f t="shared" si="4"/>
        <v>1400</v>
      </c>
      <c r="J10" s="79">
        <f t="shared" si="5"/>
        <v>15400</v>
      </c>
      <c r="K10" s="80">
        <f t="shared" si="6"/>
        <v>16800</v>
      </c>
      <c r="L10" s="81">
        <f t="shared" si="7"/>
        <v>0.28542105263157896</v>
      </c>
      <c r="M10" s="82">
        <f t="shared" si="8"/>
        <v>11987.684210526317</v>
      </c>
      <c r="N10" s="82">
        <f t="shared" si="9"/>
        <v>599.38421052631588</v>
      </c>
      <c r="O10" s="83">
        <f t="shared" si="10"/>
        <v>13000</v>
      </c>
      <c r="P10" s="84">
        <f t="shared" si="11"/>
        <v>0.33333333333333337</v>
      </c>
      <c r="Q10" s="85">
        <f t="shared" si="12"/>
        <v>13785.836842105264</v>
      </c>
      <c r="R10" s="86">
        <f t="shared" si="13"/>
        <v>14000</v>
      </c>
      <c r="S10" s="87">
        <f t="shared" si="13"/>
        <v>12000</v>
      </c>
      <c r="T10" s="87">
        <f t="shared" si="13"/>
        <v>10000</v>
      </c>
    </row>
    <row r="11" spans="1:20" ht="15">
      <c r="A11" s="73">
        <f t="shared" si="14"/>
        <v>4</v>
      </c>
      <c r="B11" s="35" t="s">
        <v>246</v>
      </c>
      <c r="C11" s="73" t="str">
        <f t="shared" si="0"/>
        <v>porsi</v>
      </c>
      <c r="D11" s="74">
        <f>SUMIF('Espresso Based'!$B:$B, "Cost"&amp;" "&amp;$B11, 'Espresso Based'!$J:$J)</f>
        <v>5031.520467836257</v>
      </c>
      <c r="E11" s="74">
        <f t="shared" si="1"/>
        <v>503.15204678362574</v>
      </c>
      <c r="F11" s="75">
        <f t="shared" si="2"/>
        <v>5534.6725146198823</v>
      </c>
      <c r="G11" s="76">
        <f t="shared" si="3"/>
        <v>2.8908666154566274</v>
      </c>
      <c r="H11" s="77">
        <v>16000</v>
      </c>
      <c r="I11" s="78">
        <f t="shared" si="4"/>
        <v>1600</v>
      </c>
      <c r="J11" s="79">
        <f t="shared" si="5"/>
        <v>17600</v>
      </c>
      <c r="K11" s="80">
        <f t="shared" si="6"/>
        <v>19200</v>
      </c>
      <c r="L11" s="81">
        <f t="shared" si="7"/>
        <v>0.34591703216374264</v>
      </c>
      <c r="M11" s="82">
        <f t="shared" si="8"/>
        <v>16604.017543859649</v>
      </c>
      <c r="N11" s="82">
        <f t="shared" si="9"/>
        <v>830.20087719298249</v>
      </c>
      <c r="O11" s="83">
        <f t="shared" si="10"/>
        <v>18000</v>
      </c>
      <c r="P11" s="84">
        <f t="shared" si="11"/>
        <v>0.33333333333333331</v>
      </c>
      <c r="Q11" s="85">
        <f t="shared" si="12"/>
        <v>19094.620175438598</v>
      </c>
      <c r="R11" s="86">
        <f t="shared" si="13"/>
        <v>19000</v>
      </c>
      <c r="S11" s="87">
        <f t="shared" si="13"/>
        <v>16000</v>
      </c>
      <c r="T11" s="87">
        <f t="shared" si="13"/>
        <v>14000</v>
      </c>
    </row>
    <row r="12" spans="1:20" ht="25.5">
      <c r="A12" s="73">
        <f t="shared" si="14"/>
        <v>5</v>
      </c>
      <c r="B12" s="35" t="s">
        <v>125</v>
      </c>
      <c r="C12" s="73" t="str">
        <f t="shared" si="0"/>
        <v>porsi</v>
      </c>
      <c r="D12" s="74">
        <f>SUMIF('Espresso Based'!$B:$B, "Cost"&amp;" "&amp;$B12, 'Espresso Based'!$J:$J)</f>
        <v>5632.6315789473683</v>
      </c>
      <c r="E12" s="74">
        <f t="shared" si="1"/>
        <v>563.26315789473688</v>
      </c>
      <c r="F12" s="75">
        <f t="shared" si="2"/>
        <v>6195.894736842105</v>
      </c>
      <c r="G12" s="76">
        <f t="shared" si="3"/>
        <v>2.5823550398396224</v>
      </c>
      <c r="H12" s="77">
        <v>16000</v>
      </c>
      <c r="I12" s="78">
        <f t="shared" si="4"/>
        <v>1600</v>
      </c>
      <c r="J12" s="79">
        <f t="shared" si="5"/>
        <v>17600</v>
      </c>
      <c r="K12" s="80">
        <f t="shared" si="6"/>
        <v>19200</v>
      </c>
      <c r="L12" s="81">
        <f t="shared" si="7"/>
        <v>0.38724342105263154</v>
      </c>
      <c r="M12" s="82">
        <f t="shared" si="8"/>
        <v>18587.684210526313</v>
      </c>
      <c r="N12" s="82">
        <f t="shared" si="9"/>
        <v>929.38421052631566</v>
      </c>
      <c r="O12" s="83">
        <f t="shared" si="10"/>
        <v>20000</v>
      </c>
      <c r="P12" s="84">
        <f t="shared" si="11"/>
        <v>0.33333333333333337</v>
      </c>
      <c r="Q12" s="85">
        <f t="shared" si="12"/>
        <v>21375.836842105262</v>
      </c>
      <c r="R12" s="86">
        <f t="shared" si="13"/>
        <v>21000</v>
      </c>
      <c r="S12" s="87">
        <f t="shared" si="13"/>
        <v>18000</v>
      </c>
      <c r="T12" s="87">
        <f t="shared" si="13"/>
        <v>16000</v>
      </c>
    </row>
    <row r="13" spans="1:20" ht="25.5">
      <c r="A13" s="73">
        <f t="shared" si="14"/>
        <v>6</v>
      </c>
      <c r="B13" s="35" t="s">
        <v>124</v>
      </c>
      <c r="C13" s="73" t="str">
        <f t="shared" si="0"/>
        <v>porsi</v>
      </c>
      <c r="D13" s="74">
        <v>6030.32</v>
      </c>
      <c r="E13" s="74">
        <f t="shared" si="1"/>
        <v>603.03200000000004</v>
      </c>
      <c r="F13" s="75">
        <f t="shared" si="2"/>
        <v>6633.3519999999999</v>
      </c>
      <c r="G13" s="76">
        <f t="shared" si="3"/>
        <v>2.4120535138192576</v>
      </c>
      <c r="H13" s="77">
        <v>16000</v>
      </c>
      <c r="I13" s="78">
        <f t="shared" si="4"/>
        <v>1600</v>
      </c>
      <c r="J13" s="79">
        <f t="shared" si="5"/>
        <v>17600</v>
      </c>
      <c r="K13" s="80">
        <f t="shared" si="6"/>
        <v>19200</v>
      </c>
      <c r="L13" s="81">
        <f t="shared" si="7"/>
        <v>0.41458449999999997</v>
      </c>
      <c r="M13" s="82">
        <f t="shared" si="8"/>
        <v>19900.056</v>
      </c>
      <c r="N13" s="82">
        <f t="shared" si="9"/>
        <v>995.00280000000009</v>
      </c>
      <c r="O13" s="83">
        <f t="shared" si="10"/>
        <v>21000</v>
      </c>
      <c r="P13" s="84">
        <f t="shared" si="11"/>
        <v>0.33333333333333331</v>
      </c>
      <c r="Q13" s="85">
        <f t="shared" si="12"/>
        <v>22885.064399999999</v>
      </c>
      <c r="R13" s="86">
        <f t="shared" si="13"/>
        <v>23000</v>
      </c>
      <c r="S13" s="87">
        <f t="shared" si="13"/>
        <v>19000</v>
      </c>
      <c r="T13" s="87">
        <f t="shared" si="13"/>
        <v>17000</v>
      </c>
    </row>
    <row r="14" spans="1:20" ht="25.5">
      <c r="A14" s="73">
        <f t="shared" si="14"/>
        <v>7</v>
      </c>
      <c r="B14" s="35" t="s">
        <v>123</v>
      </c>
      <c r="C14" s="73" t="str">
        <f t="shared" si="0"/>
        <v>porsi</v>
      </c>
      <c r="D14" s="74">
        <f>SUMIF('Espresso Based'!$B:$B, "Cost"&amp;" "&amp;$B14, 'Espresso Based'!$J:$J)</f>
        <v>5940.3238866396769</v>
      </c>
      <c r="E14" s="74">
        <f t="shared" si="1"/>
        <v>594.03238866396771</v>
      </c>
      <c r="F14" s="75">
        <f t="shared" si="2"/>
        <v>6534.3562753036449</v>
      </c>
      <c r="G14" s="76">
        <f t="shared" si="3"/>
        <v>2.448596208393381</v>
      </c>
      <c r="H14" s="77">
        <v>16000</v>
      </c>
      <c r="I14" s="78">
        <f t="shared" si="4"/>
        <v>1600</v>
      </c>
      <c r="J14" s="79">
        <f t="shared" si="5"/>
        <v>17600</v>
      </c>
      <c r="K14" s="80">
        <f t="shared" si="6"/>
        <v>19200</v>
      </c>
      <c r="L14" s="81">
        <f t="shared" si="7"/>
        <v>0.40839726720647779</v>
      </c>
      <c r="M14" s="82">
        <f t="shared" si="8"/>
        <v>19603.068825910934</v>
      </c>
      <c r="N14" s="82">
        <f t="shared" si="9"/>
        <v>980.15344129554671</v>
      </c>
      <c r="O14" s="83">
        <f t="shared" si="10"/>
        <v>21000</v>
      </c>
      <c r="P14" s="84">
        <f t="shared" si="11"/>
        <v>0.33333333333333337</v>
      </c>
      <c r="Q14" s="85">
        <f t="shared" si="12"/>
        <v>22543.529149797574</v>
      </c>
      <c r="R14" s="86">
        <f t="shared" si="13"/>
        <v>22000</v>
      </c>
      <c r="S14" s="87">
        <f t="shared" si="13"/>
        <v>19000</v>
      </c>
      <c r="T14" s="87">
        <f t="shared" si="13"/>
        <v>17000</v>
      </c>
    </row>
    <row r="15" spans="1:20" ht="15">
      <c r="A15" s="73">
        <f t="shared" si="14"/>
        <v>8</v>
      </c>
      <c r="B15" s="35" t="s">
        <v>126</v>
      </c>
      <c r="C15" s="73" t="str">
        <f t="shared" si="0"/>
        <v>porsi</v>
      </c>
      <c r="D15" s="74">
        <f>SUMIF('Espresso Based'!$B:$B, "Cost"&amp;" "&amp;$B15, 'Espresso Based'!$J:$J)</f>
        <v>4916.8421052631584</v>
      </c>
      <c r="E15" s="74">
        <f t="shared" si="1"/>
        <v>491.68421052631584</v>
      </c>
      <c r="F15" s="75">
        <f t="shared" si="2"/>
        <v>5408.5263157894742</v>
      </c>
      <c r="G15" s="76">
        <f t="shared" ref="G15:G16" si="15">IFERROR(H15/F15,0)</f>
        <v>0</v>
      </c>
      <c r="H15" s="77">
        <v>0</v>
      </c>
      <c r="I15" s="78">
        <f t="shared" si="4"/>
        <v>0</v>
      </c>
      <c r="J15" s="79">
        <f t="shared" ref="J15:J16" si="16">H15+I15</f>
        <v>0</v>
      </c>
      <c r="K15" s="80">
        <f t="shared" si="6"/>
        <v>0</v>
      </c>
      <c r="L15" s="81">
        <f t="shared" si="7"/>
        <v>0</v>
      </c>
      <c r="M15" s="82">
        <f t="shared" si="8"/>
        <v>16225.578947368424</v>
      </c>
      <c r="N15" s="82">
        <f t="shared" si="9"/>
        <v>811.2789473684212</v>
      </c>
      <c r="O15" s="83">
        <f t="shared" si="10"/>
        <v>18000</v>
      </c>
      <c r="P15" s="84">
        <f t="shared" si="11"/>
        <v>0.33333333333333331</v>
      </c>
      <c r="Q15" s="85">
        <f t="shared" si="12"/>
        <v>18659.415789473685</v>
      </c>
      <c r="R15" s="86">
        <f t="shared" si="13"/>
        <v>19000</v>
      </c>
      <c r="S15" s="87">
        <f t="shared" si="13"/>
        <v>16000</v>
      </c>
      <c r="T15" s="87">
        <f t="shared" si="13"/>
        <v>14000</v>
      </c>
    </row>
    <row r="16" spans="1:20" ht="15">
      <c r="A16" s="73">
        <f t="shared" si="14"/>
        <v>9</v>
      </c>
      <c r="B16" s="35" t="s">
        <v>148</v>
      </c>
      <c r="C16" s="73" t="str">
        <f t="shared" si="0"/>
        <v>porsi</v>
      </c>
      <c r="D16" s="74">
        <f>SUMIF('Espresso Based'!$B:$B, "Cost"&amp;" "&amp;$B16, 'Espresso Based'!$J:$J)</f>
        <v>5632.6315789473683</v>
      </c>
      <c r="E16" s="74">
        <f t="shared" si="1"/>
        <v>563.26315789473688</v>
      </c>
      <c r="F16" s="75">
        <f t="shared" si="2"/>
        <v>6195.894736842105</v>
      </c>
      <c r="G16" s="76">
        <f t="shared" si="15"/>
        <v>0</v>
      </c>
      <c r="H16" s="77">
        <v>0</v>
      </c>
      <c r="I16" s="78">
        <f t="shared" si="4"/>
        <v>0</v>
      </c>
      <c r="J16" s="79">
        <f t="shared" si="16"/>
        <v>0</v>
      </c>
      <c r="K16" s="80">
        <f t="shared" si="6"/>
        <v>0</v>
      </c>
      <c r="L16" s="81">
        <f t="shared" si="7"/>
        <v>0</v>
      </c>
      <c r="M16" s="82">
        <f t="shared" si="8"/>
        <v>18587.684210526313</v>
      </c>
      <c r="N16" s="82">
        <f t="shared" si="9"/>
        <v>929.38421052631566</v>
      </c>
      <c r="O16" s="83">
        <f t="shared" si="10"/>
        <v>20000</v>
      </c>
      <c r="P16" s="84">
        <f t="shared" si="11"/>
        <v>0.33333333333333337</v>
      </c>
      <c r="Q16" s="85">
        <f t="shared" si="12"/>
        <v>21375.836842105262</v>
      </c>
      <c r="R16" s="86">
        <f t="shared" si="13"/>
        <v>21000</v>
      </c>
      <c r="S16" s="87">
        <f t="shared" si="13"/>
        <v>18000</v>
      </c>
      <c r="T16" s="87">
        <f t="shared" si="13"/>
        <v>16000</v>
      </c>
    </row>
    <row r="17" spans="1:20" ht="15">
      <c r="A17" s="73">
        <f t="shared" si="14"/>
        <v>10</v>
      </c>
      <c r="B17" s="35" t="s">
        <v>243</v>
      </c>
      <c r="C17" s="73" t="str">
        <f t="shared" si="0"/>
        <v>porsi</v>
      </c>
      <c r="D17" s="74">
        <f>SUMIF('Espresso Based'!$B:$B, "Cost"&amp;" "&amp;$B17, 'Espresso Based'!$J:$J)</f>
        <v>3127.3684210526317</v>
      </c>
      <c r="E17" s="74">
        <f t="shared" si="1"/>
        <v>312.73684210526318</v>
      </c>
      <c r="F17" s="75">
        <f t="shared" si="2"/>
        <v>3440.105263157895</v>
      </c>
      <c r="G17" s="76">
        <f t="shared" si="3"/>
        <v>4.3603316911967198</v>
      </c>
      <c r="H17" s="77">
        <v>15000</v>
      </c>
      <c r="I17" s="78">
        <f t="shared" si="4"/>
        <v>1500</v>
      </c>
      <c r="J17" s="88">
        <f t="shared" si="5"/>
        <v>16500</v>
      </c>
      <c r="K17" s="80">
        <f t="shared" si="6"/>
        <v>18000</v>
      </c>
      <c r="L17" s="76">
        <f t="shared" si="7"/>
        <v>0.22934035087719301</v>
      </c>
      <c r="M17" s="82">
        <f t="shared" si="8"/>
        <v>10320.315789473685</v>
      </c>
      <c r="N17" s="74">
        <f t="shared" si="9"/>
        <v>516.01578947368432</v>
      </c>
      <c r="O17" s="89">
        <f t="shared" si="10"/>
        <v>11000</v>
      </c>
      <c r="P17" s="90">
        <f t="shared" si="11"/>
        <v>0.33333333333333331</v>
      </c>
      <c r="Q17" s="85">
        <f t="shared" si="12"/>
        <v>11868.363157894737</v>
      </c>
      <c r="R17" s="86">
        <f t="shared" si="13"/>
        <v>12000</v>
      </c>
      <c r="S17" s="87">
        <f t="shared" si="13"/>
        <v>10000</v>
      </c>
      <c r="T17" s="87">
        <f t="shared" si="13"/>
        <v>9000</v>
      </c>
    </row>
    <row r="18" spans="1:20" ht="15">
      <c r="A18" s="73">
        <f t="shared" si="14"/>
        <v>11</v>
      </c>
      <c r="B18" s="35" t="s">
        <v>253</v>
      </c>
      <c r="C18" s="73" t="str">
        <f t="shared" si="0"/>
        <v>porsi</v>
      </c>
      <c r="D18" s="74">
        <f>SUMIF('Espresso Based'!$B:$B, "Cost"&amp;" "&amp;$B18, 'Espresso Based'!$J:$J)</f>
        <v>6269.4736842105267</v>
      </c>
      <c r="E18" s="74">
        <f t="shared" si="1"/>
        <v>626.94736842105272</v>
      </c>
      <c r="F18" s="75">
        <f t="shared" si="2"/>
        <v>6896.4210526315792</v>
      </c>
      <c r="G18" s="76">
        <f t="shared" si="3"/>
        <v>2.3200439587276391</v>
      </c>
      <c r="H18" s="77">
        <v>16000</v>
      </c>
      <c r="I18" s="78">
        <f t="shared" si="4"/>
        <v>1600</v>
      </c>
      <c r="J18" s="88">
        <f t="shared" si="5"/>
        <v>17600</v>
      </c>
      <c r="K18" s="80">
        <f t="shared" si="6"/>
        <v>19200</v>
      </c>
      <c r="L18" s="76">
        <f t="shared" si="7"/>
        <v>0.4310263157894737</v>
      </c>
      <c r="M18" s="82">
        <f t="shared" si="8"/>
        <v>20689.263157894737</v>
      </c>
      <c r="N18" s="74">
        <f t="shared" si="9"/>
        <v>1034.4631578947369</v>
      </c>
      <c r="O18" s="89">
        <f t="shared" si="10"/>
        <v>22000</v>
      </c>
      <c r="P18" s="90">
        <f t="shared" si="11"/>
        <v>0.33333333333333337</v>
      </c>
      <c r="Q18" s="85">
        <f t="shared" si="12"/>
        <v>23792.652631578949</v>
      </c>
      <c r="R18" s="86">
        <f t="shared" si="13"/>
        <v>23000</v>
      </c>
      <c r="S18" s="87">
        <f t="shared" si="13"/>
        <v>20000</v>
      </c>
      <c r="T18" s="87">
        <f t="shared" si="13"/>
        <v>18000</v>
      </c>
    </row>
    <row r="19" spans="1:20" ht="15.75" thickBot="1">
      <c r="A19" s="73"/>
      <c r="B19" s="41"/>
      <c r="C19" s="91"/>
      <c r="D19" s="74"/>
      <c r="E19" s="74"/>
      <c r="F19" s="75"/>
      <c r="G19" s="76"/>
      <c r="H19" s="77"/>
      <c r="I19" s="78"/>
      <c r="J19" s="88"/>
      <c r="K19" s="80"/>
      <c r="L19" s="76"/>
      <c r="M19" s="82"/>
      <c r="N19" s="74"/>
      <c r="O19" s="89"/>
      <c r="P19" s="90"/>
      <c r="Q19" s="85"/>
      <c r="R19" s="86"/>
      <c r="S19" s="87"/>
      <c r="T19" s="87"/>
    </row>
    <row r="20" spans="1:20" ht="16.5" customHeight="1" thickTop="1" thickBot="1">
      <c r="A20" s="286" t="s">
        <v>49</v>
      </c>
      <c r="B20" s="287"/>
      <c r="C20" s="287"/>
      <c r="D20" s="287"/>
      <c r="E20" s="287"/>
      <c r="F20" s="287"/>
      <c r="G20" s="288"/>
      <c r="H20" s="289">
        <f>IFERROR(AVERAGE(L8:L19),0)</f>
        <v>0.27187975528565006</v>
      </c>
      <c r="I20" s="290"/>
      <c r="J20" s="290"/>
      <c r="K20" s="290"/>
      <c r="L20" s="290"/>
      <c r="M20" s="137">
        <f>IFERROR(AVERAGE(P12:P19),0)</f>
        <v>0.33333333333333331</v>
      </c>
      <c r="N20" s="137"/>
      <c r="O20" s="137"/>
      <c r="P20" s="137"/>
      <c r="Q20" s="137"/>
      <c r="R20" s="106">
        <v>0.3</v>
      </c>
      <c r="S20" s="107">
        <v>0.35</v>
      </c>
      <c r="T20" s="107">
        <v>0.4</v>
      </c>
    </row>
    <row r="21" spans="1:20" ht="31.5" thickTop="1" thickBot="1">
      <c r="A21" s="280" t="s">
        <v>143</v>
      </c>
      <c r="B21" s="281"/>
      <c r="C21" s="281"/>
      <c r="D21" s="281"/>
      <c r="E21" s="281"/>
      <c r="F21" s="281"/>
      <c r="G21" s="282"/>
      <c r="H21" s="283"/>
      <c r="I21" s="284"/>
      <c r="J21" s="284"/>
      <c r="K21" s="284"/>
      <c r="L21" s="285"/>
      <c r="M21" s="68" t="s">
        <v>48</v>
      </c>
      <c r="N21" s="69"/>
      <c r="O21" s="69"/>
      <c r="P21" s="68"/>
      <c r="Q21" s="70"/>
      <c r="R21" s="71"/>
      <c r="S21" s="72"/>
      <c r="T21" s="72"/>
    </row>
    <row r="22" spans="1:20" ht="15.75" thickTop="1">
      <c r="A22" s="73">
        <v>1</v>
      </c>
      <c r="B22" s="35" t="s">
        <v>128</v>
      </c>
      <c r="C22" s="73" t="str">
        <f t="shared" ref="C22" si="17">IF(B22="","","porsi")</f>
        <v>porsi</v>
      </c>
      <c r="D22" s="74">
        <f>SUMIF('Manual Brew'!$B:$B, "Cost"&amp;" "&amp;$B22, 'Manual Brew'!$J:$J)</f>
        <v>4244.21052631579</v>
      </c>
      <c r="E22" s="74">
        <f t="shared" ref="E22:E27" si="18">$D22*10%</f>
        <v>424.42105263157902</v>
      </c>
      <c r="F22" s="75">
        <f t="shared" ref="F22:F27" si="19">$D22+$E22</f>
        <v>4668.6315789473692</v>
      </c>
      <c r="G22" s="76">
        <f t="shared" ref="G22" si="20">IFERROR(H22/F22,0)</f>
        <v>3.2129329004328997</v>
      </c>
      <c r="H22" s="77">
        <v>15000</v>
      </c>
      <c r="I22" s="78">
        <f t="shared" ref="I22:I27" si="21">$H22*10%</f>
        <v>1500</v>
      </c>
      <c r="J22" s="79">
        <f t="shared" ref="J22" si="22">H22+I22</f>
        <v>16500</v>
      </c>
      <c r="K22" s="80">
        <f t="shared" ref="K22:K27" si="23">$H22+$I22+($H22*10%)</f>
        <v>18000</v>
      </c>
      <c r="L22" s="81">
        <f t="shared" ref="L22:L27" si="24">IFERROR($F22/$H22,0)</f>
        <v>0.31124210526315793</v>
      </c>
      <c r="M22" s="82">
        <f t="shared" ref="M22:M27" si="25">$F22*300%</f>
        <v>14005.894736842107</v>
      </c>
      <c r="N22" s="82">
        <f t="shared" ref="N22:N27" si="26">$M22*5%</f>
        <v>700.29473684210541</v>
      </c>
      <c r="O22" s="83">
        <f t="shared" ref="O22:O27" si="27">ROUNDUP($M22+$N22, -3)</f>
        <v>15000</v>
      </c>
      <c r="P22" s="84">
        <f t="shared" ref="P22:P27" si="28">IFERROR($F22/$M22,0)</f>
        <v>0.33333333333333337</v>
      </c>
      <c r="Q22" s="85">
        <f t="shared" ref="Q22:Q27" si="29">$M22+$N22+($M22*10%)</f>
        <v>16106.778947368422</v>
      </c>
      <c r="R22" s="86">
        <f t="shared" ref="R22:T23" si="30">ROUNDUP($F22/R$70,-3)</f>
        <v>16000</v>
      </c>
      <c r="S22" s="87">
        <f t="shared" si="30"/>
        <v>14000</v>
      </c>
      <c r="T22" s="87">
        <f t="shared" si="30"/>
        <v>12000</v>
      </c>
    </row>
    <row r="23" spans="1:20" ht="15">
      <c r="A23" s="73">
        <v>2</v>
      </c>
      <c r="B23" s="35" t="s">
        <v>129</v>
      </c>
      <c r="C23" s="73" t="str">
        <f t="shared" ref="C23:C27" si="31">IF(B23="","","porsi")</f>
        <v>porsi</v>
      </c>
      <c r="D23" s="74">
        <f>SUMIF('Manual Brew'!$B:$B, "Cost"&amp;" "&amp;$B23, 'Manual Brew'!$J:$J)</f>
        <v>4414.21052631579</v>
      </c>
      <c r="E23" s="74">
        <f t="shared" si="18"/>
        <v>441.42105263157902</v>
      </c>
      <c r="F23" s="75">
        <f t="shared" si="19"/>
        <v>4855.6315789473692</v>
      </c>
      <c r="G23" s="76">
        <f t="shared" ref="G23:G27" si="32">IFERROR(H23/F23,0)</f>
        <v>3.0891964837356509</v>
      </c>
      <c r="H23" s="77">
        <v>15000</v>
      </c>
      <c r="I23" s="78">
        <f t="shared" si="21"/>
        <v>1500</v>
      </c>
      <c r="J23" s="79">
        <f t="shared" ref="J23:J27" si="33">H23+I23</f>
        <v>16500</v>
      </c>
      <c r="K23" s="80">
        <f t="shared" si="23"/>
        <v>18000</v>
      </c>
      <c r="L23" s="81">
        <f t="shared" si="24"/>
        <v>0.32370877192982461</v>
      </c>
      <c r="M23" s="82">
        <f t="shared" si="25"/>
        <v>14566.894736842107</v>
      </c>
      <c r="N23" s="82">
        <f t="shared" si="26"/>
        <v>728.34473684210536</v>
      </c>
      <c r="O23" s="83">
        <f t="shared" si="27"/>
        <v>16000</v>
      </c>
      <c r="P23" s="84">
        <f t="shared" si="28"/>
        <v>0.33333333333333337</v>
      </c>
      <c r="Q23" s="85">
        <f t="shared" si="29"/>
        <v>16751.928947368422</v>
      </c>
      <c r="R23" s="86">
        <f t="shared" si="30"/>
        <v>17000</v>
      </c>
      <c r="S23" s="87">
        <f t="shared" si="30"/>
        <v>14000</v>
      </c>
      <c r="T23" s="87">
        <f t="shared" si="30"/>
        <v>13000</v>
      </c>
    </row>
    <row r="24" spans="1:20" ht="15">
      <c r="A24" s="73">
        <v>3</v>
      </c>
      <c r="B24" s="35" t="s">
        <v>131</v>
      </c>
      <c r="C24" s="73"/>
      <c r="D24" s="74">
        <f>SUMIF('Manual Brew'!$B:$B, "Cost"&amp;" "&amp;$B24, 'Manual Brew'!$J:$J)</f>
        <v>3759.2754613807247</v>
      </c>
      <c r="E24" s="74">
        <f t="shared" si="18"/>
        <v>375.9275461380725</v>
      </c>
      <c r="F24" s="75">
        <f t="shared" si="19"/>
        <v>4135.2030075187968</v>
      </c>
      <c r="G24" s="76">
        <f t="shared" si="32"/>
        <v>3.8692175380285176</v>
      </c>
      <c r="H24" s="77">
        <v>16000</v>
      </c>
      <c r="I24" s="78">
        <f t="shared" si="21"/>
        <v>1600</v>
      </c>
      <c r="J24" s="79">
        <f t="shared" si="33"/>
        <v>17600</v>
      </c>
      <c r="K24" s="80">
        <f t="shared" si="23"/>
        <v>19200</v>
      </c>
      <c r="L24" s="81">
        <f t="shared" si="24"/>
        <v>0.25845018796992481</v>
      </c>
      <c r="M24" s="82"/>
      <c r="N24" s="82"/>
      <c r="O24" s="83"/>
      <c r="P24" s="84"/>
      <c r="Q24" s="85"/>
      <c r="R24" s="86">
        <f t="shared" ref="R24:T25" si="34">ROUNDUP($F24/R$70,-3)</f>
        <v>14000</v>
      </c>
      <c r="S24" s="87">
        <f t="shared" si="34"/>
        <v>12000</v>
      </c>
      <c r="T24" s="87">
        <f t="shared" si="34"/>
        <v>11000</v>
      </c>
    </row>
    <row r="25" spans="1:20" ht="25.5">
      <c r="A25" s="73">
        <v>4</v>
      </c>
      <c r="B25" s="35" t="s">
        <v>132</v>
      </c>
      <c r="C25" s="73"/>
      <c r="D25" s="74">
        <f>SUMIF('Manual Brew'!$B:$B, "Cost"&amp;" "&amp;$B25, 'Manual Brew'!$J:$J)</f>
        <v>2324.2105263157896</v>
      </c>
      <c r="E25" s="74">
        <f t="shared" si="18"/>
        <v>232.42105263157896</v>
      </c>
      <c r="F25" s="75">
        <f t="shared" si="19"/>
        <v>2556.6315789473683</v>
      </c>
      <c r="G25" s="76">
        <f t="shared" si="32"/>
        <v>3.9113965744400527</v>
      </c>
      <c r="H25" s="77">
        <v>10000</v>
      </c>
      <c r="I25" s="78">
        <f t="shared" si="21"/>
        <v>1000</v>
      </c>
      <c r="J25" s="79">
        <f t="shared" si="33"/>
        <v>11000</v>
      </c>
      <c r="K25" s="80">
        <f t="shared" si="23"/>
        <v>12000</v>
      </c>
      <c r="L25" s="81">
        <f t="shared" si="24"/>
        <v>0.25566315789473681</v>
      </c>
      <c r="M25" s="82"/>
      <c r="N25" s="82"/>
      <c r="O25" s="83"/>
      <c r="P25" s="84"/>
      <c r="Q25" s="85"/>
      <c r="R25" s="86">
        <f t="shared" si="34"/>
        <v>9000</v>
      </c>
      <c r="S25" s="87">
        <f t="shared" si="34"/>
        <v>8000</v>
      </c>
      <c r="T25" s="87">
        <f t="shared" si="34"/>
        <v>7000</v>
      </c>
    </row>
    <row r="26" spans="1:20" ht="25.5">
      <c r="A26" s="73">
        <v>5</v>
      </c>
      <c r="B26" s="35" t="s">
        <v>130</v>
      </c>
      <c r="C26" s="73" t="str">
        <f t="shared" si="31"/>
        <v>porsi</v>
      </c>
      <c r="D26" s="74">
        <f>SUMIF('Manual Brew'!$B:$B, "Cost"&amp;" "&amp;$B26, 'Manual Brew'!$J:$J)</f>
        <v>4244.21052631579</v>
      </c>
      <c r="E26" s="74">
        <f t="shared" si="18"/>
        <v>424.42105263157902</v>
      </c>
      <c r="F26" s="75">
        <f t="shared" si="19"/>
        <v>4668.6315789473692</v>
      </c>
      <c r="G26" s="76">
        <f t="shared" si="32"/>
        <v>3.2129329004328997</v>
      </c>
      <c r="H26" s="77">
        <v>15000</v>
      </c>
      <c r="I26" s="78">
        <f t="shared" si="21"/>
        <v>1500</v>
      </c>
      <c r="J26" s="79">
        <f t="shared" si="33"/>
        <v>16500</v>
      </c>
      <c r="K26" s="80">
        <f t="shared" si="23"/>
        <v>18000</v>
      </c>
      <c r="L26" s="81">
        <f t="shared" si="24"/>
        <v>0.31124210526315793</v>
      </c>
      <c r="M26" s="82">
        <f t="shared" si="25"/>
        <v>14005.894736842107</v>
      </c>
      <c r="N26" s="82">
        <f t="shared" si="26"/>
        <v>700.29473684210541</v>
      </c>
      <c r="O26" s="83">
        <f t="shared" si="27"/>
        <v>15000</v>
      </c>
      <c r="P26" s="84">
        <f t="shared" si="28"/>
        <v>0.33333333333333337</v>
      </c>
      <c r="Q26" s="85">
        <f t="shared" si="29"/>
        <v>16106.778947368422</v>
      </c>
      <c r="R26" s="86">
        <f t="shared" ref="R26:T27" si="35">ROUNDUP($F26/R$70,-3)</f>
        <v>16000</v>
      </c>
      <c r="S26" s="87">
        <f t="shared" si="35"/>
        <v>14000</v>
      </c>
      <c r="T26" s="87">
        <f t="shared" si="35"/>
        <v>12000</v>
      </c>
    </row>
    <row r="27" spans="1:20" ht="15.75" thickBot="1">
      <c r="A27" s="73">
        <v>6</v>
      </c>
      <c r="B27" s="35" t="s">
        <v>247</v>
      </c>
      <c r="C27" s="73" t="str">
        <f t="shared" si="31"/>
        <v>porsi</v>
      </c>
      <c r="D27" s="74">
        <f>SUMIF('Manual Brew'!$B:$B, "Cost"&amp;" "&amp;$B27, 'Manual Brew'!$J:$J)</f>
        <v>3604.2105263157896</v>
      </c>
      <c r="E27" s="74">
        <f t="shared" si="18"/>
        <v>360.42105263157896</v>
      </c>
      <c r="F27" s="75">
        <f t="shared" si="19"/>
        <v>3964.6315789473683</v>
      </c>
      <c r="G27" s="76">
        <f t="shared" si="32"/>
        <v>3.0267629566694989</v>
      </c>
      <c r="H27" s="77">
        <v>12000</v>
      </c>
      <c r="I27" s="78">
        <f t="shared" si="21"/>
        <v>1200</v>
      </c>
      <c r="J27" s="79">
        <f t="shared" si="33"/>
        <v>13200</v>
      </c>
      <c r="K27" s="80">
        <f t="shared" si="23"/>
        <v>14400</v>
      </c>
      <c r="L27" s="81">
        <f t="shared" si="24"/>
        <v>0.33038596491228067</v>
      </c>
      <c r="M27" s="82">
        <f t="shared" si="25"/>
        <v>11893.894736842105</v>
      </c>
      <c r="N27" s="82">
        <f t="shared" si="26"/>
        <v>594.69473684210527</v>
      </c>
      <c r="O27" s="83">
        <f t="shared" si="27"/>
        <v>13000</v>
      </c>
      <c r="P27" s="84">
        <f t="shared" si="28"/>
        <v>0.33333333333333331</v>
      </c>
      <c r="Q27" s="85">
        <f t="shared" si="29"/>
        <v>13677.978947368421</v>
      </c>
      <c r="R27" s="86">
        <f t="shared" si="35"/>
        <v>14000</v>
      </c>
      <c r="S27" s="87">
        <f t="shared" si="35"/>
        <v>12000</v>
      </c>
      <c r="T27" s="87">
        <f t="shared" si="35"/>
        <v>10000</v>
      </c>
    </row>
    <row r="28" spans="1:20" ht="16.5" thickTop="1" thickBot="1">
      <c r="A28" s="286" t="s">
        <v>49</v>
      </c>
      <c r="B28" s="287"/>
      <c r="C28" s="287"/>
      <c r="D28" s="287"/>
      <c r="E28" s="287"/>
      <c r="F28" s="287"/>
      <c r="G28" s="288"/>
      <c r="H28" s="289">
        <f>IFERROR(AVERAGE(L22:L27),0)</f>
        <v>0.29844871553884716</v>
      </c>
      <c r="I28" s="290"/>
      <c r="J28" s="290"/>
      <c r="K28" s="290"/>
      <c r="L28" s="290"/>
      <c r="M28" s="137">
        <f>IFERROR(AVERAGE(P20:P27),0)</f>
        <v>0.33333333333333331</v>
      </c>
      <c r="N28" s="137"/>
      <c r="O28" s="137"/>
      <c r="P28" s="137"/>
      <c r="Q28" s="137"/>
      <c r="R28" s="106">
        <v>0.3</v>
      </c>
      <c r="S28" s="107">
        <v>0.35</v>
      </c>
      <c r="T28" s="107">
        <v>0.4</v>
      </c>
    </row>
    <row r="29" spans="1:20" ht="31.5" thickTop="1" thickBot="1">
      <c r="A29" s="280" t="s">
        <v>144</v>
      </c>
      <c r="B29" s="281"/>
      <c r="C29" s="281"/>
      <c r="D29" s="281"/>
      <c r="E29" s="281"/>
      <c r="F29" s="281"/>
      <c r="G29" s="282"/>
      <c r="H29" s="283"/>
      <c r="I29" s="284"/>
      <c r="J29" s="284"/>
      <c r="K29" s="284"/>
      <c r="L29" s="285"/>
      <c r="M29" s="68" t="s">
        <v>48</v>
      </c>
      <c r="N29" s="69"/>
      <c r="O29" s="69"/>
      <c r="P29" s="68"/>
      <c r="Q29" s="70"/>
      <c r="R29" s="71"/>
      <c r="S29" s="72"/>
      <c r="T29" s="72"/>
    </row>
    <row r="30" spans="1:20" ht="15.75" thickTop="1">
      <c r="A30" s="73">
        <v>1</v>
      </c>
      <c r="B30" s="35" t="s">
        <v>141</v>
      </c>
      <c r="C30" s="73">
        <v>1</v>
      </c>
      <c r="D30" s="74">
        <f>SUMIF('Tea Based'!$B:$B, "Cost"&amp;" "&amp;$B30, 'Tea Based'!$J:$J)</f>
        <v>2084.2105263157896</v>
      </c>
      <c r="E30" s="74">
        <f t="shared" ref="E30:E37" si="36">$D30*10%</f>
        <v>208.42105263157896</v>
      </c>
      <c r="F30" s="75">
        <f t="shared" ref="F30:F37" si="37">$D30+$E30</f>
        <v>2292.6315789473683</v>
      </c>
      <c r="G30" s="76">
        <f t="shared" ref="G30:G31" si="38">IFERROR(H30/F30,0)</f>
        <v>6.1065197428833793</v>
      </c>
      <c r="H30" s="77">
        <v>14000</v>
      </c>
      <c r="I30" s="78">
        <f t="shared" ref="I30:I37" si="39">$H30*10%</f>
        <v>1400</v>
      </c>
      <c r="J30" s="79">
        <f t="shared" ref="J30:J31" si="40">H30+I30</f>
        <v>15400</v>
      </c>
      <c r="K30" s="80">
        <f>$H30+$I30+($H30*10%)</f>
        <v>16800</v>
      </c>
      <c r="L30" s="81">
        <f t="shared" ref="L30:L37" si="41">IFERROR($F30/$H30,0)</f>
        <v>0.1637593984962406</v>
      </c>
      <c r="M30" s="82">
        <f t="shared" ref="M30:M37" si="42">$F30*300%</f>
        <v>6877.894736842105</v>
      </c>
      <c r="N30" s="82">
        <f t="shared" ref="N30:N37" si="43">$M30*5%</f>
        <v>343.89473684210526</v>
      </c>
      <c r="O30" s="83">
        <f t="shared" ref="O30:O37" si="44">ROUNDUP($M30+$N30, -3)</f>
        <v>8000</v>
      </c>
      <c r="P30" s="84">
        <f t="shared" ref="P30:P37" si="45">IFERROR($F30/$M30,0)</f>
        <v>0.33333333333333331</v>
      </c>
      <c r="Q30" s="85">
        <f>$M30+$N30+($M30*10%)</f>
        <v>7909.5789473684208</v>
      </c>
      <c r="R30" s="86">
        <f t="shared" ref="R30:T32" si="46">ROUNDUP($F30/R$70,-3)</f>
        <v>8000</v>
      </c>
      <c r="S30" s="87">
        <f t="shared" si="46"/>
        <v>7000</v>
      </c>
      <c r="T30" s="87">
        <f t="shared" si="46"/>
        <v>6000</v>
      </c>
    </row>
    <row r="31" spans="1:20" ht="25.5">
      <c r="A31" s="73">
        <f>A30+1</f>
        <v>2</v>
      </c>
      <c r="B31" s="35" t="s">
        <v>133</v>
      </c>
      <c r="C31" s="73" t="str">
        <f t="shared" ref="C31:C32" si="47">IF(B31="","","porsi")</f>
        <v>porsi</v>
      </c>
      <c r="D31" s="74">
        <f>SUMIF('Tea Based'!$B:$B, "Cost"&amp;" "&amp;$B31, 'Tea Based'!$J:$J)</f>
        <v>1204.2105263157896</v>
      </c>
      <c r="E31" s="74">
        <f t="shared" si="36"/>
        <v>120.42105263157896</v>
      </c>
      <c r="F31" s="75">
        <f t="shared" si="37"/>
        <v>1324.6315789473686</v>
      </c>
      <c r="G31" s="76">
        <f t="shared" si="38"/>
        <v>6.0394151303242207</v>
      </c>
      <c r="H31" s="77">
        <v>8000</v>
      </c>
      <c r="I31" s="78">
        <f t="shared" si="39"/>
        <v>800</v>
      </c>
      <c r="J31" s="79">
        <f t="shared" si="40"/>
        <v>8800</v>
      </c>
      <c r="K31" s="80">
        <f t="shared" ref="K31:K37" si="48">$H31+$I31+($H31*10%)</f>
        <v>9600</v>
      </c>
      <c r="L31" s="81">
        <f t="shared" si="41"/>
        <v>0.16557894736842108</v>
      </c>
      <c r="M31" s="82">
        <f t="shared" si="42"/>
        <v>3973.8947368421059</v>
      </c>
      <c r="N31" s="82">
        <f t="shared" si="43"/>
        <v>198.6947368421053</v>
      </c>
      <c r="O31" s="83">
        <f t="shared" si="44"/>
        <v>5000</v>
      </c>
      <c r="P31" s="84">
        <f t="shared" si="45"/>
        <v>0.33333333333333331</v>
      </c>
      <c r="Q31" s="85">
        <f t="shared" ref="Q31:Q37" si="49">$M31+$N31+($M31*10%)</f>
        <v>4569.9789473684214</v>
      </c>
      <c r="R31" s="86">
        <f t="shared" si="46"/>
        <v>5000</v>
      </c>
      <c r="S31" s="87">
        <f t="shared" si="46"/>
        <v>4000</v>
      </c>
      <c r="T31" s="87">
        <f t="shared" si="46"/>
        <v>4000</v>
      </c>
    </row>
    <row r="32" spans="1:20" ht="15">
      <c r="A32" s="73">
        <f>A31+1</f>
        <v>3</v>
      </c>
      <c r="B32" s="35" t="s">
        <v>137</v>
      </c>
      <c r="C32" s="73" t="str">
        <f t="shared" si="47"/>
        <v>porsi</v>
      </c>
      <c r="D32" s="74">
        <f>SUMIF('Tea Based'!$B:$B, "Cost"&amp;" "&amp;$B32, 'Tea Based'!$J:$J)</f>
        <v>1084.2105263157896</v>
      </c>
      <c r="E32" s="74">
        <f t="shared" si="36"/>
        <v>108.42105263157896</v>
      </c>
      <c r="F32" s="75">
        <f t="shared" si="37"/>
        <v>1192.6315789473686</v>
      </c>
      <c r="G32" s="76">
        <f t="shared" ref="G32" si="50">IFERROR(H32/F32,0)</f>
        <v>11.738746690203</v>
      </c>
      <c r="H32" s="77">
        <v>14000</v>
      </c>
      <c r="I32" s="78">
        <f t="shared" si="39"/>
        <v>1400</v>
      </c>
      <c r="J32" s="79">
        <f t="shared" ref="J32" si="51">H32+I32</f>
        <v>15400</v>
      </c>
      <c r="K32" s="80">
        <f t="shared" si="48"/>
        <v>16800</v>
      </c>
      <c r="L32" s="81">
        <f t="shared" si="41"/>
        <v>8.5187969924812035E-2</v>
      </c>
      <c r="M32" s="82">
        <f t="shared" si="42"/>
        <v>3577.8947368421059</v>
      </c>
      <c r="N32" s="82">
        <f t="shared" si="43"/>
        <v>178.89473684210532</v>
      </c>
      <c r="O32" s="83">
        <f t="shared" si="44"/>
        <v>4000</v>
      </c>
      <c r="P32" s="84">
        <f t="shared" si="45"/>
        <v>0.33333333333333331</v>
      </c>
      <c r="Q32" s="85">
        <f t="shared" si="49"/>
        <v>4114.5789473684217</v>
      </c>
      <c r="R32" s="86">
        <f t="shared" si="46"/>
        <v>4000</v>
      </c>
      <c r="S32" s="87">
        <f t="shared" si="46"/>
        <v>4000</v>
      </c>
      <c r="T32" s="87">
        <f t="shared" si="46"/>
        <v>3000</v>
      </c>
    </row>
    <row r="33" spans="1:20" ht="25.5">
      <c r="A33" s="73">
        <f t="shared" ref="A33:A37" si="52">A32+1</f>
        <v>4</v>
      </c>
      <c r="B33" s="35" t="s">
        <v>140</v>
      </c>
      <c r="C33" s="73" t="str">
        <f t="shared" ref="C33:C37" si="53">IF(B33="","","porsi")</f>
        <v>porsi</v>
      </c>
      <c r="D33" s="74">
        <f>SUMIF('Tea Based'!$B:$B, "Cost"&amp;" "&amp;$B33, 'Tea Based'!$J:$J)</f>
        <v>3784.2105263157896</v>
      </c>
      <c r="E33" s="74">
        <f t="shared" si="36"/>
        <v>378.42105263157896</v>
      </c>
      <c r="F33" s="75">
        <f t="shared" si="37"/>
        <v>4162.6315789473683</v>
      </c>
      <c r="G33" s="76">
        <f t="shared" ref="G33:G37" si="54">IFERROR(H33/F33,0)</f>
        <v>3.3632570489315969</v>
      </c>
      <c r="H33" s="77">
        <v>14000</v>
      </c>
      <c r="I33" s="78">
        <f t="shared" si="39"/>
        <v>1400</v>
      </c>
      <c r="J33" s="79">
        <f t="shared" ref="J33:J37" si="55">H33+I33</f>
        <v>15400</v>
      </c>
      <c r="K33" s="80">
        <f t="shared" si="48"/>
        <v>16800</v>
      </c>
      <c r="L33" s="81">
        <f t="shared" si="41"/>
        <v>0.29733082706766917</v>
      </c>
      <c r="M33" s="82">
        <f t="shared" si="42"/>
        <v>12487.894736842105</v>
      </c>
      <c r="N33" s="82">
        <f t="shared" si="43"/>
        <v>624.39473684210532</v>
      </c>
      <c r="O33" s="83">
        <f t="shared" si="44"/>
        <v>14000</v>
      </c>
      <c r="P33" s="84">
        <f t="shared" si="45"/>
        <v>0.33333333333333331</v>
      </c>
      <c r="Q33" s="85">
        <f t="shared" si="49"/>
        <v>14361.07894736842</v>
      </c>
      <c r="R33" s="86">
        <f t="shared" ref="R33:T37" si="56">ROUNDUP($F33/R$70,-3)</f>
        <v>14000</v>
      </c>
      <c r="S33" s="87">
        <f t="shared" si="56"/>
        <v>12000</v>
      </c>
      <c r="T33" s="87">
        <f t="shared" si="56"/>
        <v>11000</v>
      </c>
    </row>
    <row r="34" spans="1:20" ht="15">
      <c r="A34" s="73">
        <f t="shared" si="52"/>
        <v>5</v>
      </c>
      <c r="B34" s="35" t="s">
        <v>145</v>
      </c>
      <c r="C34" s="73" t="str">
        <f t="shared" si="53"/>
        <v>porsi</v>
      </c>
      <c r="D34" s="74">
        <f>SUMIF('Tea Based'!$B:$B, "Cost"&amp;" "&amp;$B34, 'Tea Based'!$J:$J)</f>
        <v>2034.2105263157896</v>
      </c>
      <c r="E34" s="74">
        <f t="shared" si="36"/>
        <v>203.42105263157896</v>
      </c>
      <c r="F34" s="75">
        <f t="shared" si="37"/>
        <v>2237.6315789473683</v>
      </c>
      <c r="G34" s="76">
        <f t="shared" si="54"/>
        <v>6.2566153122427384</v>
      </c>
      <c r="H34" s="77">
        <v>14000</v>
      </c>
      <c r="I34" s="78">
        <f t="shared" si="39"/>
        <v>1400</v>
      </c>
      <c r="J34" s="79">
        <f t="shared" si="55"/>
        <v>15400</v>
      </c>
      <c r="K34" s="80">
        <f t="shared" si="48"/>
        <v>16800</v>
      </c>
      <c r="L34" s="81">
        <f t="shared" si="41"/>
        <v>0.15983082706766916</v>
      </c>
      <c r="M34" s="82">
        <f t="shared" si="42"/>
        <v>6712.894736842105</v>
      </c>
      <c r="N34" s="82">
        <f t="shared" si="43"/>
        <v>335.64473684210526</v>
      </c>
      <c r="O34" s="83">
        <f t="shared" si="44"/>
        <v>8000</v>
      </c>
      <c r="P34" s="84">
        <f t="shared" si="45"/>
        <v>0.33333333333333331</v>
      </c>
      <c r="Q34" s="85">
        <f t="shared" si="49"/>
        <v>7719.8289473684208</v>
      </c>
      <c r="R34" s="86">
        <f t="shared" si="56"/>
        <v>8000</v>
      </c>
      <c r="S34" s="87">
        <f t="shared" si="56"/>
        <v>7000</v>
      </c>
      <c r="T34" s="87">
        <f t="shared" si="56"/>
        <v>6000</v>
      </c>
    </row>
    <row r="35" spans="1:20" ht="15">
      <c r="A35" s="73">
        <f t="shared" si="52"/>
        <v>6</v>
      </c>
      <c r="B35" s="35" t="s">
        <v>146</v>
      </c>
      <c r="C35" s="73" t="str">
        <f t="shared" si="53"/>
        <v>porsi</v>
      </c>
      <c r="D35" s="74">
        <f>SUMIF('Tea Based'!$B:$B, "Cost"&amp;" "&amp;$B35, 'Tea Based'!$J:$J)</f>
        <v>3911.807928913192</v>
      </c>
      <c r="E35" s="74">
        <f t="shared" si="36"/>
        <v>391.18079289131924</v>
      </c>
      <c r="F35" s="75">
        <f t="shared" si="37"/>
        <v>4302.9887218045114</v>
      </c>
      <c r="G35" s="76">
        <f t="shared" si="54"/>
        <v>3.4859491785303969</v>
      </c>
      <c r="H35" s="77">
        <v>15000</v>
      </c>
      <c r="I35" s="78">
        <f t="shared" si="39"/>
        <v>1500</v>
      </c>
      <c r="J35" s="79">
        <f t="shared" si="55"/>
        <v>16500</v>
      </c>
      <c r="K35" s="80">
        <f t="shared" si="48"/>
        <v>18000</v>
      </c>
      <c r="L35" s="81">
        <f t="shared" si="41"/>
        <v>0.28686591478696744</v>
      </c>
      <c r="M35" s="82">
        <f t="shared" si="42"/>
        <v>12908.966165413534</v>
      </c>
      <c r="N35" s="82">
        <f t="shared" si="43"/>
        <v>645.44830827067676</v>
      </c>
      <c r="O35" s="83">
        <f t="shared" si="44"/>
        <v>14000</v>
      </c>
      <c r="P35" s="84">
        <f t="shared" si="45"/>
        <v>0.33333333333333331</v>
      </c>
      <c r="Q35" s="85">
        <f t="shared" si="49"/>
        <v>14845.311090225565</v>
      </c>
      <c r="R35" s="86">
        <f t="shared" si="56"/>
        <v>15000</v>
      </c>
      <c r="S35" s="87">
        <f t="shared" si="56"/>
        <v>13000</v>
      </c>
      <c r="T35" s="87">
        <f t="shared" si="56"/>
        <v>11000</v>
      </c>
    </row>
    <row r="36" spans="1:20" ht="15">
      <c r="A36" s="73">
        <f t="shared" si="52"/>
        <v>7</v>
      </c>
      <c r="B36" s="35" t="s">
        <v>248</v>
      </c>
      <c r="C36" s="73" t="str">
        <f t="shared" si="53"/>
        <v>porsi</v>
      </c>
      <c r="D36" s="74">
        <f>SUMIF('Tea Based'!$B:$B, "Cost"&amp;" "&amp;$B36, 'Tea Based'!$J:$J)</f>
        <v>3899.0284083800479</v>
      </c>
      <c r="E36" s="74">
        <f t="shared" si="36"/>
        <v>389.90284083800481</v>
      </c>
      <c r="F36" s="75">
        <f t="shared" si="37"/>
        <v>4288.9312492180525</v>
      </c>
      <c r="G36" s="76">
        <f t="shared" si="54"/>
        <v>3.4973747836911033</v>
      </c>
      <c r="H36" s="77">
        <v>15000</v>
      </c>
      <c r="I36" s="78">
        <f t="shared" si="39"/>
        <v>1500</v>
      </c>
      <c r="J36" s="79">
        <f t="shared" si="55"/>
        <v>16500</v>
      </c>
      <c r="K36" s="80">
        <f t="shared" si="48"/>
        <v>18000</v>
      </c>
      <c r="L36" s="81">
        <f t="shared" si="41"/>
        <v>0.28592874994787015</v>
      </c>
      <c r="M36" s="82">
        <f t="shared" si="42"/>
        <v>12866.793747654157</v>
      </c>
      <c r="N36" s="82">
        <f t="shared" si="43"/>
        <v>643.33968738270789</v>
      </c>
      <c r="O36" s="83">
        <f t="shared" si="44"/>
        <v>14000</v>
      </c>
      <c r="P36" s="84">
        <f t="shared" si="45"/>
        <v>0.33333333333333331</v>
      </c>
      <c r="Q36" s="85">
        <f t="shared" si="49"/>
        <v>14796.812809802281</v>
      </c>
      <c r="R36" s="86">
        <f t="shared" si="56"/>
        <v>15000</v>
      </c>
      <c r="S36" s="87">
        <f t="shared" si="56"/>
        <v>13000</v>
      </c>
      <c r="T36" s="87">
        <f t="shared" si="56"/>
        <v>11000</v>
      </c>
    </row>
    <row r="37" spans="1:20" ht="15.75" thickBot="1">
      <c r="A37" s="73">
        <f t="shared" si="52"/>
        <v>8</v>
      </c>
      <c r="B37" s="35" t="s">
        <v>252</v>
      </c>
      <c r="C37" s="73" t="str">
        <f t="shared" si="53"/>
        <v>porsi</v>
      </c>
      <c r="D37" s="74">
        <f>SUMIF('Tea Based'!$B:$B, "Cost"&amp;" "&amp;$B37, 'Tea Based'!$J:$J)</f>
        <v>3204.2105263157896</v>
      </c>
      <c r="E37" s="74">
        <f t="shared" si="36"/>
        <v>320.42105263157896</v>
      </c>
      <c r="F37" s="75">
        <f t="shared" si="37"/>
        <v>3524.6315789473683</v>
      </c>
      <c r="G37" s="76">
        <f t="shared" si="54"/>
        <v>0</v>
      </c>
      <c r="H37" s="77">
        <v>0</v>
      </c>
      <c r="I37" s="78">
        <f t="shared" si="39"/>
        <v>0</v>
      </c>
      <c r="J37" s="79">
        <f t="shared" si="55"/>
        <v>0</v>
      </c>
      <c r="K37" s="80">
        <f t="shared" si="48"/>
        <v>0</v>
      </c>
      <c r="L37" s="81">
        <f t="shared" si="41"/>
        <v>0</v>
      </c>
      <c r="M37" s="82">
        <f t="shared" si="42"/>
        <v>10573.894736842105</v>
      </c>
      <c r="N37" s="82">
        <f t="shared" si="43"/>
        <v>528.69473684210527</v>
      </c>
      <c r="O37" s="83">
        <f t="shared" si="44"/>
        <v>12000</v>
      </c>
      <c r="P37" s="84">
        <f t="shared" si="45"/>
        <v>0.33333333333333331</v>
      </c>
      <c r="Q37" s="85">
        <f t="shared" si="49"/>
        <v>12159.978947368421</v>
      </c>
      <c r="R37" s="86">
        <f t="shared" si="56"/>
        <v>12000</v>
      </c>
      <c r="S37" s="87">
        <f t="shared" si="56"/>
        <v>11000</v>
      </c>
      <c r="T37" s="87">
        <f t="shared" si="56"/>
        <v>9000</v>
      </c>
    </row>
    <row r="38" spans="1:20" ht="16.5" thickTop="1" thickBot="1">
      <c r="A38" s="286" t="s">
        <v>49</v>
      </c>
      <c r="B38" s="287"/>
      <c r="C38" s="287"/>
      <c r="D38" s="287"/>
      <c r="E38" s="287"/>
      <c r="F38" s="287"/>
      <c r="G38" s="288"/>
      <c r="H38" s="289">
        <f>IFERROR(AVERAGE(L30:L37),0)</f>
        <v>0.18056032933245622</v>
      </c>
      <c r="I38" s="290"/>
      <c r="J38" s="290"/>
      <c r="K38" s="290"/>
      <c r="L38" s="290"/>
      <c r="M38" s="137">
        <f>IFERROR(AVERAGE(P27:P37),0)</f>
        <v>0.33333333333333331</v>
      </c>
      <c r="N38" s="137"/>
      <c r="O38" s="137"/>
      <c r="P38" s="137"/>
      <c r="Q38" s="137"/>
      <c r="R38" s="106">
        <v>0.3</v>
      </c>
      <c r="S38" s="107">
        <v>0.35</v>
      </c>
      <c r="T38" s="107">
        <v>0.4</v>
      </c>
    </row>
    <row r="39" spans="1:20" ht="31.5" thickTop="1" thickBot="1">
      <c r="A39" s="280" t="s">
        <v>74</v>
      </c>
      <c r="B39" s="281"/>
      <c r="C39" s="281"/>
      <c r="D39" s="281"/>
      <c r="E39" s="281"/>
      <c r="F39" s="281"/>
      <c r="G39" s="282"/>
      <c r="H39" s="283"/>
      <c r="I39" s="284"/>
      <c r="J39" s="284"/>
      <c r="K39" s="284"/>
      <c r="L39" s="285"/>
      <c r="M39" s="68" t="s">
        <v>48</v>
      </c>
      <c r="N39" s="69"/>
      <c r="O39" s="69"/>
      <c r="P39" s="68"/>
      <c r="Q39" s="70"/>
      <c r="R39" s="71"/>
      <c r="S39" s="72"/>
      <c r="T39" s="72"/>
    </row>
    <row r="40" spans="1:20" ht="15.75" thickTop="1">
      <c r="A40" s="73">
        <v>1</v>
      </c>
      <c r="B40" s="35"/>
      <c r="C40" s="73" t="str">
        <f t="shared" ref="C40:C50" si="57">IF(B40="","","porsi")</f>
        <v/>
      </c>
      <c r="D40" s="74">
        <f>SUMIF('Milk Based'!$B:$B, "Cost"&amp;" "&amp;$B40, 'Milk Based'!$J:$J)</f>
        <v>0</v>
      </c>
      <c r="E40" s="74">
        <f t="shared" ref="E40:E69" si="58">$D40*10%</f>
        <v>0</v>
      </c>
      <c r="F40" s="75">
        <f t="shared" ref="F40:F69" si="59">$D40+$E40</f>
        <v>0</v>
      </c>
      <c r="G40" s="76">
        <f t="shared" ref="G40:G48" si="60">IFERROR(H40/F40,0)</f>
        <v>0</v>
      </c>
      <c r="H40" s="77">
        <v>0</v>
      </c>
      <c r="I40" s="78">
        <f t="shared" ref="I40:I69" si="61">$H40*10%</f>
        <v>0</v>
      </c>
      <c r="J40" s="79">
        <f t="shared" ref="J40:J47" si="62">H40+I40</f>
        <v>0</v>
      </c>
      <c r="K40" s="80">
        <f>$H40+$I40+($J40*10%)</f>
        <v>0</v>
      </c>
      <c r="L40" s="81">
        <f t="shared" ref="L40:L50" si="63">IFERROR($F40/$H40,0)</f>
        <v>0</v>
      </c>
      <c r="M40" s="82">
        <f t="shared" ref="M40:M50" si="64">$F40*300%</f>
        <v>0</v>
      </c>
      <c r="N40" s="82">
        <f t="shared" ref="N40:N69" si="65">$M40*5%</f>
        <v>0</v>
      </c>
      <c r="O40" s="83">
        <f t="shared" ref="O40:O69" si="66">ROUNDUP($M40+$N40, -3)</f>
        <v>0</v>
      </c>
      <c r="P40" s="84">
        <f t="shared" ref="P40:P69" si="67">IFERROR($F40/$M40,0)</f>
        <v>0</v>
      </c>
      <c r="Q40" s="85">
        <f t="shared" ref="Q40:Q50" si="68">$M40+$N40+($M40*10%)</f>
        <v>0</v>
      </c>
      <c r="R40" s="86">
        <f t="shared" ref="R40:T69" si="69">ROUNDUP($F40/R$70,-3)</f>
        <v>0</v>
      </c>
      <c r="S40" s="87">
        <f t="shared" si="69"/>
        <v>0</v>
      </c>
      <c r="T40" s="87">
        <f t="shared" si="69"/>
        <v>0</v>
      </c>
    </row>
    <row r="41" spans="1:20" ht="15">
      <c r="A41" s="73">
        <f t="shared" ref="A41:A69" si="70">A40+1</f>
        <v>2</v>
      </c>
      <c r="B41" s="35"/>
      <c r="C41" s="73" t="str">
        <f t="shared" si="57"/>
        <v/>
      </c>
      <c r="D41" s="74">
        <f>SUMIF('Milk Based'!$B:$B, "Cost"&amp;" "&amp;$B41, 'Milk Based'!$J:$J)</f>
        <v>0</v>
      </c>
      <c r="E41" s="74">
        <f t="shared" si="58"/>
        <v>0</v>
      </c>
      <c r="F41" s="75">
        <f t="shared" si="59"/>
        <v>0</v>
      </c>
      <c r="G41" s="76">
        <f t="shared" si="60"/>
        <v>0</v>
      </c>
      <c r="H41" s="77">
        <v>0</v>
      </c>
      <c r="I41" s="78">
        <f t="shared" si="61"/>
        <v>0</v>
      </c>
      <c r="J41" s="79">
        <f t="shared" si="62"/>
        <v>0</v>
      </c>
      <c r="K41" s="80">
        <f t="shared" ref="K41:K69" si="71">$H41+$I41+($J41*10%)</f>
        <v>0</v>
      </c>
      <c r="L41" s="81">
        <f t="shared" si="63"/>
        <v>0</v>
      </c>
      <c r="M41" s="82">
        <f t="shared" si="64"/>
        <v>0</v>
      </c>
      <c r="N41" s="82">
        <f t="shared" si="65"/>
        <v>0</v>
      </c>
      <c r="O41" s="83">
        <f t="shared" si="66"/>
        <v>0</v>
      </c>
      <c r="P41" s="84">
        <f t="shared" si="67"/>
        <v>0</v>
      </c>
      <c r="Q41" s="85">
        <f t="shared" si="68"/>
        <v>0</v>
      </c>
      <c r="R41" s="86">
        <f t="shared" si="69"/>
        <v>0</v>
      </c>
      <c r="S41" s="87">
        <f t="shared" si="69"/>
        <v>0</v>
      </c>
      <c r="T41" s="87">
        <f t="shared" si="69"/>
        <v>0</v>
      </c>
    </row>
    <row r="42" spans="1:20" ht="15">
      <c r="A42" s="73">
        <f t="shared" si="70"/>
        <v>3</v>
      </c>
      <c r="B42" s="35"/>
      <c r="C42" s="73" t="str">
        <f t="shared" si="57"/>
        <v/>
      </c>
      <c r="D42" s="74">
        <f>SUMIF('Milk Based'!$B:$B, "Cost"&amp;" "&amp;$B42, 'Milk Based'!$J:$J)</f>
        <v>0</v>
      </c>
      <c r="E42" s="74">
        <f t="shared" si="58"/>
        <v>0</v>
      </c>
      <c r="F42" s="75">
        <f t="shared" si="59"/>
        <v>0</v>
      </c>
      <c r="G42" s="76">
        <f t="shared" si="60"/>
        <v>0</v>
      </c>
      <c r="H42" s="77">
        <v>0</v>
      </c>
      <c r="I42" s="78">
        <f t="shared" si="61"/>
        <v>0</v>
      </c>
      <c r="J42" s="79">
        <f t="shared" si="62"/>
        <v>0</v>
      </c>
      <c r="K42" s="80">
        <f t="shared" si="71"/>
        <v>0</v>
      </c>
      <c r="L42" s="81">
        <f t="shared" si="63"/>
        <v>0</v>
      </c>
      <c r="M42" s="82">
        <f t="shared" si="64"/>
        <v>0</v>
      </c>
      <c r="N42" s="82">
        <f t="shared" si="65"/>
        <v>0</v>
      </c>
      <c r="O42" s="83">
        <f t="shared" si="66"/>
        <v>0</v>
      </c>
      <c r="P42" s="84">
        <f t="shared" si="67"/>
        <v>0</v>
      </c>
      <c r="Q42" s="85">
        <f t="shared" si="68"/>
        <v>0</v>
      </c>
      <c r="R42" s="86">
        <f t="shared" si="69"/>
        <v>0</v>
      </c>
      <c r="S42" s="87">
        <f t="shared" si="69"/>
        <v>0</v>
      </c>
      <c r="T42" s="87">
        <f t="shared" si="69"/>
        <v>0</v>
      </c>
    </row>
    <row r="43" spans="1:20" ht="15">
      <c r="A43" s="73">
        <f t="shared" si="70"/>
        <v>4</v>
      </c>
      <c r="B43" s="35"/>
      <c r="C43" s="73" t="str">
        <f t="shared" si="57"/>
        <v/>
      </c>
      <c r="D43" s="74">
        <f>SUMIF('Milk Based'!$B:$B, "Cost"&amp;" "&amp;$B43, 'Milk Based'!$J:$J)</f>
        <v>0</v>
      </c>
      <c r="E43" s="74">
        <f t="shared" si="58"/>
        <v>0</v>
      </c>
      <c r="F43" s="75">
        <f t="shared" si="59"/>
        <v>0</v>
      </c>
      <c r="G43" s="76">
        <f t="shared" si="60"/>
        <v>0</v>
      </c>
      <c r="H43" s="77">
        <v>0</v>
      </c>
      <c r="I43" s="78">
        <f t="shared" si="61"/>
        <v>0</v>
      </c>
      <c r="J43" s="79">
        <f t="shared" si="62"/>
        <v>0</v>
      </c>
      <c r="K43" s="80">
        <f t="shared" si="71"/>
        <v>0</v>
      </c>
      <c r="L43" s="81">
        <f t="shared" si="63"/>
        <v>0</v>
      </c>
      <c r="M43" s="82">
        <f t="shared" si="64"/>
        <v>0</v>
      </c>
      <c r="N43" s="82">
        <f t="shared" si="65"/>
        <v>0</v>
      </c>
      <c r="O43" s="83">
        <f t="shared" si="66"/>
        <v>0</v>
      </c>
      <c r="P43" s="84">
        <f t="shared" si="67"/>
        <v>0</v>
      </c>
      <c r="Q43" s="85">
        <f t="shared" si="68"/>
        <v>0</v>
      </c>
      <c r="R43" s="86">
        <f t="shared" si="69"/>
        <v>0</v>
      </c>
      <c r="S43" s="87">
        <f t="shared" si="69"/>
        <v>0</v>
      </c>
      <c r="T43" s="87">
        <f t="shared" si="69"/>
        <v>0</v>
      </c>
    </row>
    <row r="44" spans="1:20" ht="15">
      <c r="A44" s="73">
        <f t="shared" si="70"/>
        <v>5</v>
      </c>
      <c r="B44" s="35"/>
      <c r="C44" s="73" t="str">
        <f t="shared" si="57"/>
        <v/>
      </c>
      <c r="D44" s="74">
        <f>SUMIF('Milk Based'!$B:$B, "Cost"&amp;" "&amp;$B44, 'Milk Based'!$J:$J)</f>
        <v>0</v>
      </c>
      <c r="E44" s="74">
        <f t="shared" si="58"/>
        <v>0</v>
      </c>
      <c r="F44" s="75">
        <f t="shared" si="59"/>
        <v>0</v>
      </c>
      <c r="G44" s="76">
        <f t="shared" si="60"/>
        <v>0</v>
      </c>
      <c r="H44" s="77">
        <v>0</v>
      </c>
      <c r="I44" s="78">
        <f t="shared" si="61"/>
        <v>0</v>
      </c>
      <c r="J44" s="79">
        <f t="shared" si="62"/>
        <v>0</v>
      </c>
      <c r="K44" s="80">
        <f t="shared" si="71"/>
        <v>0</v>
      </c>
      <c r="L44" s="81">
        <f t="shared" si="63"/>
        <v>0</v>
      </c>
      <c r="M44" s="82">
        <f t="shared" si="64"/>
        <v>0</v>
      </c>
      <c r="N44" s="82">
        <f t="shared" si="65"/>
        <v>0</v>
      </c>
      <c r="O44" s="83">
        <f t="shared" si="66"/>
        <v>0</v>
      </c>
      <c r="P44" s="84">
        <f t="shared" si="67"/>
        <v>0</v>
      </c>
      <c r="Q44" s="85">
        <f t="shared" si="68"/>
        <v>0</v>
      </c>
      <c r="R44" s="86">
        <f t="shared" si="69"/>
        <v>0</v>
      </c>
      <c r="S44" s="87">
        <f t="shared" si="69"/>
        <v>0</v>
      </c>
      <c r="T44" s="87">
        <f t="shared" si="69"/>
        <v>0</v>
      </c>
    </row>
    <row r="45" spans="1:20" ht="15">
      <c r="A45" s="73">
        <f t="shared" si="70"/>
        <v>6</v>
      </c>
      <c r="B45" s="35"/>
      <c r="C45" s="73" t="str">
        <f t="shared" si="57"/>
        <v/>
      </c>
      <c r="D45" s="74">
        <f>SUMIF('Milk Based'!$B:$B, "Cost"&amp;" "&amp;$B45, 'Milk Based'!$J:$J)</f>
        <v>0</v>
      </c>
      <c r="E45" s="74">
        <f t="shared" si="58"/>
        <v>0</v>
      </c>
      <c r="F45" s="75">
        <f t="shared" si="59"/>
        <v>0</v>
      </c>
      <c r="G45" s="76">
        <f t="shared" si="60"/>
        <v>0</v>
      </c>
      <c r="H45" s="77">
        <v>0</v>
      </c>
      <c r="I45" s="78">
        <f t="shared" si="61"/>
        <v>0</v>
      </c>
      <c r="J45" s="79">
        <f t="shared" si="62"/>
        <v>0</v>
      </c>
      <c r="K45" s="80">
        <f t="shared" si="71"/>
        <v>0</v>
      </c>
      <c r="L45" s="81">
        <f t="shared" si="63"/>
        <v>0</v>
      </c>
      <c r="M45" s="82">
        <f t="shared" si="64"/>
        <v>0</v>
      </c>
      <c r="N45" s="82">
        <f t="shared" si="65"/>
        <v>0</v>
      </c>
      <c r="O45" s="83">
        <f t="shared" si="66"/>
        <v>0</v>
      </c>
      <c r="P45" s="84">
        <f t="shared" si="67"/>
        <v>0</v>
      </c>
      <c r="Q45" s="85">
        <f t="shared" si="68"/>
        <v>0</v>
      </c>
      <c r="R45" s="86">
        <f t="shared" si="69"/>
        <v>0</v>
      </c>
      <c r="S45" s="87">
        <f t="shared" si="69"/>
        <v>0</v>
      </c>
      <c r="T45" s="87">
        <f t="shared" si="69"/>
        <v>0</v>
      </c>
    </row>
    <row r="46" spans="1:20" ht="15">
      <c r="A46" s="73">
        <f t="shared" si="70"/>
        <v>7</v>
      </c>
      <c r="B46" s="35"/>
      <c r="C46" s="73" t="str">
        <f t="shared" si="57"/>
        <v/>
      </c>
      <c r="D46" s="74">
        <f>SUMIF('Milk Based'!$B:$B, "Cost"&amp;" "&amp;$B46, 'Milk Based'!$J:$J)</f>
        <v>0</v>
      </c>
      <c r="E46" s="74">
        <f t="shared" si="58"/>
        <v>0</v>
      </c>
      <c r="F46" s="75">
        <f t="shared" si="59"/>
        <v>0</v>
      </c>
      <c r="G46" s="76">
        <f t="shared" si="60"/>
        <v>0</v>
      </c>
      <c r="H46" s="77">
        <v>0</v>
      </c>
      <c r="I46" s="78">
        <f t="shared" si="61"/>
        <v>0</v>
      </c>
      <c r="J46" s="79">
        <f t="shared" si="62"/>
        <v>0</v>
      </c>
      <c r="K46" s="80">
        <f t="shared" si="71"/>
        <v>0</v>
      </c>
      <c r="L46" s="81">
        <f t="shared" si="63"/>
        <v>0</v>
      </c>
      <c r="M46" s="82">
        <f t="shared" si="64"/>
        <v>0</v>
      </c>
      <c r="N46" s="82">
        <f t="shared" si="65"/>
        <v>0</v>
      </c>
      <c r="O46" s="83">
        <f t="shared" si="66"/>
        <v>0</v>
      </c>
      <c r="P46" s="84">
        <f t="shared" si="67"/>
        <v>0</v>
      </c>
      <c r="Q46" s="85">
        <f t="shared" si="68"/>
        <v>0</v>
      </c>
      <c r="R46" s="86">
        <f t="shared" si="69"/>
        <v>0</v>
      </c>
      <c r="S46" s="87">
        <f t="shared" si="69"/>
        <v>0</v>
      </c>
      <c r="T46" s="87">
        <f t="shared" si="69"/>
        <v>0</v>
      </c>
    </row>
    <row r="47" spans="1:20" ht="15">
      <c r="A47" s="73">
        <f t="shared" si="70"/>
        <v>8</v>
      </c>
      <c r="B47" s="35"/>
      <c r="C47" s="73" t="str">
        <f t="shared" si="57"/>
        <v/>
      </c>
      <c r="D47" s="74">
        <f>SUMIF('Milk Based'!$B:$B, "Cost"&amp;" "&amp;$B47, 'Milk Based'!$J:$J)</f>
        <v>0</v>
      </c>
      <c r="E47" s="74">
        <f t="shared" si="58"/>
        <v>0</v>
      </c>
      <c r="F47" s="75">
        <f t="shared" si="59"/>
        <v>0</v>
      </c>
      <c r="G47" s="76">
        <f t="shared" si="60"/>
        <v>0</v>
      </c>
      <c r="H47" s="77">
        <v>0</v>
      </c>
      <c r="I47" s="78">
        <f t="shared" si="61"/>
        <v>0</v>
      </c>
      <c r="J47" s="79">
        <f t="shared" si="62"/>
        <v>0</v>
      </c>
      <c r="K47" s="80">
        <f t="shared" si="71"/>
        <v>0</v>
      </c>
      <c r="L47" s="81">
        <f t="shared" si="63"/>
        <v>0</v>
      </c>
      <c r="M47" s="82">
        <f t="shared" si="64"/>
        <v>0</v>
      </c>
      <c r="N47" s="82">
        <f t="shared" si="65"/>
        <v>0</v>
      </c>
      <c r="O47" s="83">
        <f t="shared" si="66"/>
        <v>0</v>
      </c>
      <c r="P47" s="84">
        <f t="shared" si="67"/>
        <v>0</v>
      </c>
      <c r="Q47" s="85">
        <f t="shared" si="68"/>
        <v>0</v>
      </c>
      <c r="R47" s="86">
        <f t="shared" si="69"/>
        <v>0</v>
      </c>
      <c r="S47" s="87">
        <f t="shared" si="69"/>
        <v>0</v>
      </c>
      <c r="T47" s="87">
        <f t="shared" si="69"/>
        <v>0</v>
      </c>
    </row>
    <row r="48" spans="1:20" ht="15">
      <c r="A48" s="73">
        <f t="shared" si="70"/>
        <v>9</v>
      </c>
      <c r="B48" s="35"/>
      <c r="C48" s="73" t="str">
        <f t="shared" si="57"/>
        <v/>
      </c>
      <c r="D48" s="74">
        <f>SUMIF('Milk Based'!$B:$B, "Cost"&amp;" "&amp;$B48, 'Milk Based'!$J:$J)</f>
        <v>0</v>
      </c>
      <c r="E48" s="74">
        <f t="shared" si="58"/>
        <v>0</v>
      </c>
      <c r="F48" s="75">
        <f t="shared" si="59"/>
        <v>0</v>
      </c>
      <c r="G48" s="76">
        <f t="shared" si="60"/>
        <v>0</v>
      </c>
      <c r="H48" s="77"/>
      <c r="I48" s="78">
        <f t="shared" si="61"/>
        <v>0</v>
      </c>
      <c r="J48" s="79">
        <f t="shared" ref="J48:J50" si="72">H48+I48</f>
        <v>0</v>
      </c>
      <c r="K48" s="80">
        <f t="shared" si="71"/>
        <v>0</v>
      </c>
      <c r="L48" s="81">
        <f t="shared" si="63"/>
        <v>0</v>
      </c>
      <c r="M48" s="82">
        <f t="shared" si="64"/>
        <v>0</v>
      </c>
      <c r="N48" s="82">
        <f t="shared" si="65"/>
        <v>0</v>
      </c>
      <c r="O48" s="83">
        <f t="shared" si="66"/>
        <v>0</v>
      </c>
      <c r="P48" s="84">
        <f t="shared" si="67"/>
        <v>0</v>
      </c>
      <c r="Q48" s="85">
        <f t="shared" si="68"/>
        <v>0</v>
      </c>
      <c r="R48" s="86">
        <f t="shared" si="69"/>
        <v>0</v>
      </c>
      <c r="S48" s="87">
        <f t="shared" si="69"/>
        <v>0</v>
      </c>
      <c r="T48" s="87">
        <f t="shared" si="69"/>
        <v>0</v>
      </c>
    </row>
    <row r="49" spans="1:20" ht="15">
      <c r="A49" s="73">
        <f t="shared" si="70"/>
        <v>10</v>
      </c>
      <c r="B49" s="35"/>
      <c r="C49" s="73" t="str">
        <f t="shared" si="57"/>
        <v/>
      </c>
      <c r="D49" s="74">
        <f>SUMIF('Milk Based'!$B:$B, "Cost"&amp;" "&amp;$B49, 'Milk Based'!$J:$J)</f>
        <v>0</v>
      </c>
      <c r="E49" s="74">
        <f t="shared" si="58"/>
        <v>0</v>
      </c>
      <c r="F49" s="75">
        <f t="shared" si="59"/>
        <v>0</v>
      </c>
      <c r="G49" s="76">
        <f t="shared" ref="G49:G50" si="73">IFERROR(H49/F49,0)</f>
        <v>0</v>
      </c>
      <c r="H49" s="77">
        <v>0</v>
      </c>
      <c r="I49" s="78">
        <f t="shared" si="61"/>
        <v>0</v>
      </c>
      <c r="J49" s="79">
        <f t="shared" si="72"/>
        <v>0</v>
      </c>
      <c r="K49" s="80">
        <f t="shared" si="71"/>
        <v>0</v>
      </c>
      <c r="L49" s="81">
        <f t="shared" si="63"/>
        <v>0</v>
      </c>
      <c r="M49" s="82">
        <f t="shared" si="64"/>
        <v>0</v>
      </c>
      <c r="N49" s="82">
        <f t="shared" si="65"/>
        <v>0</v>
      </c>
      <c r="O49" s="83">
        <f t="shared" si="66"/>
        <v>0</v>
      </c>
      <c r="P49" s="84">
        <f t="shared" si="67"/>
        <v>0</v>
      </c>
      <c r="Q49" s="85">
        <f t="shared" si="68"/>
        <v>0</v>
      </c>
      <c r="R49" s="86">
        <f t="shared" si="69"/>
        <v>0</v>
      </c>
      <c r="S49" s="87">
        <f t="shared" si="69"/>
        <v>0</v>
      </c>
      <c r="T49" s="87">
        <f t="shared" si="69"/>
        <v>0</v>
      </c>
    </row>
    <row r="50" spans="1:20" ht="15">
      <c r="A50" s="73">
        <f t="shared" si="70"/>
        <v>11</v>
      </c>
      <c r="B50" s="35"/>
      <c r="C50" s="73" t="str">
        <f t="shared" si="57"/>
        <v/>
      </c>
      <c r="D50" s="74">
        <f>SUMIF('Milk Based'!$B:$B, "Cost"&amp;" "&amp;$B50, 'Milk Based'!$J:$J)</f>
        <v>0</v>
      </c>
      <c r="E50" s="74">
        <f t="shared" si="58"/>
        <v>0</v>
      </c>
      <c r="F50" s="75">
        <f t="shared" si="59"/>
        <v>0</v>
      </c>
      <c r="G50" s="76">
        <f t="shared" si="73"/>
        <v>0</v>
      </c>
      <c r="H50" s="77">
        <v>0</v>
      </c>
      <c r="I50" s="78">
        <f t="shared" si="61"/>
        <v>0</v>
      </c>
      <c r="J50" s="79">
        <f t="shared" si="72"/>
        <v>0</v>
      </c>
      <c r="K50" s="80">
        <f t="shared" si="71"/>
        <v>0</v>
      </c>
      <c r="L50" s="81">
        <f t="shared" si="63"/>
        <v>0</v>
      </c>
      <c r="M50" s="82">
        <f t="shared" si="64"/>
        <v>0</v>
      </c>
      <c r="N50" s="82">
        <f t="shared" si="65"/>
        <v>0</v>
      </c>
      <c r="O50" s="83">
        <f t="shared" si="66"/>
        <v>0</v>
      </c>
      <c r="P50" s="84">
        <f t="shared" si="67"/>
        <v>0</v>
      </c>
      <c r="Q50" s="85">
        <f t="shared" si="68"/>
        <v>0</v>
      </c>
      <c r="R50" s="86">
        <f t="shared" si="69"/>
        <v>0</v>
      </c>
      <c r="S50" s="87">
        <f t="shared" si="69"/>
        <v>0</v>
      </c>
      <c r="T50" s="87">
        <f t="shared" si="69"/>
        <v>0</v>
      </c>
    </row>
    <row r="51" spans="1:20" ht="15">
      <c r="A51" s="73">
        <f t="shared" si="70"/>
        <v>12</v>
      </c>
      <c r="B51" s="35"/>
      <c r="C51" s="73" t="str">
        <f t="shared" ref="C51:C55" si="74">IF(B51="","","porsi")</f>
        <v/>
      </c>
      <c r="D51" s="74">
        <f>SUMIF('Milk Based'!$B:$B, "Cost"&amp;" "&amp;$B51, 'Milk Based'!$J:$J)</f>
        <v>0</v>
      </c>
      <c r="E51" s="74">
        <f t="shared" si="58"/>
        <v>0</v>
      </c>
      <c r="F51" s="75">
        <f t="shared" si="59"/>
        <v>0</v>
      </c>
      <c r="G51" s="76">
        <f t="shared" ref="G51:G52" si="75">IFERROR(H51/F51,0)</f>
        <v>0</v>
      </c>
      <c r="H51" s="77">
        <v>0</v>
      </c>
      <c r="I51" s="78">
        <f t="shared" si="61"/>
        <v>0</v>
      </c>
      <c r="J51" s="88">
        <f t="shared" ref="J51:J52" si="76">H51+I51</f>
        <v>0</v>
      </c>
      <c r="K51" s="80">
        <f t="shared" si="71"/>
        <v>0</v>
      </c>
      <c r="L51" s="76">
        <f t="shared" ref="L51:L69" si="77">IFERROR($F51/$H51,0)</f>
        <v>0</v>
      </c>
      <c r="M51" s="82">
        <f t="shared" ref="M51:M69" si="78">$F51*300%</f>
        <v>0</v>
      </c>
      <c r="N51" s="74">
        <f t="shared" si="65"/>
        <v>0</v>
      </c>
      <c r="O51" s="89">
        <f t="shared" si="66"/>
        <v>0</v>
      </c>
      <c r="P51" s="84">
        <f t="shared" si="67"/>
        <v>0</v>
      </c>
      <c r="Q51" s="85">
        <f t="shared" ref="Q51:Q69" si="79">$M51+$N51+($M51*10%)</f>
        <v>0</v>
      </c>
      <c r="R51" s="86">
        <f t="shared" si="69"/>
        <v>0</v>
      </c>
      <c r="S51" s="87">
        <f t="shared" si="69"/>
        <v>0</v>
      </c>
      <c r="T51" s="87">
        <f t="shared" si="69"/>
        <v>0</v>
      </c>
    </row>
    <row r="52" spans="1:20" ht="15">
      <c r="A52" s="73">
        <f t="shared" si="70"/>
        <v>13</v>
      </c>
      <c r="B52" s="35"/>
      <c r="C52" s="73" t="str">
        <f t="shared" si="74"/>
        <v/>
      </c>
      <c r="D52" s="74">
        <f>SUMIF('Milk Based'!$B:$B, "Cost"&amp;" "&amp;$B52, 'Milk Based'!$J:$J)</f>
        <v>0</v>
      </c>
      <c r="E52" s="74">
        <f t="shared" si="58"/>
        <v>0</v>
      </c>
      <c r="F52" s="75">
        <f t="shared" si="59"/>
        <v>0</v>
      </c>
      <c r="G52" s="76">
        <f t="shared" si="75"/>
        <v>0</v>
      </c>
      <c r="H52" s="77">
        <v>0</v>
      </c>
      <c r="I52" s="78">
        <f t="shared" si="61"/>
        <v>0</v>
      </c>
      <c r="J52" s="88">
        <f t="shared" si="76"/>
        <v>0</v>
      </c>
      <c r="K52" s="80">
        <f t="shared" si="71"/>
        <v>0</v>
      </c>
      <c r="L52" s="76">
        <f t="shared" si="77"/>
        <v>0</v>
      </c>
      <c r="M52" s="82">
        <f t="shared" si="78"/>
        <v>0</v>
      </c>
      <c r="N52" s="74">
        <f t="shared" si="65"/>
        <v>0</v>
      </c>
      <c r="O52" s="89">
        <f t="shared" si="66"/>
        <v>0</v>
      </c>
      <c r="P52" s="84">
        <f t="shared" si="67"/>
        <v>0</v>
      </c>
      <c r="Q52" s="85">
        <f t="shared" si="79"/>
        <v>0</v>
      </c>
      <c r="R52" s="86">
        <f t="shared" si="69"/>
        <v>0</v>
      </c>
      <c r="S52" s="87">
        <f t="shared" si="69"/>
        <v>0</v>
      </c>
      <c r="T52" s="87">
        <f t="shared" si="69"/>
        <v>0</v>
      </c>
    </row>
    <row r="53" spans="1:20" ht="15">
      <c r="A53" s="73">
        <f t="shared" si="70"/>
        <v>14</v>
      </c>
      <c r="B53" s="35"/>
      <c r="C53" s="73" t="str">
        <f t="shared" si="74"/>
        <v/>
      </c>
      <c r="D53" s="74">
        <f>SUMIF('Milk Based'!$B:$B, "Cost"&amp;" "&amp;$B53, 'Milk Based'!$J:$J)</f>
        <v>0</v>
      </c>
      <c r="E53" s="74">
        <f t="shared" si="58"/>
        <v>0</v>
      </c>
      <c r="F53" s="75">
        <f t="shared" si="59"/>
        <v>0</v>
      </c>
      <c r="G53" s="76">
        <f t="shared" ref="G53:G58" si="80">IFERROR(H53/F53,0)</f>
        <v>0</v>
      </c>
      <c r="H53" s="77">
        <v>0</v>
      </c>
      <c r="I53" s="78">
        <f t="shared" si="61"/>
        <v>0</v>
      </c>
      <c r="J53" s="88">
        <f t="shared" ref="J53:J58" si="81">H53+I53</f>
        <v>0</v>
      </c>
      <c r="K53" s="80">
        <f t="shared" si="71"/>
        <v>0</v>
      </c>
      <c r="L53" s="76">
        <f t="shared" si="77"/>
        <v>0</v>
      </c>
      <c r="M53" s="82">
        <f t="shared" si="78"/>
        <v>0</v>
      </c>
      <c r="N53" s="74">
        <f t="shared" si="65"/>
        <v>0</v>
      </c>
      <c r="O53" s="89">
        <f t="shared" si="66"/>
        <v>0</v>
      </c>
      <c r="P53" s="84">
        <f t="shared" si="67"/>
        <v>0</v>
      </c>
      <c r="Q53" s="85">
        <f t="shared" si="79"/>
        <v>0</v>
      </c>
      <c r="R53" s="86">
        <f t="shared" si="69"/>
        <v>0</v>
      </c>
      <c r="S53" s="87">
        <f t="shared" si="69"/>
        <v>0</v>
      </c>
      <c r="T53" s="87">
        <f t="shared" si="69"/>
        <v>0</v>
      </c>
    </row>
    <row r="54" spans="1:20" ht="15">
      <c r="A54" s="73">
        <f t="shared" si="70"/>
        <v>15</v>
      </c>
      <c r="B54" s="222"/>
      <c r="C54" s="73" t="str">
        <f t="shared" si="74"/>
        <v/>
      </c>
      <c r="D54" s="74">
        <f>SUMIF('Milk Based'!$B:$B, "Cost"&amp;" "&amp;$B54, 'Milk Based'!$J:$J)</f>
        <v>0</v>
      </c>
      <c r="E54" s="74">
        <f t="shared" si="58"/>
        <v>0</v>
      </c>
      <c r="F54" s="75">
        <f t="shared" si="59"/>
        <v>0</v>
      </c>
      <c r="G54" s="76">
        <f t="shared" si="80"/>
        <v>0</v>
      </c>
      <c r="H54" s="77">
        <v>0</v>
      </c>
      <c r="I54" s="78">
        <f t="shared" si="61"/>
        <v>0</v>
      </c>
      <c r="J54" s="88">
        <f t="shared" si="81"/>
        <v>0</v>
      </c>
      <c r="K54" s="80">
        <f t="shared" si="71"/>
        <v>0</v>
      </c>
      <c r="L54" s="76">
        <f t="shared" si="77"/>
        <v>0</v>
      </c>
      <c r="M54" s="82">
        <f t="shared" si="78"/>
        <v>0</v>
      </c>
      <c r="N54" s="74">
        <f t="shared" si="65"/>
        <v>0</v>
      </c>
      <c r="O54" s="89">
        <f t="shared" si="66"/>
        <v>0</v>
      </c>
      <c r="P54" s="84">
        <f t="shared" si="67"/>
        <v>0</v>
      </c>
      <c r="Q54" s="85">
        <f t="shared" si="79"/>
        <v>0</v>
      </c>
      <c r="R54" s="86">
        <f t="shared" si="69"/>
        <v>0</v>
      </c>
      <c r="S54" s="87">
        <f t="shared" si="69"/>
        <v>0</v>
      </c>
      <c r="T54" s="87">
        <f t="shared" si="69"/>
        <v>0</v>
      </c>
    </row>
    <row r="55" spans="1:20" ht="15">
      <c r="A55" s="73">
        <f t="shared" si="70"/>
        <v>16</v>
      </c>
      <c r="B55" s="222"/>
      <c r="C55" s="91" t="str">
        <f t="shared" si="74"/>
        <v/>
      </c>
      <c r="D55" s="74">
        <f>SUMIF('Milk Based'!$B:$B, "Cost"&amp;" "&amp;$B55, 'Milk Based'!$J:$J)</f>
        <v>0</v>
      </c>
      <c r="E55" s="74">
        <f t="shared" si="58"/>
        <v>0</v>
      </c>
      <c r="F55" s="75">
        <f t="shared" si="59"/>
        <v>0</v>
      </c>
      <c r="G55" s="76">
        <f t="shared" si="80"/>
        <v>0</v>
      </c>
      <c r="H55" s="77">
        <v>0</v>
      </c>
      <c r="I55" s="78">
        <f t="shared" si="61"/>
        <v>0</v>
      </c>
      <c r="J55" s="88">
        <f t="shared" si="81"/>
        <v>0</v>
      </c>
      <c r="K55" s="80">
        <f t="shared" si="71"/>
        <v>0</v>
      </c>
      <c r="L55" s="76">
        <f t="shared" si="77"/>
        <v>0</v>
      </c>
      <c r="M55" s="82">
        <f t="shared" si="78"/>
        <v>0</v>
      </c>
      <c r="N55" s="74">
        <f t="shared" si="65"/>
        <v>0</v>
      </c>
      <c r="O55" s="89">
        <f t="shared" si="66"/>
        <v>0</v>
      </c>
      <c r="P55" s="84">
        <f t="shared" si="67"/>
        <v>0</v>
      </c>
      <c r="Q55" s="85">
        <f t="shared" si="79"/>
        <v>0</v>
      </c>
      <c r="R55" s="86">
        <f t="shared" si="69"/>
        <v>0</v>
      </c>
      <c r="S55" s="87">
        <f t="shared" si="69"/>
        <v>0</v>
      </c>
      <c r="T55" s="87">
        <f t="shared" si="69"/>
        <v>0</v>
      </c>
    </row>
    <row r="56" spans="1:20" ht="15">
      <c r="A56" s="73">
        <f t="shared" si="70"/>
        <v>17</v>
      </c>
      <c r="B56" s="35"/>
      <c r="C56" s="91" t="str">
        <f t="shared" ref="C56:C57" si="82">IF(B56="","","porsi")</f>
        <v/>
      </c>
      <c r="D56" s="74">
        <f>SUMIF('Milk Based'!$B:$B, "Cost"&amp;" "&amp;$B56, 'Milk Based'!$J:$J)</f>
        <v>0</v>
      </c>
      <c r="E56" s="74">
        <f t="shared" si="58"/>
        <v>0</v>
      </c>
      <c r="F56" s="75">
        <f t="shared" si="59"/>
        <v>0</v>
      </c>
      <c r="G56" s="76">
        <f t="shared" si="80"/>
        <v>0</v>
      </c>
      <c r="H56" s="77">
        <v>0</v>
      </c>
      <c r="I56" s="78">
        <f t="shared" si="61"/>
        <v>0</v>
      </c>
      <c r="J56" s="88">
        <f t="shared" si="81"/>
        <v>0</v>
      </c>
      <c r="K56" s="80">
        <f t="shared" si="71"/>
        <v>0</v>
      </c>
      <c r="L56" s="76">
        <f t="shared" si="77"/>
        <v>0</v>
      </c>
      <c r="M56" s="82">
        <f t="shared" si="78"/>
        <v>0</v>
      </c>
      <c r="N56" s="74">
        <f t="shared" si="65"/>
        <v>0</v>
      </c>
      <c r="O56" s="89">
        <f t="shared" si="66"/>
        <v>0</v>
      </c>
      <c r="P56" s="84">
        <f t="shared" si="67"/>
        <v>0</v>
      </c>
      <c r="Q56" s="85">
        <f t="shared" si="79"/>
        <v>0</v>
      </c>
      <c r="R56" s="86">
        <f t="shared" si="69"/>
        <v>0</v>
      </c>
      <c r="S56" s="87">
        <f t="shared" si="69"/>
        <v>0</v>
      </c>
      <c r="T56" s="87">
        <f t="shared" si="69"/>
        <v>0</v>
      </c>
    </row>
    <row r="57" spans="1:20" ht="15">
      <c r="A57" s="73">
        <f t="shared" si="70"/>
        <v>18</v>
      </c>
      <c r="B57" s="35"/>
      <c r="C57" s="91" t="str">
        <f t="shared" si="82"/>
        <v/>
      </c>
      <c r="D57" s="74">
        <f>SUMIF('Milk Based'!$B:$B, "Cost"&amp;" "&amp;$B57, 'Milk Based'!$J:$J)</f>
        <v>0</v>
      </c>
      <c r="E57" s="74">
        <f t="shared" si="58"/>
        <v>0</v>
      </c>
      <c r="F57" s="75">
        <f t="shared" si="59"/>
        <v>0</v>
      </c>
      <c r="G57" s="76">
        <f t="shared" si="80"/>
        <v>0</v>
      </c>
      <c r="H57" s="77">
        <v>0</v>
      </c>
      <c r="I57" s="78">
        <f t="shared" si="61"/>
        <v>0</v>
      </c>
      <c r="J57" s="88">
        <f t="shared" si="81"/>
        <v>0</v>
      </c>
      <c r="K57" s="80">
        <f t="shared" si="71"/>
        <v>0</v>
      </c>
      <c r="L57" s="76">
        <f t="shared" si="77"/>
        <v>0</v>
      </c>
      <c r="M57" s="82">
        <f t="shared" si="78"/>
        <v>0</v>
      </c>
      <c r="N57" s="74">
        <f t="shared" si="65"/>
        <v>0</v>
      </c>
      <c r="O57" s="89">
        <f t="shared" si="66"/>
        <v>0</v>
      </c>
      <c r="P57" s="84">
        <f t="shared" si="67"/>
        <v>0</v>
      </c>
      <c r="Q57" s="85">
        <f t="shared" si="79"/>
        <v>0</v>
      </c>
      <c r="R57" s="86">
        <f t="shared" si="69"/>
        <v>0</v>
      </c>
      <c r="S57" s="87">
        <f t="shared" si="69"/>
        <v>0</v>
      </c>
      <c r="T57" s="87">
        <f t="shared" si="69"/>
        <v>0</v>
      </c>
    </row>
    <row r="58" spans="1:20" ht="15">
      <c r="A58" s="73">
        <f t="shared" si="70"/>
        <v>19</v>
      </c>
      <c r="B58" s="35"/>
      <c r="C58" s="91" t="str">
        <f t="shared" ref="C58" si="83">IF(B58="","","porsi")</f>
        <v/>
      </c>
      <c r="D58" s="74">
        <f>SUMIF('Milk Based'!$B:$B, "Cost"&amp;" "&amp;$B58, 'Milk Based'!$J:$J)</f>
        <v>0</v>
      </c>
      <c r="E58" s="74">
        <f t="shared" si="58"/>
        <v>0</v>
      </c>
      <c r="F58" s="75">
        <f t="shared" si="59"/>
        <v>0</v>
      </c>
      <c r="G58" s="76">
        <f t="shared" si="80"/>
        <v>0</v>
      </c>
      <c r="H58" s="77">
        <v>0</v>
      </c>
      <c r="I58" s="78">
        <f t="shared" si="61"/>
        <v>0</v>
      </c>
      <c r="J58" s="88">
        <f t="shared" si="81"/>
        <v>0</v>
      </c>
      <c r="K58" s="80">
        <f t="shared" si="71"/>
        <v>0</v>
      </c>
      <c r="L58" s="76">
        <f t="shared" si="77"/>
        <v>0</v>
      </c>
      <c r="M58" s="82">
        <f t="shared" si="78"/>
        <v>0</v>
      </c>
      <c r="N58" s="74">
        <f t="shared" si="65"/>
        <v>0</v>
      </c>
      <c r="O58" s="89">
        <f t="shared" si="66"/>
        <v>0</v>
      </c>
      <c r="P58" s="84">
        <f t="shared" si="67"/>
        <v>0</v>
      </c>
      <c r="Q58" s="85">
        <f t="shared" si="79"/>
        <v>0</v>
      </c>
      <c r="R58" s="86">
        <f t="shared" si="69"/>
        <v>0</v>
      </c>
      <c r="S58" s="87">
        <f t="shared" si="69"/>
        <v>0</v>
      </c>
      <c r="T58" s="87">
        <f t="shared" si="69"/>
        <v>0</v>
      </c>
    </row>
    <row r="59" spans="1:20" ht="15">
      <c r="A59" s="73">
        <f t="shared" si="70"/>
        <v>20</v>
      </c>
      <c r="B59" s="35"/>
      <c r="C59" s="91" t="str">
        <f t="shared" ref="C59:C61" si="84">IF(B59="","","porsi")</f>
        <v/>
      </c>
      <c r="D59" s="74">
        <f>SUMIF('Milk Based'!$B:$B, "Cost"&amp;" "&amp;$B59, 'Milk Based'!$J:$J)</f>
        <v>0</v>
      </c>
      <c r="E59" s="74">
        <f t="shared" si="58"/>
        <v>0</v>
      </c>
      <c r="F59" s="75">
        <f t="shared" si="59"/>
        <v>0</v>
      </c>
      <c r="G59" s="76">
        <f t="shared" ref="G59:G62" si="85">IFERROR(H59/F59,0)</f>
        <v>0</v>
      </c>
      <c r="H59" s="77">
        <v>0</v>
      </c>
      <c r="I59" s="78">
        <f t="shared" si="61"/>
        <v>0</v>
      </c>
      <c r="J59" s="88">
        <f t="shared" ref="J59:J62" si="86">H59+I59</f>
        <v>0</v>
      </c>
      <c r="K59" s="80">
        <f t="shared" si="71"/>
        <v>0</v>
      </c>
      <c r="L59" s="76">
        <f t="shared" si="77"/>
        <v>0</v>
      </c>
      <c r="M59" s="82">
        <f t="shared" si="78"/>
        <v>0</v>
      </c>
      <c r="N59" s="74">
        <f t="shared" si="65"/>
        <v>0</v>
      </c>
      <c r="O59" s="89">
        <f t="shared" si="66"/>
        <v>0</v>
      </c>
      <c r="P59" s="84">
        <f t="shared" si="67"/>
        <v>0</v>
      </c>
      <c r="Q59" s="85">
        <f t="shared" si="79"/>
        <v>0</v>
      </c>
      <c r="R59" s="86">
        <f t="shared" si="69"/>
        <v>0</v>
      </c>
      <c r="S59" s="87">
        <f t="shared" si="69"/>
        <v>0</v>
      </c>
      <c r="T59" s="87">
        <f t="shared" si="69"/>
        <v>0</v>
      </c>
    </row>
    <row r="60" spans="1:20" ht="15">
      <c r="A60" s="73">
        <f t="shared" si="70"/>
        <v>21</v>
      </c>
      <c r="B60" s="222"/>
      <c r="C60" s="91" t="str">
        <f t="shared" si="84"/>
        <v/>
      </c>
      <c r="D60" s="74">
        <f>SUMIF('Milk Based'!$B:$B, "Cost"&amp;" "&amp;$B60, 'Milk Based'!$J:$J)</f>
        <v>0</v>
      </c>
      <c r="E60" s="74">
        <f t="shared" si="58"/>
        <v>0</v>
      </c>
      <c r="F60" s="75">
        <f t="shared" si="59"/>
        <v>0</v>
      </c>
      <c r="G60" s="76">
        <f t="shared" si="85"/>
        <v>0</v>
      </c>
      <c r="H60" s="77">
        <v>0</v>
      </c>
      <c r="I60" s="78">
        <f t="shared" si="61"/>
        <v>0</v>
      </c>
      <c r="J60" s="88">
        <f t="shared" si="86"/>
        <v>0</v>
      </c>
      <c r="K60" s="80">
        <f t="shared" si="71"/>
        <v>0</v>
      </c>
      <c r="L60" s="76">
        <f t="shared" si="77"/>
        <v>0</v>
      </c>
      <c r="M60" s="82">
        <f t="shared" si="78"/>
        <v>0</v>
      </c>
      <c r="N60" s="74">
        <f t="shared" si="65"/>
        <v>0</v>
      </c>
      <c r="O60" s="89">
        <f t="shared" si="66"/>
        <v>0</v>
      </c>
      <c r="P60" s="84">
        <f t="shared" si="67"/>
        <v>0</v>
      </c>
      <c r="Q60" s="85">
        <f t="shared" si="79"/>
        <v>0</v>
      </c>
      <c r="R60" s="86">
        <f t="shared" si="69"/>
        <v>0</v>
      </c>
      <c r="S60" s="87">
        <f t="shared" si="69"/>
        <v>0</v>
      </c>
      <c r="T60" s="87">
        <f t="shared" si="69"/>
        <v>0</v>
      </c>
    </row>
    <row r="61" spans="1:20" ht="15">
      <c r="A61" s="73">
        <f t="shared" si="70"/>
        <v>22</v>
      </c>
      <c r="B61" s="35"/>
      <c r="C61" s="91" t="str">
        <f t="shared" si="84"/>
        <v/>
      </c>
      <c r="D61" s="74">
        <f>SUMIF('Milk Based'!$B:$B, "Cost"&amp;" "&amp;$B61, 'Milk Based'!$J:$J)</f>
        <v>0</v>
      </c>
      <c r="E61" s="74">
        <f t="shared" si="58"/>
        <v>0</v>
      </c>
      <c r="F61" s="75">
        <f t="shared" si="59"/>
        <v>0</v>
      </c>
      <c r="G61" s="76">
        <f t="shared" si="85"/>
        <v>0</v>
      </c>
      <c r="H61" s="77">
        <v>0</v>
      </c>
      <c r="I61" s="78">
        <f t="shared" si="61"/>
        <v>0</v>
      </c>
      <c r="J61" s="88">
        <f t="shared" si="86"/>
        <v>0</v>
      </c>
      <c r="K61" s="80">
        <f t="shared" si="71"/>
        <v>0</v>
      </c>
      <c r="L61" s="76">
        <f t="shared" si="77"/>
        <v>0</v>
      </c>
      <c r="M61" s="82">
        <f t="shared" si="78"/>
        <v>0</v>
      </c>
      <c r="N61" s="74">
        <f t="shared" si="65"/>
        <v>0</v>
      </c>
      <c r="O61" s="89">
        <f t="shared" si="66"/>
        <v>0</v>
      </c>
      <c r="P61" s="84">
        <f t="shared" si="67"/>
        <v>0</v>
      </c>
      <c r="Q61" s="85">
        <f t="shared" si="79"/>
        <v>0</v>
      </c>
      <c r="R61" s="86">
        <f t="shared" si="69"/>
        <v>0</v>
      </c>
      <c r="S61" s="87">
        <f t="shared" si="69"/>
        <v>0</v>
      </c>
      <c r="T61" s="87">
        <f t="shared" si="69"/>
        <v>0</v>
      </c>
    </row>
    <row r="62" spans="1:20" ht="15">
      <c r="A62" s="73">
        <f t="shared" si="70"/>
        <v>23</v>
      </c>
      <c r="B62" s="35"/>
      <c r="C62" s="91" t="str">
        <f t="shared" ref="C62" si="87">IF(B62="","","porsi")</f>
        <v/>
      </c>
      <c r="D62" s="74">
        <f>SUMIF('Milk Based'!$B:$B, "Cost"&amp;" "&amp;$B62, 'Milk Based'!$J:$J)</f>
        <v>0</v>
      </c>
      <c r="E62" s="74">
        <f t="shared" si="58"/>
        <v>0</v>
      </c>
      <c r="F62" s="75">
        <f t="shared" si="59"/>
        <v>0</v>
      </c>
      <c r="G62" s="76">
        <f t="shared" si="85"/>
        <v>0</v>
      </c>
      <c r="H62" s="77">
        <v>0</v>
      </c>
      <c r="I62" s="78">
        <f t="shared" si="61"/>
        <v>0</v>
      </c>
      <c r="J62" s="88">
        <f t="shared" si="86"/>
        <v>0</v>
      </c>
      <c r="K62" s="80">
        <f t="shared" si="71"/>
        <v>0</v>
      </c>
      <c r="L62" s="76">
        <f t="shared" si="77"/>
        <v>0</v>
      </c>
      <c r="M62" s="82">
        <f t="shared" si="78"/>
        <v>0</v>
      </c>
      <c r="N62" s="74">
        <f t="shared" si="65"/>
        <v>0</v>
      </c>
      <c r="O62" s="89">
        <f t="shared" si="66"/>
        <v>0</v>
      </c>
      <c r="P62" s="84">
        <f t="shared" si="67"/>
        <v>0</v>
      </c>
      <c r="Q62" s="85">
        <f t="shared" si="79"/>
        <v>0</v>
      </c>
      <c r="R62" s="86">
        <f t="shared" si="69"/>
        <v>0</v>
      </c>
      <c r="S62" s="87">
        <f t="shared" si="69"/>
        <v>0</v>
      </c>
      <c r="T62" s="87">
        <f t="shared" si="69"/>
        <v>0</v>
      </c>
    </row>
    <row r="63" spans="1:20" ht="15">
      <c r="A63" s="73">
        <f t="shared" si="70"/>
        <v>24</v>
      </c>
      <c r="B63" s="35"/>
      <c r="C63" s="91" t="str">
        <f t="shared" ref="C63" si="88">IF(B63="","","porsi")</f>
        <v/>
      </c>
      <c r="D63" s="74">
        <f>SUMIF('Milk Based'!$B:$B, "Cost"&amp;" "&amp;$B63, 'Milk Based'!$J:$J)</f>
        <v>0</v>
      </c>
      <c r="E63" s="74">
        <f t="shared" si="58"/>
        <v>0</v>
      </c>
      <c r="F63" s="75">
        <f t="shared" si="59"/>
        <v>0</v>
      </c>
      <c r="G63" s="76">
        <f t="shared" ref="G63" si="89">IFERROR(H63/F63,0)</f>
        <v>0</v>
      </c>
      <c r="H63" s="77">
        <v>0</v>
      </c>
      <c r="I63" s="78">
        <f t="shared" si="61"/>
        <v>0</v>
      </c>
      <c r="J63" s="88">
        <f t="shared" ref="J63" si="90">H63+I63</f>
        <v>0</v>
      </c>
      <c r="K63" s="80">
        <f t="shared" si="71"/>
        <v>0</v>
      </c>
      <c r="L63" s="76">
        <f t="shared" si="77"/>
        <v>0</v>
      </c>
      <c r="M63" s="82">
        <f t="shared" si="78"/>
        <v>0</v>
      </c>
      <c r="N63" s="74">
        <f t="shared" si="65"/>
        <v>0</v>
      </c>
      <c r="O63" s="89">
        <f t="shared" si="66"/>
        <v>0</v>
      </c>
      <c r="P63" s="84">
        <f t="shared" si="67"/>
        <v>0</v>
      </c>
      <c r="Q63" s="85">
        <f t="shared" si="79"/>
        <v>0</v>
      </c>
      <c r="R63" s="86">
        <f t="shared" si="69"/>
        <v>0</v>
      </c>
      <c r="S63" s="87">
        <f t="shared" si="69"/>
        <v>0</v>
      </c>
      <c r="T63" s="87">
        <f t="shared" si="69"/>
        <v>0</v>
      </c>
    </row>
    <row r="64" spans="1:20" ht="15">
      <c r="A64" s="73">
        <f t="shared" si="70"/>
        <v>25</v>
      </c>
      <c r="B64" s="35"/>
      <c r="C64" s="91" t="str">
        <f t="shared" ref="C64" si="91">IF(B64="","","porsi")</f>
        <v/>
      </c>
      <c r="D64" s="74">
        <f>SUMIF('Milk Based'!$B:$B, "Cost"&amp;" "&amp;$B64, 'Milk Based'!$J:$J)</f>
        <v>0</v>
      </c>
      <c r="E64" s="74">
        <f t="shared" si="58"/>
        <v>0</v>
      </c>
      <c r="F64" s="75">
        <f t="shared" si="59"/>
        <v>0</v>
      </c>
      <c r="G64" s="76">
        <f t="shared" ref="G64" si="92">IFERROR(H64/F64,0)</f>
        <v>0</v>
      </c>
      <c r="H64" s="77">
        <v>0</v>
      </c>
      <c r="I64" s="78">
        <f t="shared" si="61"/>
        <v>0</v>
      </c>
      <c r="J64" s="88">
        <f t="shared" ref="J64" si="93">H64+I64</f>
        <v>0</v>
      </c>
      <c r="K64" s="80">
        <f t="shared" si="71"/>
        <v>0</v>
      </c>
      <c r="L64" s="76">
        <f t="shared" si="77"/>
        <v>0</v>
      </c>
      <c r="M64" s="82">
        <f t="shared" si="78"/>
        <v>0</v>
      </c>
      <c r="N64" s="74">
        <f t="shared" si="65"/>
        <v>0</v>
      </c>
      <c r="O64" s="89">
        <f t="shared" si="66"/>
        <v>0</v>
      </c>
      <c r="P64" s="84">
        <f t="shared" si="67"/>
        <v>0</v>
      </c>
      <c r="Q64" s="85">
        <f t="shared" si="79"/>
        <v>0</v>
      </c>
      <c r="R64" s="86">
        <f t="shared" si="69"/>
        <v>0</v>
      </c>
      <c r="S64" s="87">
        <f t="shared" si="69"/>
        <v>0</v>
      </c>
      <c r="T64" s="87">
        <f t="shared" si="69"/>
        <v>0</v>
      </c>
    </row>
    <row r="65" spans="1:20" ht="15">
      <c r="A65" s="73">
        <f t="shared" si="70"/>
        <v>26</v>
      </c>
      <c r="B65" s="35"/>
      <c r="C65" s="91" t="str">
        <f t="shared" ref="C65:C69" si="94">IF(B65="","","porsi")</f>
        <v/>
      </c>
      <c r="D65" s="74">
        <f>SUMIF('Milk Based'!$B:$B, "Cost"&amp;" "&amp;$B65, 'Milk Based'!$J:$J)</f>
        <v>0</v>
      </c>
      <c r="E65" s="74">
        <f t="shared" si="58"/>
        <v>0</v>
      </c>
      <c r="F65" s="75">
        <f t="shared" si="59"/>
        <v>0</v>
      </c>
      <c r="G65" s="76">
        <f t="shared" ref="G65:G69" si="95">IFERROR(H65/F65,0)</f>
        <v>0</v>
      </c>
      <c r="H65" s="77">
        <v>0</v>
      </c>
      <c r="I65" s="78">
        <f t="shared" si="61"/>
        <v>0</v>
      </c>
      <c r="J65" s="88">
        <f t="shared" ref="J65:J69" si="96">H65+I65</f>
        <v>0</v>
      </c>
      <c r="K65" s="80">
        <f t="shared" si="71"/>
        <v>0</v>
      </c>
      <c r="L65" s="76">
        <f t="shared" si="77"/>
        <v>0</v>
      </c>
      <c r="M65" s="82">
        <f t="shared" si="78"/>
        <v>0</v>
      </c>
      <c r="N65" s="74">
        <f t="shared" si="65"/>
        <v>0</v>
      </c>
      <c r="O65" s="89">
        <f t="shared" si="66"/>
        <v>0</v>
      </c>
      <c r="P65" s="84">
        <f t="shared" si="67"/>
        <v>0</v>
      </c>
      <c r="Q65" s="85">
        <f t="shared" si="79"/>
        <v>0</v>
      </c>
      <c r="R65" s="86">
        <f t="shared" si="69"/>
        <v>0</v>
      </c>
      <c r="S65" s="87">
        <f t="shared" si="69"/>
        <v>0</v>
      </c>
      <c r="T65" s="87">
        <f t="shared" si="69"/>
        <v>0</v>
      </c>
    </row>
    <row r="66" spans="1:20" ht="15">
      <c r="A66" s="73">
        <f t="shared" si="70"/>
        <v>27</v>
      </c>
      <c r="B66" s="35"/>
      <c r="C66" s="91" t="str">
        <f t="shared" si="94"/>
        <v/>
      </c>
      <c r="D66" s="74">
        <f>SUMIF('Milk Based'!$B:$B, "Cost"&amp;" "&amp;$B66, 'Milk Based'!$J:$J)</f>
        <v>0</v>
      </c>
      <c r="E66" s="74">
        <f t="shared" si="58"/>
        <v>0</v>
      </c>
      <c r="F66" s="75">
        <f t="shared" si="59"/>
        <v>0</v>
      </c>
      <c r="G66" s="76">
        <f t="shared" si="95"/>
        <v>0</v>
      </c>
      <c r="H66" s="77">
        <v>0</v>
      </c>
      <c r="I66" s="78">
        <f t="shared" si="61"/>
        <v>0</v>
      </c>
      <c r="J66" s="88">
        <f t="shared" si="96"/>
        <v>0</v>
      </c>
      <c r="K66" s="80">
        <f t="shared" si="71"/>
        <v>0</v>
      </c>
      <c r="L66" s="76">
        <f t="shared" si="77"/>
        <v>0</v>
      </c>
      <c r="M66" s="82">
        <f t="shared" si="78"/>
        <v>0</v>
      </c>
      <c r="N66" s="74">
        <f t="shared" si="65"/>
        <v>0</v>
      </c>
      <c r="O66" s="89">
        <f t="shared" si="66"/>
        <v>0</v>
      </c>
      <c r="P66" s="84">
        <f t="shared" si="67"/>
        <v>0</v>
      </c>
      <c r="Q66" s="85">
        <f t="shared" si="79"/>
        <v>0</v>
      </c>
      <c r="R66" s="86">
        <f t="shared" si="69"/>
        <v>0</v>
      </c>
      <c r="S66" s="87">
        <f t="shared" si="69"/>
        <v>0</v>
      </c>
      <c r="T66" s="87">
        <f t="shared" si="69"/>
        <v>0</v>
      </c>
    </row>
    <row r="67" spans="1:20" ht="15">
      <c r="A67" s="73">
        <f t="shared" si="70"/>
        <v>28</v>
      </c>
      <c r="B67" s="35"/>
      <c r="C67" s="91" t="str">
        <f t="shared" si="94"/>
        <v/>
      </c>
      <c r="D67" s="74">
        <f>SUMIF('Milk Based'!$B:$B, "Cost"&amp;" "&amp;$B67, 'Milk Based'!$J:$J)</f>
        <v>0</v>
      </c>
      <c r="E67" s="74">
        <f t="shared" si="58"/>
        <v>0</v>
      </c>
      <c r="F67" s="75">
        <f t="shared" si="59"/>
        <v>0</v>
      </c>
      <c r="G67" s="76">
        <f t="shared" si="95"/>
        <v>0</v>
      </c>
      <c r="H67" s="77">
        <v>0</v>
      </c>
      <c r="I67" s="78">
        <f t="shared" si="61"/>
        <v>0</v>
      </c>
      <c r="J67" s="88">
        <f t="shared" si="96"/>
        <v>0</v>
      </c>
      <c r="K67" s="80">
        <f t="shared" si="71"/>
        <v>0</v>
      </c>
      <c r="L67" s="76">
        <f t="shared" si="77"/>
        <v>0</v>
      </c>
      <c r="M67" s="82">
        <f t="shared" si="78"/>
        <v>0</v>
      </c>
      <c r="N67" s="74">
        <f t="shared" si="65"/>
        <v>0</v>
      </c>
      <c r="O67" s="89">
        <f t="shared" si="66"/>
        <v>0</v>
      </c>
      <c r="P67" s="84">
        <f t="shared" si="67"/>
        <v>0</v>
      </c>
      <c r="Q67" s="85">
        <f t="shared" si="79"/>
        <v>0</v>
      </c>
      <c r="R67" s="86">
        <f t="shared" si="69"/>
        <v>0</v>
      </c>
      <c r="S67" s="87">
        <f t="shared" si="69"/>
        <v>0</v>
      </c>
      <c r="T67" s="87">
        <f t="shared" si="69"/>
        <v>0</v>
      </c>
    </row>
    <row r="68" spans="1:20" ht="15">
      <c r="A68" s="73">
        <f t="shared" si="70"/>
        <v>29</v>
      </c>
      <c r="B68" s="35"/>
      <c r="C68" s="91" t="str">
        <f t="shared" si="94"/>
        <v/>
      </c>
      <c r="D68" s="74">
        <f>SUMIF('Milk Based'!$B:$B, "Cost"&amp;" "&amp;$B68, 'Milk Based'!$J:$J)</f>
        <v>0</v>
      </c>
      <c r="E68" s="74">
        <f t="shared" si="58"/>
        <v>0</v>
      </c>
      <c r="F68" s="75">
        <f t="shared" si="59"/>
        <v>0</v>
      </c>
      <c r="G68" s="76">
        <f t="shared" si="95"/>
        <v>0</v>
      </c>
      <c r="H68" s="77">
        <v>0</v>
      </c>
      <c r="I68" s="78">
        <f t="shared" si="61"/>
        <v>0</v>
      </c>
      <c r="J68" s="88">
        <f t="shared" si="96"/>
        <v>0</v>
      </c>
      <c r="K68" s="80">
        <f t="shared" si="71"/>
        <v>0</v>
      </c>
      <c r="L68" s="76">
        <f t="shared" si="77"/>
        <v>0</v>
      </c>
      <c r="M68" s="82">
        <f t="shared" si="78"/>
        <v>0</v>
      </c>
      <c r="N68" s="74">
        <f t="shared" si="65"/>
        <v>0</v>
      </c>
      <c r="O68" s="89">
        <f t="shared" si="66"/>
        <v>0</v>
      </c>
      <c r="P68" s="84">
        <f t="shared" si="67"/>
        <v>0</v>
      </c>
      <c r="Q68" s="85">
        <f t="shared" si="79"/>
        <v>0</v>
      </c>
      <c r="R68" s="86">
        <f t="shared" si="69"/>
        <v>0</v>
      </c>
      <c r="S68" s="87">
        <f t="shared" si="69"/>
        <v>0</v>
      </c>
      <c r="T68" s="87">
        <f t="shared" si="69"/>
        <v>0</v>
      </c>
    </row>
    <row r="69" spans="1:20" ht="15.75" thickBot="1">
      <c r="A69" s="73">
        <f t="shared" si="70"/>
        <v>30</v>
      </c>
      <c r="B69" s="35"/>
      <c r="C69" s="91" t="str">
        <f t="shared" si="94"/>
        <v/>
      </c>
      <c r="D69" s="74">
        <f>SUMIF('Milk Based'!$B:$B, "Cost"&amp;" "&amp;$B69, 'Milk Based'!$J:$J)</f>
        <v>0</v>
      </c>
      <c r="E69" s="74">
        <f t="shared" si="58"/>
        <v>0</v>
      </c>
      <c r="F69" s="75">
        <f t="shared" si="59"/>
        <v>0</v>
      </c>
      <c r="G69" s="76">
        <f t="shared" si="95"/>
        <v>0</v>
      </c>
      <c r="H69" s="77">
        <v>0</v>
      </c>
      <c r="I69" s="78">
        <f t="shared" si="61"/>
        <v>0</v>
      </c>
      <c r="J69" s="88">
        <f t="shared" si="96"/>
        <v>0</v>
      </c>
      <c r="K69" s="80">
        <f t="shared" si="71"/>
        <v>0</v>
      </c>
      <c r="L69" s="76">
        <f t="shared" si="77"/>
        <v>0</v>
      </c>
      <c r="M69" s="82">
        <f t="shared" si="78"/>
        <v>0</v>
      </c>
      <c r="N69" s="74">
        <f t="shared" si="65"/>
        <v>0</v>
      </c>
      <c r="O69" s="89">
        <f t="shared" si="66"/>
        <v>0</v>
      </c>
      <c r="P69" s="84">
        <f t="shared" si="67"/>
        <v>0</v>
      </c>
      <c r="Q69" s="85">
        <f t="shared" si="79"/>
        <v>0</v>
      </c>
      <c r="R69" s="86">
        <f t="shared" si="69"/>
        <v>0</v>
      </c>
      <c r="S69" s="87">
        <f t="shared" si="69"/>
        <v>0</v>
      </c>
      <c r="T69" s="87">
        <f t="shared" si="69"/>
        <v>0</v>
      </c>
    </row>
    <row r="70" spans="1:20" ht="15.75" thickTop="1">
      <c r="A70" s="286" t="s">
        <v>49</v>
      </c>
      <c r="B70" s="287"/>
      <c r="C70" s="287"/>
      <c r="D70" s="287"/>
      <c r="E70" s="287"/>
      <c r="F70" s="287"/>
      <c r="G70" s="288"/>
      <c r="H70" s="289">
        <f>IFERROR(AVERAGE(L40:L69),0)</f>
        <v>0</v>
      </c>
      <c r="I70" s="290"/>
      <c r="J70" s="290"/>
      <c r="K70" s="290"/>
      <c r="L70" s="290"/>
      <c r="M70" s="105">
        <f>IFERROR(AVERAGE(P8:P69),0)</f>
        <v>0.14465408805031441</v>
      </c>
      <c r="N70" s="105"/>
      <c r="O70" s="105"/>
      <c r="P70" s="105"/>
      <c r="Q70" s="105"/>
      <c r="R70" s="106">
        <v>0.3</v>
      </c>
      <c r="S70" s="107">
        <v>0.35</v>
      </c>
      <c r="T70" s="107">
        <v>0.4</v>
      </c>
    </row>
    <row r="71" spans="1:20" ht="13.5" thickBot="1"/>
    <row r="72" spans="1:20" ht="31.5" thickTop="1" thickBot="1">
      <c r="A72" s="280" t="s">
        <v>52</v>
      </c>
      <c r="B72" s="281"/>
      <c r="C72" s="281"/>
      <c r="D72" s="281"/>
      <c r="E72" s="281"/>
      <c r="F72" s="281"/>
      <c r="G72" s="282"/>
      <c r="H72" s="283"/>
      <c r="I72" s="284"/>
      <c r="J72" s="284"/>
      <c r="K72" s="284"/>
      <c r="L72" s="285"/>
      <c r="M72" s="68" t="s">
        <v>48</v>
      </c>
      <c r="N72" s="69"/>
      <c r="O72" s="69"/>
      <c r="P72" s="68"/>
      <c r="Q72" s="70"/>
      <c r="R72" s="71"/>
      <c r="S72" s="72"/>
      <c r="T72" s="72"/>
    </row>
    <row r="73" spans="1:20" ht="15.75" thickTop="1">
      <c r="A73" s="73"/>
      <c r="B73" s="35"/>
      <c r="C73" s="73" t="str">
        <f t="shared" ref="C73:C74" si="97">IF(B73="","","porsi")</f>
        <v/>
      </c>
      <c r="D73" s="74">
        <f>SUMIF('SUB Recipe Food'!$B:$B, "Cost"&amp;" "&amp;$B73, 'SUB Recipe Food'!$J:$J)</f>
        <v>0</v>
      </c>
      <c r="E73" s="74">
        <f t="shared" ref="E73:E74" si="98">$D73*10%</f>
        <v>0</v>
      </c>
      <c r="F73" s="75">
        <f t="shared" ref="F73:F74" si="99">$D73+$E73</f>
        <v>0</v>
      </c>
      <c r="G73" s="76">
        <f t="shared" ref="G73:G74" si="100">IFERROR(H73/F73,0)</f>
        <v>0</v>
      </c>
      <c r="H73" s="77"/>
      <c r="I73" s="78">
        <f t="shared" ref="I73:I74" si="101">$H73*10%</f>
        <v>0</v>
      </c>
      <c r="J73" s="79">
        <f t="shared" ref="J73:J74" si="102">H73+I73</f>
        <v>0</v>
      </c>
      <c r="K73" s="80">
        <f>$H73+$I73+($H73*10%)</f>
        <v>0</v>
      </c>
      <c r="L73" s="151">
        <f t="shared" ref="L73:L74" si="103">IFERROR($F73/$H73,0)</f>
        <v>0</v>
      </c>
      <c r="M73" s="82">
        <f t="shared" ref="M73:M74" si="104">$F73*300%</f>
        <v>0</v>
      </c>
      <c r="N73" s="82">
        <f t="shared" ref="N73:N74" si="105">$M73*5%</f>
        <v>0</v>
      </c>
      <c r="O73" s="83">
        <f t="shared" ref="O73:O74" si="106">ROUNDUP($M73+$N73, -3)</f>
        <v>0</v>
      </c>
      <c r="P73" s="84">
        <f t="shared" ref="P73:P74" si="107">IFERROR($F73/$M73,0)</f>
        <v>0</v>
      </c>
      <c r="Q73" s="85">
        <f>$M73+$N73+($M73*10%)</f>
        <v>0</v>
      </c>
      <c r="R73" s="86">
        <f t="shared" ref="R73:T74" si="108">ROUNDUP($F73/R$70,-3)</f>
        <v>0</v>
      </c>
      <c r="S73" s="87">
        <f t="shared" si="108"/>
        <v>0</v>
      </c>
      <c r="T73" s="87">
        <f t="shared" si="108"/>
        <v>0</v>
      </c>
    </row>
    <row r="74" spans="1:20" ht="15">
      <c r="A74" s="73"/>
      <c r="B74" s="35"/>
      <c r="C74" s="73" t="str">
        <f t="shared" si="97"/>
        <v/>
      </c>
      <c r="D74" s="74">
        <f>SUMIF('SUB Recipe Food'!$B:$B, "Cost"&amp;" "&amp;$B74, 'SUB Recipe Food'!$J:$J)</f>
        <v>0</v>
      </c>
      <c r="E74" s="74">
        <f t="shared" si="98"/>
        <v>0</v>
      </c>
      <c r="F74" s="75">
        <f t="shared" si="99"/>
        <v>0</v>
      </c>
      <c r="G74" s="76">
        <f t="shared" si="100"/>
        <v>0</v>
      </c>
      <c r="H74" s="77"/>
      <c r="I74" s="78">
        <f t="shared" si="101"/>
        <v>0</v>
      </c>
      <c r="J74" s="79">
        <f t="shared" si="102"/>
        <v>0</v>
      </c>
      <c r="K74" s="80">
        <f t="shared" ref="K74" si="109">$H74+$I74+($H74*10%)</f>
        <v>0</v>
      </c>
      <c r="L74" s="81">
        <f t="shared" si="103"/>
        <v>0</v>
      </c>
      <c r="M74" s="82">
        <f t="shared" si="104"/>
        <v>0</v>
      </c>
      <c r="N74" s="82">
        <f t="shared" si="105"/>
        <v>0</v>
      </c>
      <c r="O74" s="83">
        <f t="shared" si="106"/>
        <v>0</v>
      </c>
      <c r="P74" s="84">
        <f t="shared" si="107"/>
        <v>0</v>
      </c>
      <c r="Q74" s="85">
        <f t="shared" ref="Q74" si="110">$M74+$N74+($M74*10%)</f>
        <v>0</v>
      </c>
      <c r="R74" s="86">
        <f t="shared" si="108"/>
        <v>0</v>
      </c>
      <c r="S74" s="87">
        <f t="shared" si="108"/>
        <v>0</v>
      </c>
      <c r="T74" s="87">
        <f t="shared" si="108"/>
        <v>0</v>
      </c>
    </row>
    <row r="75" spans="1:20" ht="15">
      <c r="A75" s="91"/>
      <c r="B75" s="202"/>
      <c r="C75" s="91"/>
      <c r="D75" s="206"/>
      <c r="E75" s="206"/>
      <c r="F75" s="207"/>
      <c r="G75" s="208"/>
      <c r="H75" s="209"/>
      <c r="I75" s="210"/>
      <c r="J75" s="211"/>
      <c r="K75" s="212"/>
      <c r="L75" s="213"/>
      <c r="M75" s="214"/>
      <c r="N75" s="214"/>
      <c r="O75" s="215"/>
      <c r="P75" s="216"/>
      <c r="Q75" s="217"/>
      <c r="R75" s="86"/>
      <c r="S75" s="87"/>
      <c r="T75" s="87"/>
    </row>
    <row r="76" spans="1:20" ht="15">
      <c r="A76" s="91"/>
      <c r="B76" s="202"/>
      <c r="C76" s="91"/>
      <c r="D76" s="206"/>
      <c r="E76" s="206"/>
      <c r="F76" s="207"/>
      <c r="G76" s="208"/>
      <c r="H76" s="209"/>
      <c r="I76" s="210"/>
      <c r="J76" s="211"/>
      <c r="K76" s="212"/>
      <c r="L76" s="213"/>
      <c r="M76" s="214"/>
      <c r="N76" s="214"/>
      <c r="O76" s="215"/>
      <c r="P76" s="216"/>
      <c r="Q76" s="217"/>
      <c r="R76" s="86"/>
      <c r="S76" s="87"/>
      <c r="T76" s="87"/>
    </row>
    <row r="77" spans="1:20" ht="15">
      <c r="A77" s="91"/>
      <c r="B77" s="202"/>
      <c r="C77" s="91"/>
      <c r="D77" s="206"/>
      <c r="E77" s="206"/>
      <c r="F77" s="207"/>
      <c r="G77" s="208"/>
      <c r="H77" s="209"/>
      <c r="I77" s="210"/>
      <c r="J77" s="211"/>
      <c r="K77" s="212"/>
      <c r="L77" s="213"/>
      <c r="M77" s="214"/>
      <c r="N77" s="214"/>
      <c r="O77" s="215"/>
      <c r="P77" s="216"/>
      <c r="Q77" s="217"/>
      <c r="R77" s="86"/>
      <c r="S77" s="87"/>
      <c r="T77" s="87"/>
    </row>
    <row r="78" spans="1:20" ht="15.75" thickBot="1">
      <c r="A78" s="92"/>
      <c r="B78" s="93"/>
      <c r="C78" s="92"/>
      <c r="D78" s="94"/>
      <c r="E78" s="94"/>
      <c r="F78" s="95"/>
      <c r="G78" s="96"/>
      <c r="H78" s="97"/>
      <c r="I78" s="97"/>
      <c r="J78" s="98"/>
      <c r="K78" s="99"/>
      <c r="L78" s="96"/>
      <c r="M78" s="94"/>
      <c r="N78" s="94"/>
      <c r="O78" s="100"/>
      <c r="P78" s="101"/>
      <c r="Q78" s="102"/>
      <c r="R78" s="103"/>
      <c r="S78" s="104"/>
      <c r="T78" s="104"/>
    </row>
    <row r="79" spans="1:20" ht="15.75" thickTop="1">
      <c r="A79" s="286" t="s">
        <v>49</v>
      </c>
      <c r="B79" s="287"/>
      <c r="C79" s="287"/>
      <c r="D79" s="287"/>
      <c r="E79" s="287"/>
      <c r="F79" s="287"/>
      <c r="G79" s="288"/>
      <c r="H79" s="289">
        <f>IFERROR(AVERAGE(L73:L78),0)</f>
        <v>0</v>
      </c>
      <c r="I79" s="290"/>
      <c r="J79" s="290"/>
      <c r="K79" s="290"/>
      <c r="L79" s="290"/>
      <c r="M79" s="137">
        <f>IFERROR(AVERAGE(P73:P78),0)</f>
        <v>0</v>
      </c>
      <c r="N79" s="137"/>
      <c r="O79" s="137"/>
      <c r="P79" s="137"/>
      <c r="Q79" s="137"/>
      <c r="R79" s="106">
        <v>0.3</v>
      </c>
      <c r="S79" s="107">
        <v>0.35</v>
      </c>
      <c r="T79" s="107">
        <v>0.4</v>
      </c>
    </row>
    <row r="82" spans="8:20" ht="15">
      <c r="H82" s="291" t="s">
        <v>51</v>
      </c>
      <c r="I82" s="292"/>
      <c r="J82" s="292"/>
      <c r="K82" s="293"/>
      <c r="L82" s="116">
        <f>IFERROR(AVERAGE(H20,H28,H38,H70,H79),0)</f>
        <v>0.15017776003139069</v>
      </c>
      <c r="M82" s="278" t="s">
        <v>49</v>
      </c>
      <c r="N82" s="279"/>
      <c r="O82" s="279"/>
      <c r="P82" s="279"/>
      <c r="Q82" s="117">
        <f>IFERROR(AVERAGE(M70,#REF!),0)</f>
        <v>0</v>
      </c>
      <c r="R82" s="118">
        <v>0.3</v>
      </c>
      <c r="S82" s="119">
        <v>0.35</v>
      </c>
      <c r="T82" s="120">
        <v>0.4</v>
      </c>
    </row>
  </sheetData>
  <mergeCells count="25">
    <mergeCell ref="A70:G70"/>
    <mergeCell ref="H70:L70"/>
    <mergeCell ref="A39:G39"/>
    <mergeCell ref="H39:L39"/>
    <mergeCell ref="A21:G21"/>
    <mergeCell ref="H21:L21"/>
    <mergeCell ref="A29:G29"/>
    <mergeCell ref="H29:L29"/>
    <mergeCell ref="A20:G20"/>
    <mergeCell ref="H20:L20"/>
    <mergeCell ref="A28:G28"/>
    <mergeCell ref="H28:L28"/>
    <mergeCell ref="A38:G38"/>
    <mergeCell ref="H38:L38"/>
    <mergeCell ref="A1:L1"/>
    <mergeCell ref="A2:L2"/>
    <mergeCell ref="A3:L3"/>
    <mergeCell ref="A7:G7"/>
    <mergeCell ref="H7:L7"/>
    <mergeCell ref="M82:P82"/>
    <mergeCell ref="A72:G72"/>
    <mergeCell ref="H72:L72"/>
    <mergeCell ref="A79:G79"/>
    <mergeCell ref="H79:L79"/>
    <mergeCell ref="H82:K82"/>
  </mergeCells>
  <conditionalFormatting sqref="L73:L78 L4:L5 L40:L64">
    <cfRule type="cellIs" dxfId="21" priority="39" operator="greaterThan">
      <formula>1</formula>
    </cfRule>
  </conditionalFormatting>
  <conditionalFormatting sqref="L8:L14 L17:L19">
    <cfRule type="cellIs" dxfId="20" priority="8" operator="greaterThan">
      <formula>1</formula>
    </cfRule>
  </conditionalFormatting>
  <conditionalFormatting sqref="L22">
    <cfRule type="cellIs" dxfId="19" priority="7" operator="greaterThan">
      <formula>1</formula>
    </cfRule>
  </conditionalFormatting>
  <conditionalFormatting sqref="L23:L27">
    <cfRule type="cellIs" dxfId="18" priority="6" operator="greaterThan">
      <formula>1</formula>
    </cfRule>
  </conditionalFormatting>
  <conditionalFormatting sqref="L30:L31">
    <cfRule type="cellIs" dxfId="17" priority="5" operator="greaterThan">
      <formula>1</formula>
    </cfRule>
  </conditionalFormatting>
  <conditionalFormatting sqref="L65:L69">
    <cfRule type="cellIs" dxfId="16" priority="4" operator="greaterThan">
      <formula>1</formula>
    </cfRule>
  </conditionalFormatting>
  <conditionalFormatting sqref="L32">
    <cfRule type="cellIs" dxfId="15" priority="3" operator="greaterThan">
      <formula>1</formula>
    </cfRule>
  </conditionalFormatting>
  <conditionalFormatting sqref="L33:L37">
    <cfRule type="cellIs" dxfId="14" priority="2" operator="greaterThan">
      <formula>1</formula>
    </cfRule>
  </conditionalFormatting>
  <conditionalFormatting sqref="L15:L16">
    <cfRule type="cellIs" dxfId="13" priority="1" operator="greaterThan">
      <formula>1</formula>
    </cfRule>
  </conditionalFormatting>
  <printOptions horizontalCentered="1"/>
  <pageMargins left="0" right="0" top="0.25" bottom="0.25" header="0" footer="0"/>
  <pageSetup paperSize="9" scale="81" fitToWidth="0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AB7F-C255-4B9C-8A63-82C47DDDA04B}">
  <dimension ref="B2:Q79"/>
  <sheetViews>
    <sheetView tabSelected="1" topLeftCell="F31" workbookViewId="0">
      <selection activeCell="N48" sqref="N48"/>
    </sheetView>
  </sheetViews>
  <sheetFormatPr defaultColWidth="9" defaultRowHeight="12.75"/>
  <cols>
    <col min="2" max="2" width="18" bestFit="1" customWidth="1"/>
    <col min="3" max="3" width="32.85546875" customWidth="1"/>
    <col min="4" max="4" width="11" customWidth="1"/>
    <col min="5" max="5" width="13.140625" customWidth="1"/>
    <col min="6" max="6" width="13.28515625" customWidth="1"/>
    <col min="7" max="7" width="17.85546875" customWidth="1"/>
    <col min="8" max="8" width="2.7109375" customWidth="1"/>
    <col min="9" max="9" width="15.7109375" bestFit="1" customWidth="1"/>
    <col min="10" max="10" width="2.7109375" customWidth="1"/>
    <col min="11" max="11" width="18" bestFit="1" customWidth="1"/>
    <col min="12" max="12" width="32.85546875" customWidth="1"/>
    <col min="13" max="13" width="11" customWidth="1"/>
    <col min="14" max="14" width="14.5703125" bestFit="1" customWidth="1"/>
    <col min="15" max="15" width="14.5703125" customWidth="1"/>
    <col min="16" max="16" width="16.42578125" customWidth="1"/>
  </cols>
  <sheetData>
    <row r="2" spans="2:17" ht="18.75">
      <c r="B2" s="296" t="s">
        <v>157</v>
      </c>
      <c r="C2" s="296"/>
      <c r="D2" s="296"/>
      <c r="E2" s="296"/>
      <c r="F2" s="296"/>
      <c r="G2" s="296"/>
      <c r="H2" s="248"/>
      <c r="I2" s="248"/>
      <c r="K2" s="296" t="s">
        <v>158</v>
      </c>
      <c r="L2" s="296"/>
      <c r="M2" s="296"/>
      <c r="N2" s="296"/>
      <c r="O2" s="296"/>
      <c r="P2" s="296"/>
    </row>
    <row r="4" spans="2:17" ht="30" customHeight="1">
      <c r="B4" s="2" t="s">
        <v>149</v>
      </c>
      <c r="C4" s="2" t="s">
        <v>150</v>
      </c>
      <c r="D4" s="2" t="s">
        <v>24</v>
      </c>
      <c r="E4" s="2" t="s">
        <v>151</v>
      </c>
      <c r="F4" s="140" t="s">
        <v>152</v>
      </c>
      <c r="G4" s="2" t="s">
        <v>153</v>
      </c>
      <c r="H4" s="2"/>
      <c r="I4" s="249" t="s">
        <v>154</v>
      </c>
      <c r="J4" s="2"/>
      <c r="K4" s="2" t="s">
        <v>149</v>
      </c>
      <c r="L4" s="2" t="s">
        <v>150</v>
      </c>
      <c r="M4" s="2" t="s">
        <v>155</v>
      </c>
      <c r="N4" s="2" t="s">
        <v>151</v>
      </c>
      <c r="O4" s="140" t="s">
        <v>152</v>
      </c>
      <c r="P4" s="2" t="s">
        <v>156</v>
      </c>
      <c r="Q4" t="s">
        <v>242</v>
      </c>
    </row>
    <row r="5" spans="2:17" ht="15">
      <c r="B5" s="250">
        <v>44081</v>
      </c>
      <c r="C5" s="251" t="s">
        <v>159</v>
      </c>
      <c r="D5" s="2">
        <v>1</v>
      </c>
      <c r="E5" s="252">
        <v>1575000</v>
      </c>
      <c r="F5" s="252">
        <f>SUM(Table2[HARGA])</f>
        <v>4791700</v>
      </c>
      <c r="G5" s="253" t="s">
        <v>172</v>
      </c>
      <c r="H5" s="253"/>
      <c r="I5" s="252">
        <f>Table2[[#This Row],[TOTAL]]+Table3[[#This Row],[TOTAL]]</f>
        <v>6544500</v>
      </c>
      <c r="K5" s="250">
        <v>44085</v>
      </c>
      <c r="L5" s="254" t="s">
        <v>173</v>
      </c>
      <c r="M5" s="2">
        <v>1</v>
      </c>
      <c r="N5" s="252">
        <v>80000</v>
      </c>
      <c r="O5" s="252">
        <f>SUM(Table3[HARGA])</f>
        <v>1752800</v>
      </c>
      <c r="P5" s="254" t="s">
        <v>174</v>
      </c>
    </row>
    <row r="6" spans="2:17" ht="15">
      <c r="B6" s="250">
        <v>44081</v>
      </c>
      <c r="C6" s="251" t="s">
        <v>160</v>
      </c>
      <c r="D6" s="2">
        <v>1</v>
      </c>
      <c r="E6" s="252">
        <v>910000</v>
      </c>
      <c r="F6" s="252"/>
      <c r="G6" s="253" t="s">
        <v>172</v>
      </c>
      <c r="H6" s="253"/>
      <c r="I6" s="253"/>
      <c r="K6" s="250">
        <v>44085</v>
      </c>
      <c r="L6" s="254" t="s">
        <v>175</v>
      </c>
      <c r="M6" s="2">
        <v>1</v>
      </c>
      <c r="N6" s="252">
        <v>70000</v>
      </c>
      <c r="O6" s="252"/>
      <c r="P6" s="254" t="s">
        <v>174</v>
      </c>
    </row>
    <row r="7" spans="2:17" ht="15">
      <c r="B7" s="250">
        <v>44081</v>
      </c>
      <c r="C7" s="251" t="s">
        <v>161</v>
      </c>
      <c r="D7" s="2">
        <v>1</v>
      </c>
      <c r="E7" s="252">
        <v>245000</v>
      </c>
      <c r="F7" s="252"/>
      <c r="G7" s="253" t="s">
        <v>172</v>
      </c>
      <c r="H7" s="253"/>
      <c r="I7" s="260">
        <v>3544800</v>
      </c>
      <c r="K7" s="250">
        <v>44085</v>
      </c>
      <c r="L7" s="254" t="s">
        <v>176</v>
      </c>
      <c r="M7" s="2">
        <v>1</v>
      </c>
      <c r="N7" s="252">
        <v>100000</v>
      </c>
      <c r="O7" s="252"/>
      <c r="P7" s="254" t="s">
        <v>174</v>
      </c>
    </row>
    <row r="8" spans="2:17" ht="15">
      <c r="B8" s="250">
        <v>44081</v>
      </c>
      <c r="C8" s="251" t="s">
        <v>162</v>
      </c>
      <c r="D8" s="2">
        <v>1</v>
      </c>
      <c r="E8" s="252">
        <v>42000</v>
      </c>
      <c r="F8" s="252"/>
      <c r="G8" s="253" t="s">
        <v>172</v>
      </c>
      <c r="H8" s="253"/>
      <c r="I8" s="253"/>
      <c r="K8" s="250">
        <v>44085</v>
      </c>
      <c r="L8" s="254" t="s">
        <v>177</v>
      </c>
      <c r="M8" s="2">
        <v>1</v>
      </c>
      <c r="N8" s="252">
        <v>80000</v>
      </c>
      <c r="O8" s="252"/>
      <c r="P8" s="255" t="s">
        <v>174</v>
      </c>
    </row>
    <row r="9" spans="2:17" ht="15">
      <c r="B9" s="250">
        <v>44081</v>
      </c>
      <c r="C9" s="251" t="s">
        <v>163</v>
      </c>
      <c r="D9" s="2">
        <v>3</v>
      </c>
      <c r="E9" s="252">
        <v>40000</v>
      </c>
      <c r="F9" s="252"/>
      <c r="G9" s="253" t="s">
        <v>172</v>
      </c>
      <c r="H9" s="253"/>
      <c r="I9" s="253"/>
      <c r="K9" s="250">
        <v>44085</v>
      </c>
      <c r="L9" s="254" t="s">
        <v>127</v>
      </c>
      <c r="M9" s="2">
        <v>1</v>
      </c>
      <c r="N9" s="252">
        <v>85000</v>
      </c>
      <c r="O9" s="252"/>
      <c r="P9" s="255" t="s">
        <v>174</v>
      </c>
    </row>
    <row r="10" spans="2:17" ht="15">
      <c r="B10" s="250">
        <v>44081</v>
      </c>
      <c r="C10" s="251" t="s">
        <v>164</v>
      </c>
      <c r="D10" s="2">
        <v>6</v>
      </c>
      <c r="E10" s="252">
        <v>185000</v>
      </c>
      <c r="F10" s="252"/>
      <c r="G10" s="253" t="s">
        <v>172</v>
      </c>
      <c r="H10" s="253"/>
      <c r="I10" s="252">
        <f>Table7[TOTAL BELANJA]-I7</f>
        <v>2999700</v>
      </c>
      <c r="K10" s="250">
        <v>44085</v>
      </c>
      <c r="L10" s="254" t="s">
        <v>180</v>
      </c>
      <c r="M10" s="2">
        <v>1</v>
      </c>
      <c r="N10" s="252">
        <v>90000</v>
      </c>
      <c r="O10" s="252"/>
      <c r="P10" s="255" t="s">
        <v>174</v>
      </c>
    </row>
    <row r="11" spans="2:17" ht="15">
      <c r="B11" s="250">
        <v>44081</v>
      </c>
      <c r="C11" s="251" t="s">
        <v>165</v>
      </c>
      <c r="D11" s="140">
        <v>6</v>
      </c>
      <c r="E11" s="252">
        <v>26000</v>
      </c>
      <c r="F11" s="252"/>
      <c r="G11" s="253" t="s">
        <v>172</v>
      </c>
      <c r="H11" s="253"/>
      <c r="I11" s="253"/>
      <c r="K11" s="250">
        <v>44085</v>
      </c>
      <c r="L11" s="254" t="s">
        <v>181</v>
      </c>
      <c r="M11" s="2">
        <v>1</v>
      </c>
      <c r="N11" s="252">
        <v>5000</v>
      </c>
      <c r="O11" s="252"/>
      <c r="P11" s="255" t="s">
        <v>182</v>
      </c>
    </row>
    <row r="12" spans="2:17" ht="15">
      <c r="B12" s="250">
        <v>44081</v>
      </c>
      <c r="C12" s="256" t="s">
        <v>166</v>
      </c>
      <c r="D12" s="140">
        <v>5</v>
      </c>
      <c r="E12" s="252">
        <v>126000</v>
      </c>
      <c r="F12" s="252"/>
      <c r="G12" s="253" t="s">
        <v>172</v>
      </c>
      <c r="H12" s="253"/>
      <c r="I12" s="253"/>
      <c r="K12" s="250">
        <v>44085</v>
      </c>
      <c r="L12" s="254" t="s">
        <v>183</v>
      </c>
      <c r="M12" s="2">
        <v>1</v>
      </c>
      <c r="N12" s="252">
        <v>22000</v>
      </c>
      <c r="O12" s="252"/>
      <c r="P12" s="255" t="s">
        <v>182</v>
      </c>
    </row>
    <row r="13" spans="2:17" ht="15">
      <c r="B13" s="250">
        <v>44081</v>
      </c>
      <c r="C13" s="256" t="s">
        <v>167</v>
      </c>
      <c r="D13" s="2">
        <v>7</v>
      </c>
      <c r="E13" s="252">
        <v>37000</v>
      </c>
      <c r="F13" s="252"/>
      <c r="G13" s="253" t="s">
        <v>172</v>
      </c>
      <c r="H13" s="253"/>
      <c r="I13" s="253"/>
      <c r="K13" s="250">
        <v>44085</v>
      </c>
      <c r="L13" s="254" t="s">
        <v>184</v>
      </c>
      <c r="M13" s="2">
        <v>1</v>
      </c>
      <c r="N13" s="252">
        <v>20000</v>
      </c>
      <c r="O13" s="252"/>
      <c r="P13" s="255" t="s">
        <v>182</v>
      </c>
    </row>
    <row r="14" spans="2:17" ht="15">
      <c r="B14" s="250">
        <v>44081</v>
      </c>
      <c r="C14" s="256" t="s">
        <v>168</v>
      </c>
      <c r="D14" s="2">
        <v>1</v>
      </c>
      <c r="E14" s="252">
        <v>15500</v>
      </c>
      <c r="F14" s="252"/>
      <c r="G14" s="253" t="s">
        <v>172</v>
      </c>
      <c r="H14" s="253"/>
      <c r="I14" s="253"/>
      <c r="K14" s="250">
        <v>44085</v>
      </c>
      <c r="L14" s="254" t="s">
        <v>185</v>
      </c>
      <c r="M14" s="2">
        <v>1</v>
      </c>
      <c r="N14" s="252">
        <v>32000</v>
      </c>
      <c r="O14" s="252"/>
      <c r="P14" s="255" t="s">
        <v>182</v>
      </c>
    </row>
    <row r="15" spans="2:17" ht="15">
      <c r="B15" s="250">
        <v>44081</v>
      </c>
      <c r="C15" s="256" t="s">
        <v>169</v>
      </c>
      <c r="D15" s="2">
        <v>1</v>
      </c>
      <c r="E15" s="252">
        <v>181000</v>
      </c>
      <c r="F15" s="252"/>
      <c r="G15" s="253" t="s">
        <v>172</v>
      </c>
      <c r="H15" s="253"/>
      <c r="I15" s="253"/>
      <c r="K15" s="250">
        <v>44085</v>
      </c>
      <c r="L15" s="254" t="s">
        <v>186</v>
      </c>
      <c r="M15" s="2">
        <v>1</v>
      </c>
      <c r="N15" s="252">
        <v>56500</v>
      </c>
      <c r="O15" s="252"/>
      <c r="P15" s="255" t="s">
        <v>182</v>
      </c>
    </row>
    <row r="16" spans="2:17" ht="15">
      <c r="B16" s="250">
        <v>44081</v>
      </c>
      <c r="C16" s="256" t="s">
        <v>170</v>
      </c>
      <c r="D16" s="2">
        <v>1</v>
      </c>
      <c r="E16" s="252">
        <v>70000</v>
      </c>
      <c r="F16" s="252"/>
      <c r="G16" s="253" t="s">
        <v>172</v>
      </c>
      <c r="H16" s="253"/>
      <c r="I16" s="253"/>
      <c r="K16" s="250">
        <v>44085</v>
      </c>
      <c r="L16" s="254" t="s">
        <v>187</v>
      </c>
      <c r="M16" s="2">
        <v>1</v>
      </c>
      <c r="N16" s="252">
        <v>15000</v>
      </c>
      <c r="O16" s="252"/>
      <c r="P16" s="255" t="s">
        <v>188</v>
      </c>
    </row>
    <row r="17" spans="2:16" ht="15">
      <c r="B17" s="250">
        <v>44081</v>
      </c>
      <c r="C17" s="256" t="s">
        <v>171</v>
      </c>
      <c r="D17" s="2">
        <v>1</v>
      </c>
      <c r="E17" s="252">
        <v>93000</v>
      </c>
      <c r="F17" s="252"/>
      <c r="G17" s="253" t="s">
        <v>172</v>
      </c>
      <c r="H17" s="253"/>
      <c r="I17" s="253"/>
      <c r="K17" s="250">
        <v>44085</v>
      </c>
      <c r="L17" s="254" t="s">
        <v>191</v>
      </c>
      <c r="M17" s="2">
        <v>1</v>
      </c>
      <c r="N17" s="252">
        <v>120000</v>
      </c>
      <c r="O17" s="252"/>
      <c r="P17" s="253" t="s">
        <v>192</v>
      </c>
    </row>
    <row r="18" spans="2:16" ht="15">
      <c r="B18" s="250">
        <v>44085</v>
      </c>
      <c r="C18" s="256" t="s">
        <v>178</v>
      </c>
      <c r="D18" s="140">
        <v>1</v>
      </c>
      <c r="E18" s="252">
        <v>180000</v>
      </c>
      <c r="F18" s="252"/>
      <c r="G18" s="253" t="s">
        <v>174</v>
      </c>
      <c r="H18" s="253"/>
      <c r="I18" s="253"/>
      <c r="K18" s="250">
        <v>44085</v>
      </c>
      <c r="L18" s="254" t="s">
        <v>193</v>
      </c>
      <c r="M18" s="2">
        <v>1</v>
      </c>
      <c r="N18" s="252">
        <v>80000</v>
      </c>
      <c r="O18" s="252"/>
      <c r="P18" s="253" t="s">
        <v>194</v>
      </c>
    </row>
    <row r="19" spans="2:16" ht="15">
      <c r="B19" s="250">
        <v>44085</v>
      </c>
      <c r="C19" s="256" t="s">
        <v>179</v>
      </c>
      <c r="D19" s="2">
        <v>1</v>
      </c>
      <c r="E19" s="252">
        <v>65000</v>
      </c>
      <c r="F19" s="252"/>
      <c r="G19" s="253" t="s">
        <v>174</v>
      </c>
      <c r="H19" s="253"/>
      <c r="I19" s="253"/>
      <c r="K19" s="250">
        <v>44085</v>
      </c>
      <c r="L19" s="254" t="s">
        <v>195</v>
      </c>
      <c r="M19" s="2">
        <v>1</v>
      </c>
      <c r="N19" s="252">
        <v>40000</v>
      </c>
      <c r="O19" s="252"/>
      <c r="P19" s="253" t="s">
        <v>194</v>
      </c>
    </row>
    <row r="20" spans="2:16" ht="15">
      <c r="B20" s="250">
        <v>44085</v>
      </c>
      <c r="C20" s="256" t="s">
        <v>189</v>
      </c>
      <c r="D20" s="2">
        <v>1</v>
      </c>
      <c r="E20" s="252">
        <v>4000</v>
      </c>
      <c r="F20" s="252"/>
      <c r="G20" s="253" t="s">
        <v>190</v>
      </c>
      <c r="H20" s="253"/>
      <c r="I20" s="253"/>
      <c r="K20" s="250">
        <v>44085</v>
      </c>
      <c r="L20" s="254" t="s">
        <v>196</v>
      </c>
      <c r="M20" s="2">
        <v>1</v>
      </c>
      <c r="N20" s="252">
        <v>11000</v>
      </c>
      <c r="O20" s="252"/>
      <c r="P20" s="253" t="s">
        <v>194</v>
      </c>
    </row>
    <row r="21" spans="2:16" ht="15">
      <c r="B21" s="250">
        <v>44085</v>
      </c>
      <c r="C21" s="254" t="s">
        <v>199</v>
      </c>
      <c r="D21" s="2">
        <v>1</v>
      </c>
      <c r="E21" s="252">
        <v>11900</v>
      </c>
      <c r="F21" s="252"/>
      <c r="G21" s="253" t="s">
        <v>198</v>
      </c>
      <c r="H21" s="253"/>
      <c r="I21" s="253"/>
      <c r="K21" s="250">
        <v>44085</v>
      </c>
      <c r="L21" s="254" t="s">
        <v>197</v>
      </c>
      <c r="M21" s="2">
        <v>2</v>
      </c>
      <c r="N21" s="252">
        <v>11400</v>
      </c>
      <c r="O21" s="252"/>
      <c r="P21" s="257" t="s">
        <v>198</v>
      </c>
    </row>
    <row r="22" spans="2:16" ht="15">
      <c r="B22" s="250">
        <v>44085</v>
      </c>
      <c r="C22" s="254" t="s">
        <v>200</v>
      </c>
      <c r="D22" s="2">
        <v>1</v>
      </c>
      <c r="E22" s="252">
        <v>5600</v>
      </c>
      <c r="F22" s="252"/>
      <c r="G22" s="253" t="s">
        <v>198</v>
      </c>
      <c r="H22" s="253"/>
      <c r="I22" s="253"/>
      <c r="K22" s="250">
        <v>44085</v>
      </c>
      <c r="L22" s="254" t="s">
        <v>202</v>
      </c>
      <c r="M22" s="2">
        <v>5</v>
      </c>
      <c r="N22" s="252">
        <v>58000</v>
      </c>
      <c r="O22" s="252"/>
      <c r="P22" s="257" t="s">
        <v>198</v>
      </c>
    </row>
    <row r="23" spans="2:16" ht="15">
      <c r="B23" s="250">
        <v>44085</v>
      </c>
      <c r="C23" s="254" t="s">
        <v>201</v>
      </c>
      <c r="D23" s="2">
        <v>1</v>
      </c>
      <c r="E23" s="252">
        <v>7500</v>
      </c>
      <c r="F23" s="252"/>
      <c r="G23" s="253" t="s">
        <v>198</v>
      </c>
      <c r="H23" s="253"/>
      <c r="I23" s="253"/>
      <c r="K23" s="250">
        <v>44085</v>
      </c>
      <c r="L23" s="254" t="s">
        <v>141</v>
      </c>
      <c r="M23" s="2">
        <v>1</v>
      </c>
      <c r="N23" s="252">
        <v>16500</v>
      </c>
      <c r="O23" s="252"/>
      <c r="P23" s="257" t="s">
        <v>198</v>
      </c>
    </row>
    <row r="24" spans="2:16" ht="15">
      <c r="B24" s="250">
        <v>44085</v>
      </c>
      <c r="C24" s="258" t="s">
        <v>211</v>
      </c>
      <c r="D24" s="2">
        <v>1</v>
      </c>
      <c r="E24" s="252">
        <v>40000</v>
      </c>
      <c r="F24" s="252"/>
      <c r="G24" s="253" t="s">
        <v>212</v>
      </c>
      <c r="H24" s="253"/>
      <c r="I24" s="253"/>
      <c r="K24" s="250">
        <v>44085</v>
      </c>
      <c r="L24" s="254" t="s">
        <v>203</v>
      </c>
      <c r="M24" s="2">
        <v>1</v>
      </c>
      <c r="N24" s="252">
        <v>21300</v>
      </c>
      <c r="O24" s="252"/>
      <c r="P24" s="257" t="s">
        <v>198</v>
      </c>
    </row>
    <row r="25" spans="2:16" ht="15">
      <c r="B25" s="250">
        <v>44085</v>
      </c>
      <c r="C25" s="258" t="s">
        <v>213</v>
      </c>
      <c r="D25" s="2">
        <v>1</v>
      </c>
      <c r="E25" s="252">
        <v>47500</v>
      </c>
      <c r="F25" s="252"/>
      <c r="G25" s="253" t="s">
        <v>212</v>
      </c>
      <c r="H25" s="253"/>
      <c r="I25" s="253"/>
      <c r="K25" s="250">
        <v>44085</v>
      </c>
      <c r="L25" s="254" t="s">
        <v>204</v>
      </c>
      <c r="M25" s="2">
        <v>1</v>
      </c>
      <c r="N25" s="252">
        <v>12500</v>
      </c>
      <c r="O25" s="252"/>
      <c r="P25" s="257" t="s">
        <v>198</v>
      </c>
    </row>
    <row r="26" spans="2:16" ht="15">
      <c r="B26" s="250">
        <v>44085</v>
      </c>
      <c r="C26" s="258" t="s">
        <v>214</v>
      </c>
      <c r="D26" s="2">
        <v>4</v>
      </c>
      <c r="E26" s="252">
        <v>160000</v>
      </c>
      <c r="F26" s="252"/>
      <c r="G26" s="253" t="s">
        <v>212</v>
      </c>
      <c r="K26" s="250">
        <v>44085</v>
      </c>
      <c r="L26" s="254" t="s">
        <v>205</v>
      </c>
      <c r="M26" s="2">
        <v>4</v>
      </c>
      <c r="N26" s="252">
        <v>31600</v>
      </c>
      <c r="O26" s="252"/>
      <c r="P26" s="254" t="s">
        <v>198</v>
      </c>
    </row>
    <row r="27" spans="2:16" ht="15">
      <c r="B27" s="250">
        <v>44085</v>
      </c>
      <c r="C27" s="258" t="s">
        <v>215</v>
      </c>
      <c r="D27" s="2">
        <v>3</v>
      </c>
      <c r="E27" s="252">
        <v>112500</v>
      </c>
      <c r="F27" s="252"/>
      <c r="G27" s="253" t="s">
        <v>212</v>
      </c>
      <c r="K27" s="250">
        <v>44085</v>
      </c>
      <c r="L27" s="254" t="s">
        <v>206</v>
      </c>
      <c r="M27" s="2">
        <v>1</v>
      </c>
      <c r="N27" s="252">
        <v>12600</v>
      </c>
      <c r="O27" s="252"/>
      <c r="P27" s="253" t="s">
        <v>198</v>
      </c>
    </row>
    <row r="28" spans="2:16" ht="15">
      <c r="B28" s="250">
        <v>44085</v>
      </c>
      <c r="C28" s="258" t="s">
        <v>216</v>
      </c>
      <c r="D28" s="2">
        <v>2</v>
      </c>
      <c r="E28" s="252">
        <v>26000</v>
      </c>
      <c r="F28" s="252"/>
      <c r="G28" s="253" t="s">
        <v>212</v>
      </c>
      <c r="K28" s="250">
        <v>44085</v>
      </c>
      <c r="L28" s="254" t="s">
        <v>207</v>
      </c>
      <c r="M28" s="2">
        <v>5</v>
      </c>
      <c r="N28" s="252">
        <v>82000</v>
      </c>
      <c r="O28" s="252"/>
      <c r="P28" s="253" t="s">
        <v>198</v>
      </c>
    </row>
    <row r="29" spans="2:16" ht="15">
      <c r="B29" s="250">
        <v>44085</v>
      </c>
      <c r="C29" s="258" t="s">
        <v>217</v>
      </c>
      <c r="D29" s="2">
        <v>2</v>
      </c>
      <c r="E29" s="252">
        <v>110000</v>
      </c>
      <c r="F29" s="252"/>
      <c r="G29" s="253" t="s">
        <v>212</v>
      </c>
      <c r="K29" s="250">
        <v>44085</v>
      </c>
      <c r="L29" s="254" t="s">
        <v>208</v>
      </c>
      <c r="M29" s="2">
        <v>2</v>
      </c>
      <c r="N29" s="252">
        <v>10600</v>
      </c>
      <c r="O29" s="252"/>
      <c r="P29" s="253" t="s">
        <v>198</v>
      </c>
    </row>
    <row r="30" spans="2:16" ht="15">
      <c r="B30" s="250">
        <v>44085</v>
      </c>
      <c r="C30" s="258" t="s">
        <v>218</v>
      </c>
      <c r="D30" s="2">
        <v>1</v>
      </c>
      <c r="E30" s="252">
        <v>65000</v>
      </c>
      <c r="F30" s="252"/>
      <c r="G30" s="253" t="s">
        <v>212</v>
      </c>
      <c r="K30" s="250">
        <v>44085</v>
      </c>
      <c r="L30" s="254" t="s">
        <v>209</v>
      </c>
      <c r="M30" s="2">
        <v>1</v>
      </c>
      <c r="N30" s="252">
        <v>24900</v>
      </c>
      <c r="O30" s="252"/>
      <c r="P30" s="253" t="s">
        <v>198</v>
      </c>
    </row>
    <row r="31" spans="2:16" ht="15">
      <c r="B31" s="250">
        <v>44085</v>
      </c>
      <c r="C31" s="258" t="s">
        <v>219</v>
      </c>
      <c r="D31" s="2">
        <v>2</v>
      </c>
      <c r="E31" s="252">
        <v>90000</v>
      </c>
      <c r="F31" s="252"/>
      <c r="G31" s="253" t="s">
        <v>212</v>
      </c>
      <c r="K31" s="250">
        <v>44085</v>
      </c>
      <c r="L31" s="254" t="s">
        <v>210</v>
      </c>
      <c r="M31" s="2">
        <v>1</v>
      </c>
      <c r="N31" s="252">
        <v>14900</v>
      </c>
      <c r="O31" s="252"/>
      <c r="P31" s="253" t="s">
        <v>198</v>
      </c>
    </row>
    <row r="32" spans="2:16" ht="15">
      <c r="B32" s="250">
        <v>44086</v>
      </c>
      <c r="C32" s="258" t="s">
        <v>189</v>
      </c>
      <c r="D32" s="2">
        <v>1</v>
      </c>
      <c r="E32" s="252">
        <v>4000</v>
      </c>
      <c r="F32" s="252"/>
      <c r="G32" s="253" t="s">
        <v>190</v>
      </c>
      <c r="K32" s="250">
        <v>44086</v>
      </c>
      <c r="L32" s="254" t="s">
        <v>231</v>
      </c>
      <c r="M32" s="2">
        <v>1</v>
      </c>
      <c r="N32" s="252">
        <v>5200</v>
      </c>
      <c r="O32" s="252"/>
      <c r="P32" s="253" t="s">
        <v>232</v>
      </c>
    </row>
    <row r="33" spans="2:17" ht="15">
      <c r="B33" s="250">
        <v>44086</v>
      </c>
      <c r="C33" s="258" t="s">
        <v>220</v>
      </c>
      <c r="D33" s="2">
        <v>1</v>
      </c>
      <c r="E33" s="252">
        <v>36000</v>
      </c>
      <c r="F33" s="252"/>
      <c r="G33" s="253" t="s">
        <v>221</v>
      </c>
      <c r="K33" s="250">
        <v>44086</v>
      </c>
      <c r="L33" s="254" t="s">
        <v>233</v>
      </c>
      <c r="M33" s="2">
        <v>1</v>
      </c>
      <c r="N33" s="252">
        <v>70000</v>
      </c>
      <c r="O33" s="252"/>
      <c r="P33" s="253"/>
    </row>
    <row r="34" spans="2:17" ht="15">
      <c r="B34" s="250">
        <v>44086</v>
      </c>
      <c r="C34" s="258" t="s">
        <v>222</v>
      </c>
      <c r="D34" s="2">
        <v>1</v>
      </c>
      <c r="E34" s="252">
        <v>34400</v>
      </c>
      <c r="F34" s="252"/>
      <c r="G34" s="253" t="s">
        <v>223</v>
      </c>
      <c r="K34" s="250">
        <v>44086</v>
      </c>
      <c r="L34" s="254" t="s">
        <v>234</v>
      </c>
      <c r="M34" s="2">
        <v>1</v>
      </c>
      <c r="N34" s="252">
        <v>56900</v>
      </c>
      <c r="O34" s="252"/>
      <c r="P34" s="253" t="s">
        <v>235</v>
      </c>
    </row>
    <row r="35" spans="2:17" ht="15">
      <c r="B35" s="250">
        <v>44086</v>
      </c>
      <c r="C35" s="258" t="s">
        <v>224</v>
      </c>
      <c r="D35" s="2">
        <v>1</v>
      </c>
      <c r="E35" s="252">
        <v>25200</v>
      </c>
      <c r="F35" s="252"/>
      <c r="G35" s="253" t="s">
        <v>223</v>
      </c>
      <c r="K35" s="250">
        <v>44087</v>
      </c>
      <c r="L35" s="254" t="s">
        <v>238</v>
      </c>
      <c r="M35" s="2">
        <v>1</v>
      </c>
      <c r="N35" s="252">
        <v>18000</v>
      </c>
      <c r="O35" s="252"/>
      <c r="P35" s="253"/>
    </row>
    <row r="36" spans="2:17" ht="15">
      <c r="B36" s="250">
        <v>44086</v>
      </c>
      <c r="C36" s="258" t="s">
        <v>225</v>
      </c>
      <c r="D36" s="2">
        <v>2</v>
      </c>
      <c r="E36" s="252">
        <v>23600</v>
      </c>
      <c r="F36" s="252"/>
      <c r="G36" s="253" t="s">
        <v>223</v>
      </c>
      <c r="K36" s="250">
        <v>44088</v>
      </c>
      <c r="L36" s="254" t="s">
        <v>239</v>
      </c>
      <c r="M36" s="2">
        <v>5</v>
      </c>
      <c r="N36" s="252">
        <v>62500</v>
      </c>
      <c r="O36" s="252"/>
      <c r="P36" s="253" t="s">
        <v>240</v>
      </c>
      <c r="Q36" t="s">
        <v>241</v>
      </c>
    </row>
    <row r="37" spans="2:17" ht="15">
      <c r="B37" s="250">
        <v>44086</v>
      </c>
      <c r="C37" s="258" t="s">
        <v>226</v>
      </c>
      <c r="D37" s="2">
        <v>1</v>
      </c>
      <c r="E37" s="252">
        <v>16300</v>
      </c>
      <c r="F37" s="252"/>
      <c r="G37" s="253" t="s">
        <v>223</v>
      </c>
      <c r="K37" s="250">
        <v>44090</v>
      </c>
      <c r="L37" s="254" t="s">
        <v>257</v>
      </c>
      <c r="M37" s="2">
        <v>1</v>
      </c>
      <c r="N37" s="252">
        <v>15000</v>
      </c>
      <c r="O37" s="252"/>
      <c r="P37" s="253"/>
    </row>
    <row r="38" spans="2:17" ht="15">
      <c r="B38" s="250">
        <v>44086</v>
      </c>
      <c r="C38" s="258" t="s">
        <v>227</v>
      </c>
      <c r="D38" s="2">
        <v>1</v>
      </c>
      <c r="E38" s="252">
        <v>7500</v>
      </c>
      <c r="F38" s="252"/>
      <c r="G38" s="253" t="s">
        <v>223</v>
      </c>
      <c r="K38" s="250">
        <v>44093</v>
      </c>
      <c r="L38" s="254" t="s">
        <v>258</v>
      </c>
      <c r="M38" s="2">
        <v>2</v>
      </c>
      <c r="N38" s="252">
        <v>24000</v>
      </c>
      <c r="O38" s="252"/>
      <c r="P38" s="254" t="s">
        <v>240</v>
      </c>
      <c r="Q38" t="s">
        <v>241</v>
      </c>
    </row>
    <row r="39" spans="2:17" ht="15">
      <c r="B39" s="250">
        <v>44086</v>
      </c>
      <c r="C39" s="258" t="s">
        <v>228</v>
      </c>
      <c r="D39" s="2">
        <v>1</v>
      </c>
      <c r="E39" s="252">
        <v>25800</v>
      </c>
      <c r="F39" s="252"/>
      <c r="G39" s="253" t="s">
        <v>223</v>
      </c>
      <c r="K39" s="250">
        <v>44095</v>
      </c>
      <c r="L39" s="254" t="s">
        <v>260</v>
      </c>
      <c r="M39" s="2">
        <v>1</v>
      </c>
      <c r="N39" s="252">
        <v>14200</v>
      </c>
      <c r="O39" s="252"/>
      <c r="P39" s="254" t="s">
        <v>261</v>
      </c>
    </row>
    <row r="40" spans="2:17" ht="15">
      <c r="B40" s="250">
        <v>44086</v>
      </c>
      <c r="C40" s="258" t="s">
        <v>229</v>
      </c>
      <c r="D40" s="2">
        <v>1</v>
      </c>
      <c r="E40" s="252">
        <v>26000</v>
      </c>
      <c r="F40" s="252"/>
      <c r="G40" s="253" t="s">
        <v>223</v>
      </c>
      <c r="K40" s="250">
        <v>44095</v>
      </c>
      <c r="L40" s="254" t="s">
        <v>262</v>
      </c>
      <c r="M40" s="2">
        <v>1</v>
      </c>
      <c r="N40" s="252">
        <v>16300</v>
      </c>
      <c r="O40" s="252"/>
      <c r="P40" s="253" t="s">
        <v>261</v>
      </c>
    </row>
    <row r="41" spans="2:17" ht="15">
      <c r="B41" s="250">
        <v>44086</v>
      </c>
      <c r="C41" s="258" t="s">
        <v>230</v>
      </c>
      <c r="D41" s="2">
        <v>1</v>
      </c>
      <c r="E41" s="252">
        <v>20000</v>
      </c>
      <c r="F41" s="252"/>
      <c r="G41" s="253" t="s">
        <v>223</v>
      </c>
      <c r="K41" s="250">
        <v>44098</v>
      </c>
      <c r="L41" s="254" t="s">
        <v>267</v>
      </c>
      <c r="M41" s="2">
        <v>2</v>
      </c>
      <c r="N41" s="252">
        <v>90000</v>
      </c>
      <c r="O41" s="252"/>
      <c r="P41" s="253"/>
    </row>
    <row r="42" spans="2:17" ht="15">
      <c r="B42" s="250">
        <v>44086</v>
      </c>
      <c r="C42" s="258" t="s">
        <v>236</v>
      </c>
      <c r="D42" s="2">
        <v>1</v>
      </c>
      <c r="E42" s="252">
        <v>18200</v>
      </c>
      <c r="F42" s="252"/>
      <c r="G42" s="253" t="s">
        <v>235</v>
      </c>
      <c r="K42" s="250">
        <v>44098</v>
      </c>
      <c r="L42" s="254" t="s">
        <v>268</v>
      </c>
      <c r="M42" s="2">
        <v>2</v>
      </c>
      <c r="N42" s="252">
        <v>50000</v>
      </c>
      <c r="O42" s="252"/>
      <c r="P42" s="253"/>
    </row>
    <row r="43" spans="2:17" ht="15">
      <c r="B43" s="250">
        <v>44086</v>
      </c>
      <c r="C43" s="258" t="s">
        <v>237</v>
      </c>
      <c r="D43" s="2">
        <v>1</v>
      </c>
      <c r="E43" s="252">
        <v>20000</v>
      </c>
      <c r="F43" s="252"/>
      <c r="G43" s="253"/>
      <c r="K43" s="250">
        <v>44098</v>
      </c>
      <c r="L43" s="254" t="s">
        <v>238</v>
      </c>
      <c r="M43" s="2">
        <v>1</v>
      </c>
      <c r="N43" s="252">
        <v>27000</v>
      </c>
      <c r="O43" s="252"/>
      <c r="P43" s="253"/>
    </row>
    <row r="44" spans="2:17" ht="15">
      <c r="B44" s="250">
        <v>44093</v>
      </c>
      <c r="C44" s="258" t="s">
        <v>259</v>
      </c>
      <c r="D44" s="2">
        <v>1</v>
      </c>
      <c r="E44" s="252">
        <v>25000</v>
      </c>
      <c r="F44" s="252"/>
      <c r="G44" s="253"/>
      <c r="K44" s="250">
        <v>44098</v>
      </c>
      <c r="L44" s="254" t="s">
        <v>258</v>
      </c>
      <c r="M44" s="2">
        <v>2</v>
      </c>
      <c r="N44" s="252">
        <v>24000</v>
      </c>
      <c r="O44" s="252"/>
      <c r="P44" s="253"/>
      <c r="Q44" t="s">
        <v>241</v>
      </c>
    </row>
    <row r="45" spans="2:17" ht="15">
      <c r="B45" s="250">
        <v>44095</v>
      </c>
      <c r="C45" s="258" t="s">
        <v>263</v>
      </c>
      <c r="D45" s="2">
        <v>1</v>
      </c>
      <c r="E45" s="252">
        <v>2000</v>
      </c>
      <c r="F45" s="252"/>
      <c r="G45" s="253" t="s">
        <v>223</v>
      </c>
      <c r="K45" s="250">
        <v>44102</v>
      </c>
      <c r="L45" s="254" t="s">
        <v>184</v>
      </c>
      <c r="M45" s="2">
        <v>1</v>
      </c>
      <c r="N45" s="252">
        <v>20500</v>
      </c>
      <c r="O45" s="252"/>
      <c r="P45" s="253"/>
    </row>
    <row r="46" spans="2:17" ht="15">
      <c r="B46" s="250">
        <v>44095</v>
      </c>
      <c r="C46" s="258" t="s">
        <v>200</v>
      </c>
      <c r="D46" s="2">
        <v>1</v>
      </c>
      <c r="E46" s="252">
        <v>6200</v>
      </c>
      <c r="F46" s="252"/>
      <c r="G46" s="253" t="s">
        <v>223</v>
      </c>
      <c r="K46" s="250">
        <v>44102</v>
      </c>
      <c r="L46" s="254" t="s">
        <v>269</v>
      </c>
      <c r="M46" s="2">
        <v>2</v>
      </c>
      <c r="N46" s="252">
        <v>31600</v>
      </c>
      <c r="O46" s="252"/>
      <c r="P46" s="253"/>
    </row>
    <row r="47" spans="2:17" ht="15">
      <c r="B47" s="250">
        <v>44095</v>
      </c>
      <c r="C47" s="258" t="s">
        <v>264</v>
      </c>
      <c r="D47" s="2">
        <v>1</v>
      </c>
      <c r="E47" s="252">
        <v>16000</v>
      </c>
      <c r="F47" s="252"/>
      <c r="G47" s="253" t="s">
        <v>223</v>
      </c>
      <c r="K47" s="250">
        <v>44102</v>
      </c>
      <c r="L47" s="254" t="s">
        <v>270</v>
      </c>
      <c r="M47" s="2">
        <v>2</v>
      </c>
      <c r="N47" s="252">
        <v>24800</v>
      </c>
      <c r="O47" s="252"/>
      <c r="P47" s="253"/>
    </row>
    <row r="48" spans="2:17" ht="15">
      <c r="B48" s="250">
        <v>44096</v>
      </c>
      <c r="C48" s="258" t="s">
        <v>265</v>
      </c>
      <c r="D48" s="2">
        <v>1</v>
      </c>
      <c r="E48" s="252">
        <v>15000</v>
      </c>
      <c r="F48" s="252"/>
      <c r="G48" s="253" t="s">
        <v>266</v>
      </c>
      <c r="K48" s="250"/>
      <c r="L48" s="254"/>
      <c r="M48" s="2"/>
      <c r="N48" s="252">
        <v>0</v>
      </c>
      <c r="O48" s="252"/>
      <c r="P48" s="253"/>
    </row>
    <row r="49" spans="2:16" ht="15">
      <c r="B49" s="250"/>
      <c r="C49" s="258"/>
      <c r="D49" s="2"/>
      <c r="E49" s="252">
        <v>0</v>
      </c>
      <c r="F49" s="252"/>
      <c r="G49" s="253"/>
      <c r="K49" s="250"/>
      <c r="L49" s="254"/>
      <c r="M49" s="2"/>
      <c r="N49" s="252">
        <v>0</v>
      </c>
      <c r="O49" s="252"/>
      <c r="P49" s="253"/>
    </row>
    <row r="50" spans="2:16" ht="15">
      <c r="B50" s="250"/>
      <c r="C50" s="258"/>
      <c r="D50" s="2"/>
      <c r="E50" s="252">
        <v>0</v>
      </c>
      <c r="F50" s="252"/>
      <c r="G50" s="253"/>
      <c r="K50" s="250"/>
      <c r="L50" s="254"/>
      <c r="M50" s="2"/>
      <c r="N50" s="252">
        <v>0</v>
      </c>
      <c r="O50" s="252"/>
      <c r="P50" s="253"/>
    </row>
    <row r="51" spans="2:16" ht="15">
      <c r="B51" s="250"/>
      <c r="C51" s="258"/>
      <c r="D51" s="2"/>
      <c r="E51" s="252">
        <v>0</v>
      </c>
      <c r="F51" s="252"/>
      <c r="G51" s="253"/>
      <c r="K51" s="250"/>
      <c r="L51" s="254"/>
      <c r="M51" s="2"/>
      <c r="N51" s="252">
        <v>0</v>
      </c>
      <c r="O51" s="252"/>
      <c r="P51" s="253"/>
    </row>
    <row r="52" spans="2:16" ht="15">
      <c r="B52" s="250"/>
      <c r="C52" s="258"/>
      <c r="D52" s="2"/>
      <c r="E52" s="252">
        <v>0</v>
      </c>
      <c r="F52" s="252"/>
      <c r="G52" s="253"/>
      <c r="K52" s="250"/>
      <c r="L52" s="254"/>
      <c r="M52" s="2"/>
      <c r="N52" s="252">
        <v>0</v>
      </c>
      <c r="O52" s="252"/>
      <c r="P52" s="253"/>
    </row>
    <row r="53" spans="2:16" ht="15">
      <c r="B53" s="250"/>
      <c r="C53" s="258"/>
      <c r="D53" s="2"/>
      <c r="E53" s="252">
        <v>0</v>
      </c>
      <c r="F53" s="252"/>
      <c r="G53" s="253"/>
      <c r="K53" s="250"/>
      <c r="L53" s="254"/>
      <c r="M53" s="2"/>
      <c r="N53" s="252">
        <v>0</v>
      </c>
      <c r="O53" s="252"/>
      <c r="P53" s="253"/>
    </row>
    <row r="54" spans="2:16" ht="15">
      <c r="B54" s="250"/>
      <c r="C54" s="258"/>
      <c r="D54" s="2"/>
      <c r="E54" s="252">
        <v>0</v>
      </c>
      <c r="F54" s="252"/>
      <c r="G54" s="253"/>
      <c r="K54" s="250"/>
      <c r="L54" s="254"/>
      <c r="M54" s="2"/>
      <c r="N54" s="252">
        <v>0</v>
      </c>
      <c r="O54" s="252"/>
      <c r="P54" s="253"/>
    </row>
    <row r="55" spans="2:16" ht="15">
      <c r="B55" s="250"/>
      <c r="C55" s="258"/>
      <c r="D55" s="2"/>
      <c r="E55" s="252">
        <v>0</v>
      </c>
      <c r="F55" s="252"/>
      <c r="G55" s="253"/>
      <c r="K55" s="250"/>
      <c r="L55" s="254"/>
      <c r="M55" s="2"/>
      <c r="N55" s="252">
        <v>0</v>
      </c>
      <c r="O55" s="252"/>
      <c r="P55" s="253"/>
    </row>
    <row r="56" spans="2:16" ht="15">
      <c r="B56" s="250"/>
      <c r="C56" s="258"/>
      <c r="D56" s="2"/>
      <c r="E56" s="252">
        <v>0</v>
      </c>
      <c r="F56" s="252"/>
      <c r="G56" s="253"/>
      <c r="K56" s="250"/>
      <c r="L56" s="254"/>
      <c r="M56" s="2"/>
      <c r="N56" s="252">
        <v>0</v>
      </c>
      <c r="O56" s="252"/>
      <c r="P56" s="253"/>
    </row>
    <row r="57" spans="2:16" ht="15">
      <c r="B57" s="250"/>
      <c r="C57" s="259"/>
      <c r="D57" s="2"/>
      <c r="E57" s="252">
        <v>0</v>
      </c>
      <c r="F57" s="252"/>
      <c r="G57" s="253"/>
      <c r="K57" s="250"/>
      <c r="L57" s="254"/>
      <c r="M57" s="2"/>
      <c r="N57" s="252">
        <v>0</v>
      </c>
      <c r="O57" s="252"/>
      <c r="P57" s="253"/>
    </row>
    <row r="58" spans="2:16" ht="15">
      <c r="B58" s="250"/>
      <c r="C58" s="259"/>
      <c r="D58" s="2"/>
      <c r="E58" s="252">
        <v>0</v>
      </c>
      <c r="F58" s="252"/>
      <c r="G58" s="253"/>
      <c r="K58" s="250"/>
      <c r="L58" s="254"/>
      <c r="M58" s="2"/>
      <c r="N58" s="252">
        <v>0</v>
      </c>
      <c r="O58" s="252"/>
      <c r="P58" s="253"/>
    </row>
    <row r="59" spans="2:16" ht="15">
      <c r="B59" s="250"/>
      <c r="C59" s="259"/>
      <c r="D59" s="2"/>
      <c r="E59" s="252">
        <v>0</v>
      </c>
      <c r="F59" s="252"/>
      <c r="G59" s="253"/>
      <c r="K59" s="250"/>
      <c r="L59" s="254"/>
      <c r="M59" s="2"/>
      <c r="N59" s="252">
        <v>0</v>
      </c>
      <c r="O59" s="252"/>
      <c r="P59" s="253"/>
    </row>
    <row r="60" spans="2:16" ht="15">
      <c r="B60" s="250"/>
      <c r="C60" s="259"/>
      <c r="D60" s="2"/>
      <c r="E60" s="252">
        <v>0</v>
      </c>
      <c r="F60" s="252"/>
      <c r="G60" s="253"/>
      <c r="K60" s="250"/>
      <c r="L60" s="254"/>
      <c r="M60" s="2"/>
      <c r="N60" s="252">
        <v>0</v>
      </c>
      <c r="O60" s="252"/>
      <c r="P60" s="253"/>
    </row>
    <row r="61" spans="2:16" ht="15">
      <c r="B61" s="250"/>
      <c r="C61" s="251"/>
      <c r="D61" s="2"/>
      <c r="E61" s="252">
        <v>0</v>
      </c>
      <c r="F61" s="252"/>
      <c r="G61" s="253"/>
      <c r="K61" s="250"/>
      <c r="L61" s="254"/>
      <c r="M61" s="2"/>
      <c r="N61" s="252">
        <v>0</v>
      </c>
      <c r="O61" s="252"/>
      <c r="P61" s="253"/>
    </row>
    <row r="62" spans="2:16" ht="15">
      <c r="B62" s="250"/>
      <c r="C62" s="251"/>
      <c r="D62" s="2"/>
      <c r="E62" s="252">
        <v>0</v>
      </c>
      <c r="F62" s="252"/>
      <c r="G62" s="253"/>
      <c r="K62" s="250"/>
      <c r="L62" s="254"/>
      <c r="M62" s="2"/>
      <c r="N62" s="252">
        <v>0</v>
      </c>
      <c r="O62" s="252"/>
      <c r="P62" s="253"/>
    </row>
    <row r="63" spans="2:16" ht="15">
      <c r="B63" s="250"/>
      <c r="C63" s="251"/>
      <c r="D63" s="2"/>
      <c r="E63" s="252">
        <v>0</v>
      </c>
      <c r="F63" s="252"/>
      <c r="G63" s="253"/>
      <c r="K63" s="250"/>
      <c r="L63" s="254"/>
      <c r="M63" s="2"/>
      <c r="N63" s="252">
        <v>0</v>
      </c>
      <c r="O63" s="252"/>
      <c r="P63" s="253"/>
    </row>
    <row r="64" spans="2:16" ht="15">
      <c r="B64" s="250"/>
      <c r="C64" s="251"/>
      <c r="D64" s="2"/>
      <c r="E64" s="252">
        <v>0</v>
      </c>
      <c r="F64" s="252"/>
      <c r="G64" s="253"/>
      <c r="K64" s="250"/>
      <c r="L64" s="254"/>
      <c r="M64" s="2"/>
      <c r="N64" s="252">
        <v>0</v>
      </c>
      <c r="O64" s="252"/>
      <c r="P64" s="253"/>
    </row>
    <row r="65" spans="2:16" ht="15">
      <c r="B65" s="250"/>
      <c r="C65" s="251"/>
      <c r="D65" s="2"/>
      <c r="E65" s="252">
        <v>0</v>
      </c>
      <c r="F65" s="252"/>
      <c r="G65" s="253"/>
      <c r="K65" s="250"/>
      <c r="L65" s="254"/>
      <c r="M65" s="2"/>
      <c r="N65" s="252">
        <v>0</v>
      </c>
      <c r="O65" s="252"/>
      <c r="P65" s="253"/>
    </row>
    <row r="66" spans="2:16" ht="15">
      <c r="B66" s="250"/>
      <c r="C66" s="258"/>
      <c r="D66" s="2"/>
      <c r="E66" s="252">
        <v>0</v>
      </c>
      <c r="F66" s="252"/>
      <c r="G66" s="253"/>
      <c r="K66" s="250"/>
      <c r="L66" s="254"/>
      <c r="M66" s="2"/>
      <c r="N66" s="252">
        <v>0</v>
      </c>
      <c r="O66" s="252"/>
      <c r="P66" s="253"/>
    </row>
    <row r="67" spans="2:16" ht="15">
      <c r="B67" s="250"/>
      <c r="C67" s="258"/>
      <c r="D67" s="2"/>
      <c r="E67" s="252">
        <v>0</v>
      </c>
      <c r="F67" s="252"/>
      <c r="G67" s="253"/>
      <c r="K67" s="250"/>
      <c r="L67" s="254"/>
      <c r="M67" s="2"/>
      <c r="N67" s="252">
        <v>0</v>
      </c>
      <c r="O67" s="252"/>
      <c r="P67" s="253"/>
    </row>
    <row r="68" spans="2:16" ht="15">
      <c r="B68" s="250"/>
      <c r="C68" s="258"/>
      <c r="D68" s="2"/>
      <c r="E68" s="252">
        <v>0</v>
      </c>
      <c r="F68" s="252"/>
      <c r="G68" s="253"/>
      <c r="K68" s="250"/>
      <c r="L68" s="254"/>
      <c r="M68" s="2"/>
      <c r="N68" s="252">
        <v>0</v>
      </c>
      <c r="O68" s="252"/>
      <c r="P68" s="253"/>
    </row>
    <row r="69" spans="2:16" ht="15">
      <c r="B69" s="250"/>
      <c r="C69" s="258"/>
      <c r="D69" s="2"/>
      <c r="E69" s="252">
        <v>0</v>
      </c>
      <c r="F69" s="252"/>
      <c r="G69" s="253"/>
      <c r="K69" s="250"/>
      <c r="L69" s="254"/>
      <c r="M69" s="2"/>
      <c r="N69" s="252">
        <v>0</v>
      </c>
      <c r="O69" s="252"/>
      <c r="P69" s="253"/>
    </row>
    <row r="70" spans="2:16" ht="15">
      <c r="B70" s="250"/>
      <c r="C70" s="258"/>
      <c r="D70" s="2"/>
      <c r="E70" s="252">
        <v>0</v>
      </c>
      <c r="F70" s="252"/>
      <c r="G70" s="253"/>
      <c r="K70" s="250"/>
      <c r="L70" s="254"/>
      <c r="M70" s="2"/>
      <c r="N70" s="252">
        <v>0</v>
      </c>
      <c r="O70" s="252"/>
      <c r="P70" s="253"/>
    </row>
    <row r="71" spans="2:16" ht="15">
      <c r="B71" s="250"/>
      <c r="C71" s="258"/>
      <c r="D71" s="2"/>
      <c r="E71" s="252">
        <v>0</v>
      </c>
      <c r="F71" s="252"/>
      <c r="G71" s="253"/>
      <c r="K71" s="250"/>
      <c r="L71" s="254"/>
      <c r="M71" s="2"/>
      <c r="N71" s="252">
        <v>0</v>
      </c>
      <c r="O71" s="252"/>
      <c r="P71" s="253"/>
    </row>
    <row r="72" spans="2:16" ht="15">
      <c r="B72" s="250"/>
      <c r="C72" s="258"/>
      <c r="D72" s="2"/>
      <c r="E72" s="252">
        <v>0</v>
      </c>
      <c r="F72" s="252"/>
      <c r="G72" s="253"/>
      <c r="K72" s="250"/>
      <c r="L72" s="254"/>
      <c r="M72" s="2"/>
      <c r="N72" s="252">
        <v>0</v>
      </c>
      <c r="O72" s="252"/>
      <c r="P72" s="253"/>
    </row>
    <row r="73" spans="2:16" ht="15">
      <c r="B73" s="250"/>
      <c r="C73" s="259"/>
      <c r="D73" s="2"/>
      <c r="E73" s="252">
        <v>0</v>
      </c>
      <c r="F73" s="252"/>
      <c r="G73" s="253"/>
      <c r="K73" s="250"/>
      <c r="L73" s="254"/>
      <c r="M73" s="2"/>
      <c r="N73" s="252">
        <v>0</v>
      </c>
      <c r="O73" s="252"/>
      <c r="P73" s="253"/>
    </row>
    <row r="74" spans="2:16" ht="15">
      <c r="B74" s="250"/>
      <c r="C74" s="259"/>
      <c r="D74" s="2"/>
      <c r="E74" s="252">
        <v>0</v>
      </c>
      <c r="F74" s="252"/>
      <c r="G74" s="253"/>
      <c r="K74" s="250"/>
      <c r="L74" s="254"/>
      <c r="M74" s="2"/>
      <c r="N74" s="252">
        <v>0</v>
      </c>
      <c r="O74" s="252"/>
      <c r="P74" s="253"/>
    </row>
    <row r="75" spans="2:16" ht="15">
      <c r="B75" s="250"/>
      <c r="C75" s="254"/>
      <c r="D75" s="2"/>
      <c r="E75" s="252">
        <v>0</v>
      </c>
      <c r="F75" s="252"/>
      <c r="G75" s="253"/>
      <c r="K75" s="250"/>
      <c r="L75" s="254"/>
      <c r="M75" s="2"/>
      <c r="N75" s="252">
        <v>0</v>
      </c>
      <c r="O75" s="252"/>
      <c r="P75" s="253"/>
    </row>
    <row r="76" spans="2:16">
      <c r="B76" s="250"/>
      <c r="C76" s="253"/>
      <c r="D76" s="2"/>
      <c r="E76" s="252">
        <v>0</v>
      </c>
      <c r="F76" s="252"/>
      <c r="G76" s="253"/>
      <c r="K76" s="250"/>
      <c r="L76" s="253"/>
      <c r="M76" s="2"/>
      <c r="N76" s="252">
        <v>0</v>
      </c>
      <c r="O76" s="252"/>
      <c r="P76" s="253"/>
    </row>
    <row r="77" spans="2:16">
      <c r="B77" s="250"/>
      <c r="C77" s="253"/>
      <c r="D77" s="2"/>
      <c r="E77" s="252">
        <v>0</v>
      </c>
      <c r="F77" s="252"/>
      <c r="G77" s="253"/>
      <c r="K77" s="250"/>
      <c r="L77" s="253"/>
      <c r="M77" s="2"/>
      <c r="N77" s="252">
        <v>0</v>
      </c>
      <c r="O77" s="252"/>
      <c r="P77" s="253"/>
    </row>
    <row r="78" spans="2:16">
      <c r="B78" s="250"/>
      <c r="C78" s="253"/>
      <c r="D78" s="2"/>
      <c r="E78" s="252">
        <v>0</v>
      </c>
      <c r="F78" s="252"/>
      <c r="G78" s="253"/>
      <c r="K78" s="250"/>
      <c r="L78" s="253"/>
      <c r="M78" s="2"/>
      <c r="N78" s="252">
        <v>0</v>
      </c>
      <c r="O78" s="252"/>
      <c r="P78" s="253"/>
    </row>
    <row r="79" spans="2:16">
      <c r="B79" s="250"/>
      <c r="C79" s="253"/>
      <c r="D79" s="2"/>
      <c r="E79" s="252">
        <v>0</v>
      </c>
      <c r="F79" s="252"/>
      <c r="G79" s="253"/>
      <c r="K79" s="250"/>
      <c r="L79" s="253"/>
      <c r="M79" s="2"/>
      <c r="N79" s="252">
        <v>0</v>
      </c>
      <c r="O79" s="252"/>
      <c r="P79" s="253"/>
    </row>
  </sheetData>
  <mergeCells count="2">
    <mergeCell ref="B2:G2"/>
    <mergeCell ref="K2:P2"/>
  </mergeCell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Pembelian</vt:lpstr>
      <vt:lpstr>DataBase</vt:lpstr>
      <vt:lpstr>SUB Recipe Food</vt:lpstr>
      <vt:lpstr>Espresso Based</vt:lpstr>
      <vt:lpstr>Manual Brew</vt:lpstr>
      <vt:lpstr>Tea Based</vt:lpstr>
      <vt:lpstr>Milk Based</vt:lpstr>
      <vt:lpstr>Food Analysis Cost</vt:lpstr>
      <vt:lpstr>LAPORAN BELANJA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CostControl</dc:creator>
  <cp:lastModifiedBy>LENOVA</cp:lastModifiedBy>
  <cp:lastPrinted>2014-11-06T08:40:32Z</cp:lastPrinted>
  <dcterms:created xsi:type="dcterms:W3CDTF">2014-02-12T04:07:47Z</dcterms:created>
  <dcterms:modified xsi:type="dcterms:W3CDTF">2020-09-30T03:02:05Z</dcterms:modified>
</cp:coreProperties>
</file>