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kylocoffee-data\( CLASSIFIED DATA )\Laporan Keuangan\"/>
    </mc:Choice>
  </mc:AlternateContent>
  <xr:revisionPtr revIDLastSave="0" documentId="13_ncr:1_{11DB9CDB-8349-4A34-BFBA-7E43EBC785B1}" xr6:coauthVersionLast="47" xr6:coauthVersionMax="47" xr10:uidLastSave="{00000000-0000-0000-0000-000000000000}"/>
  <bookViews>
    <workbookView xWindow="-108" yWindow="-108" windowWidth="23256" windowHeight="12576" firstSheet="3" activeTab="9" xr2:uid="{00000000-000D-0000-FFFF-FFFF00000000}"/>
  </bookViews>
  <sheets>
    <sheet name="JU P1" sheetId="1" r:id="rId1"/>
    <sheet name="Sheet3" sheetId="3" r:id="rId2"/>
    <sheet name="JU P2" sheetId="4" r:id="rId3"/>
    <sheet name="Laporan LR" sheetId="5" r:id="rId4"/>
    <sheet name="JU P3" sheetId="8" r:id="rId5"/>
    <sheet name="Laporan LR JP3" sheetId="9" r:id="rId6"/>
    <sheet name="JU P4" sheetId="10" r:id="rId7"/>
    <sheet name="Laporan LR JP4" sheetId="11" r:id="rId8"/>
    <sheet name="JU P5" sheetId="12" r:id="rId9"/>
    <sheet name="Laporan LR JP5" sheetId="13" r:id="rId10"/>
    <sheet name="Sheet2" sheetId="2" r:id="rId11"/>
  </sheets>
  <definedNames>
    <definedName name="_xlnm.Print_Area" localSheetId="2">'JU P2'!$R$5:$AD$100</definedName>
    <definedName name="_xlnm.Print_Area" localSheetId="4">'JU P3'!$A$5:$N$100</definedName>
    <definedName name="_xlnm.Print_Area" localSheetId="6">'JU P4'!$A$5:$N$100</definedName>
    <definedName name="_xlnm.Print_Area" localSheetId="8">'JU P5'!$A$3:$N$114</definedName>
  </definedNames>
  <calcPr calcId="191029"/>
</workbook>
</file>

<file path=xl/calcChain.xml><?xml version="1.0" encoding="utf-8"?>
<calcChain xmlns="http://schemas.openxmlformats.org/spreadsheetml/2006/main">
  <c r="E16" i="13" l="1"/>
  <c r="E17" i="13"/>
  <c r="AC114" i="12"/>
  <c r="AC113" i="12"/>
  <c r="E18" i="13" s="1"/>
  <c r="H19" i="13" s="1"/>
  <c r="T113" i="12"/>
  <c r="E23" i="13" s="1"/>
  <c r="H23" i="13" s="1"/>
  <c r="S113" i="12"/>
  <c r="R113" i="12"/>
  <c r="AE113" i="12"/>
  <c r="AG113" i="12" s="1"/>
  <c r="AF113" i="12"/>
  <c r="N110" i="12"/>
  <c r="N111" i="12" s="1"/>
  <c r="N112" i="12" s="1"/>
  <c r="H110" i="12"/>
  <c r="H111" i="12" s="1"/>
  <c r="H112" i="12" s="1"/>
  <c r="N108" i="12"/>
  <c r="N109" i="12" s="1"/>
  <c r="N107" i="12"/>
  <c r="H107" i="12"/>
  <c r="H108" i="12" s="1"/>
  <c r="H109" i="12" s="1"/>
  <c r="N105" i="12"/>
  <c r="N106" i="12" s="1"/>
  <c r="N104" i="12"/>
  <c r="H104" i="12"/>
  <c r="H105" i="12" s="1"/>
  <c r="H106" i="12" s="1"/>
  <c r="H102" i="12"/>
  <c r="H103" i="12" s="1"/>
  <c r="N101" i="12"/>
  <c r="N102" i="12" s="1"/>
  <c r="N103" i="12" s="1"/>
  <c r="H101" i="12"/>
  <c r="N99" i="12"/>
  <c r="N100" i="12" s="1"/>
  <c r="N98" i="12"/>
  <c r="H98" i="12"/>
  <c r="H99" i="12" s="1"/>
  <c r="H100" i="12" s="1"/>
  <c r="AL113" i="12"/>
  <c r="AK113" i="12"/>
  <c r="AM113" i="12" s="1"/>
  <c r="AI113" i="12"/>
  <c r="AH113" i="12"/>
  <c r="AJ113" i="12" s="1"/>
  <c r="AB113" i="12"/>
  <c r="AA113" i="12"/>
  <c r="Z113" i="12"/>
  <c r="Y113" i="12"/>
  <c r="X113" i="12"/>
  <c r="W113" i="12"/>
  <c r="V113" i="12"/>
  <c r="U113" i="12"/>
  <c r="P113" i="12"/>
  <c r="O113" i="12"/>
  <c r="Q113" i="12" s="1"/>
  <c r="M113" i="12"/>
  <c r="L113" i="12"/>
  <c r="J113" i="12"/>
  <c r="I113" i="12"/>
  <c r="G113" i="12"/>
  <c r="F113" i="12"/>
  <c r="H113" i="12" s="1"/>
  <c r="D113" i="12"/>
  <c r="C113" i="12"/>
  <c r="N66" i="12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N87" i="12" s="1"/>
  <c r="N88" i="12" s="1"/>
  <c r="N89" i="12" s="1"/>
  <c r="N90" i="12" s="1"/>
  <c r="N91" i="12" s="1"/>
  <c r="N92" i="12" s="1"/>
  <c r="N93" i="12" s="1"/>
  <c r="N94" i="12" s="1"/>
  <c r="N95" i="12" s="1"/>
  <c r="N96" i="12" s="1"/>
  <c r="N97" i="12" s="1"/>
  <c r="H66" i="12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N30" i="12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H30" i="12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27" i="12"/>
  <c r="H28" i="12" s="1"/>
  <c r="N26" i="12"/>
  <c r="N27" i="12" s="1"/>
  <c r="N28" i="12" s="1"/>
  <c r="AM9" i="12"/>
  <c r="AM10" i="12" s="1"/>
  <c r="AD9" i="12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D56" i="12" s="1"/>
  <c r="AD57" i="12" s="1"/>
  <c r="AD58" i="12" s="1"/>
  <c r="AD59" i="12" s="1"/>
  <c r="AD60" i="12" s="1"/>
  <c r="AD61" i="12" s="1"/>
  <c r="AD62" i="12" s="1"/>
  <c r="AD63" i="12" s="1"/>
  <c r="AD64" i="12" s="1"/>
  <c r="AD65" i="12" s="1"/>
  <c r="AD66" i="12" s="1"/>
  <c r="AD67" i="12" s="1"/>
  <c r="AD68" i="12" s="1"/>
  <c r="AD69" i="12" s="1"/>
  <c r="AD70" i="12" s="1"/>
  <c r="AD71" i="12" s="1"/>
  <c r="AD72" i="12" s="1"/>
  <c r="AD73" i="12" s="1"/>
  <c r="AD74" i="12" s="1"/>
  <c r="AD75" i="12" s="1"/>
  <c r="AD76" i="12" s="1"/>
  <c r="AD77" i="12" s="1"/>
  <c r="AD78" i="12" s="1"/>
  <c r="AD79" i="12" s="1"/>
  <c r="AD80" i="12" s="1"/>
  <c r="AD81" i="12" s="1"/>
  <c r="AD82" i="12" s="1"/>
  <c r="AD83" i="12" s="1"/>
  <c r="AD84" i="12" s="1"/>
  <c r="AD85" i="12" s="1"/>
  <c r="AD86" i="12" s="1"/>
  <c r="AD87" i="12" s="1"/>
  <c r="AD88" i="12" s="1"/>
  <c r="AD89" i="12" s="1"/>
  <c r="AD90" i="12" s="1"/>
  <c r="AD91" i="12" s="1"/>
  <c r="AD92" i="12" s="1"/>
  <c r="AD93" i="12" s="1"/>
  <c r="AD94" i="12" s="1"/>
  <c r="AD95" i="12" s="1"/>
  <c r="AD96" i="12" s="1"/>
  <c r="AD97" i="12" s="1"/>
  <c r="AD98" i="12" s="1"/>
  <c r="AD99" i="12" s="1"/>
  <c r="AD100" i="12" s="1"/>
  <c r="AD101" i="12" s="1"/>
  <c r="AD102" i="12" s="1"/>
  <c r="AD103" i="12" s="1"/>
  <c r="AD104" i="12" s="1"/>
  <c r="AD105" i="12" s="1"/>
  <c r="AD106" i="12" s="1"/>
  <c r="AD107" i="12" s="1"/>
  <c r="AD108" i="12" s="1"/>
  <c r="AD109" i="12" s="1"/>
  <c r="AD110" i="12" s="1"/>
  <c r="AD111" i="12" s="1"/>
  <c r="AD112" i="12" s="1"/>
  <c r="N9" i="12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AD8" i="12"/>
  <c r="K8" i="12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K111" i="12" s="1"/>
  <c r="K112" i="12" s="1"/>
  <c r="E8" i="12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H23" i="11"/>
  <c r="H24" i="11" s="1"/>
  <c r="I25" i="11" s="1"/>
  <c r="I26" i="11" s="1"/>
  <c r="E16" i="11"/>
  <c r="E18" i="11"/>
  <c r="E10" i="11"/>
  <c r="H13" i="11"/>
  <c r="I13" i="11" s="1"/>
  <c r="AF9" i="10"/>
  <c r="AF10" i="10"/>
  <c r="AF11" i="10"/>
  <c r="AF99" i="10" s="1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8" i="10"/>
  <c r="AG8" i="10" s="1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8" i="10"/>
  <c r="AC100" i="10"/>
  <c r="AL99" i="10"/>
  <c r="AK99" i="10"/>
  <c r="AM99" i="10" s="1"/>
  <c r="AI99" i="10"/>
  <c r="AH99" i="10"/>
  <c r="AJ99" i="10" s="1"/>
  <c r="AE99" i="10"/>
  <c r="AC99" i="10"/>
  <c r="AB99" i="10"/>
  <c r="AA99" i="10"/>
  <c r="Z99" i="10"/>
  <c r="Y99" i="10"/>
  <c r="X99" i="10"/>
  <c r="W99" i="10"/>
  <c r="V99" i="10"/>
  <c r="U99" i="10"/>
  <c r="T99" i="10"/>
  <c r="S99" i="10"/>
  <c r="E17" i="11" s="1"/>
  <c r="R99" i="10"/>
  <c r="Q99" i="10"/>
  <c r="P99" i="10"/>
  <c r="O99" i="10"/>
  <c r="M99" i="10"/>
  <c r="N99" i="10" s="1"/>
  <c r="L99" i="10"/>
  <c r="J99" i="10"/>
  <c r="I99" i="10"/>
  <c r="G99" i="10"/>
  <c r="F99" i="10"/>
  <c r="H99" i="10" s="1"/>
  <c r="D99" i="10"/>
  <c r="C99" i="10"/>
  <c r="N66" i="10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H66" i="10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36" i="10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N33" i="10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H32" i="10"/>
  <c r="H33" i="10" s="1"/>
  <c r="H34" i="10" s="1"/>
  <c r="H35" i="10" s="1"/>
  <c r="H31" i="10"/>
  <c r="N30" i="10"/>
  <c r="N31" i="10" s="1"/>
  <c r="N32" i="10" s="1"/>
  <c r="H30" i="10"/>
  <c r="H28" i="10"/>
  <c r="H27" i="10"/>
  <c r="N26" i="10"/>
  <c r="N27" i="10" s="1"/>
  <c r="N28" i="10" s="1"/>
  <c r="N10" i="10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AM9" i="10"/>
  <c r="AM10" i="10" s="1"/>
  <c r="N9" i="10"/>
  <c r="AD8" i="10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D30" i="10" s="1"/>
  <c r="AD31" i="10" s="1"/>
  <c r="AD32" i="10" s="1"/>
  <c r="AD33" i="10" s="1"/>
  <c r="AD34" i="10" s="1"/>
  <c r="AD35" i="10" s="1"/>
  <c r="AD36" i="10" s="1"/>
  <c r="AD37" i="10" s="1"/>
  <c r="AD38" i="10" s="1"/>
  <c r="AD39" i="10" s="1"/>
  <c r="AD40" i="10" s="1"/>
  <c r="AD41" i="10" s="1"/>
  <c r="AD42" i="10" s="1"/>
  <c r="AD43" i="10" s="1"/>
  <c r="AD44" i="10" s="1"/>
  <c r="AD45" i="10" s="1"/>
  <c r="AD46" i="10" s="1"/>
  <c r="AD47" i="10" s="1"/>
  <c r="AD48" i="10" s="1"/>
  <c r="AD49" i="10" s="1"/>
  <c r="AD50" i="10" s="1"/>
  <c r="AD51" i="10" s="1"/>
  <c r="AD52" i="10" s="1"/>
  <c r="AD53" i="10" s="1"/>
  <c r="AD54" i="10" s="1"/>
  <c r="AD55" i="10" s="1"/>
  <c r="AD56" i="10" s="1"/>
  <c r="AD57" i="10" s="1"/>
  <c r="AD58" i="10" s="1"/>
  <c r="AD59" i="10" s="1"/>
  <c r="AD60" i="10" s="1"/>
  <c r="AD61" i="10" s="1"/>
  <c r="AD62" i="10" s="1"/>
  <c r="AD63" i="10" s="1"/>
  <c r="AD64" i="10" s="1"/>
  <c r="AD65" i="10" s="1"/>
  <c r="AD66" i="10" s="1"/>
  <c r="AD67" i="10" s="1"/>
  <c r="AD68" i="10" s="1"/>
  <c r="AD69" i="10" s="1"/>
  <c r="AD70" i="10" s="1"/>
  <c r="AD71" i="10" s="1"/>
  <c r="AD72" i="10" s="1"/>
  <c r="AD73" i="10" s="1"/>
  <c r="AD74" i="10" s="1"/>
  <c r="AD75" i="10" s="1"/>
  <c r="AD76" i="10" s="1"/>
  <c r="AD77" i="10" s="1"/>
  <c r="AD78" i="10" s="1"/>
  <c r="AD79" i="10" s="1"/>
  <c r="AD80" i="10" s="1"/>
  <c r="AD81" i="10" s="1"/>
  <c r="AD82" i="10" s="1"/>
  <c r="AD83" i="10" s="1"/>
  <c r="AD84" i="10" s="1"/>
  <c r="AD85" i="10" s="1"/>
  <c r="AD86" i="10" s="1"/>
  <c r="AD87" i="10" s="1"/>
  <c r="AD88" i="10" s="1"/>
  <c r="AD89" i="10" s="1"/>
  <c r="AD90" i="10" s="1"/>
  <c r="AD91" i="10" s="1"/>
  <c r="AD92" i="10" s="1"/>
  <c r="AD93" i="10" s="1"/>
  <c r="AD94" i="10" s="1"/>
  <c r="AD95" i="10" s="1"/>
  <c r="AD96" i="10" s="1"/>
  <c r="AD97" i="10" s="1"/>
  <c r="AD98" i="10" s="1"/>
  <c r="K8" i="10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E8" i="10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10" i="9"/>
  <c r="E18" i="9"/>
  <c r="E17" i="9"/>
  <c r="E16" i="9"/>
  <c r="H23" i="9"/>
  <c r="H24" i="9" s="1"/>
  <c r="I25" i="9" s="1"/>
  <c r="H13" i="9"/>
  <c r="I13" i="9" s="1"/>
  <c r="E10" i="5"/>
  <c r="I99" i="8"/>
  <c r="K99" i="8" s="1"/>
  <c r="J99" i="8"/>
  <c r="AG29" i="8"/>
  <c r="AG30" i="8" s="1"/>
  <c r="AG31" i="8" s="1"/>
  <c r="AG32" i="8" s="1"/>
  <c r="AG33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AG25" i="8"/>
  <c r="AC100" i="8"/>
  <c r="AL99" i="8"/>
  <c r="AK99" i="8"/>
  <c r="AI99" i="8"/>
  <c r="AH99" i="8"/>
  <c r="AG99" i="8"/>
  <c r="AF99" i="8"/>
  <c r="AE99" i="8"/>
  <c r="AC99" i="8"/>
  <c r="AB99" i="8"/>
  <c r="AA99" i="8"/>
  <c r="Z99" i="8"/>
  <c r="Y99" i="8"/>
  <c r="X99" i="8"/>
  <c r="W99" i="8"/>
  <c r="V99" i="8"/>
  <c r="U99" i="8"/>
  <c r="T99" i="8"/>
  <c r="S99" i="8"/>
  <c r="R99" i="8"/>
  <c r="P99" i="8"/>
  <c r="O99" i="8"/>
  <c r="Q99" i="8" s="1"/>
  <c r="M99" i="8"/>
  <c r="L99" i="8"/>
  <c r="G99" i="8"/>
  <c r="F99" i="8"/>
  <c r="D99" i="8"/>
  <c r="C99" i="8"/>
  <c r="E99" i="8" s="1"/>
  <c r="H71" i="8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N68" i="8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67" i="8"/>
  <c r="H67" i="8"/>
  <c r="H68" i="8" s="1"/>
  <c r="H69" i="8" s="1"/>
  <c r="H70" i="8" s="1"/>
  <c r="N66" i="8"/>
  <c r="H66" i="8"/>
  <c r="H27" i="8"/>
  <c r="H28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AD11" i="8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M9" i="8"/>
  <c r="AM10" i="8" s="1"/>
  <c r="N9" i="8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6" i="8" s="1"/>
  <c r="N27" i="8" s="1"/>
  <c r="N28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AG8" i="8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D8" i="8"/>
  <c r="AD9" i="8" s="1"/>
  <c r="AD10" i="8" s="1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H24" i="5"/>
  <c r="H19" i="5"/>
  <c r="H23" i="5"/>
  <c r="I99" i="4"/>
  <c r="K63" i="4"/>
  <c r="K64" i="4" s="1"/>
  <c r="K65" i="4" s="1"/>
  <c r="AG63" i="4"/>
  <c r="AG64" i="4" s="1"/>
  <c r="AG65" i="4" s="1"/>
  <c r="AF99" i="4"/>
  <c r="AE99" i="4"/>
  <c r="AD37" i="4"/>
  <c r="AC100" i="4"/>
  <c r="AC99" i="4"/>
  <c r="U99" i="4"/>
  <c r="V99" i="4"/>
  <c r="W99" i="4"/>
  <c r="X99" i="4"/>
  <c r="Y99" i="4"/>
  <c r="Z99" i="4"/>
  <c r="AA99" i="4"/>
  <c r="AB99" i="4"/>
  <c r="T99" i="4"/>
  <c r="S99" i="4"/>
  <c r="R99" i="4"/>
  <c r="E16" i="5" s="1"/>
  <c r="M99" i="4"/>
  <c r="L99" i="4"/>
  <c r="D99" i="4"/>
  <c r="C99" i="4"/>
  <c r="H66" i="4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61" i="4"/>
  <c r="H62" i="4" s="1"/>
  <c r="H59" i="4"/>
  <c r="H60" i="4" s="1"/>
  <c r="H58" i="4"/>
  <c r="H56" i="4"/>
  <c r="H57" i="4" s="1"/>
  <c r="H55" i="4"/>
  <c r="H53" i="4"/>
  <c r="H54" i="4" s="1"/>
  <c r="K52" i="4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H52" i="4"/>
  <c r="K50" i="4"/>
  <c r="K51" i="4" s="1"/>
  <c r="H50" i="4"/>
  <c r="H51" i="4" s="1"/>
  <c r="K49" i="4"/>
  <c r="H49" i="4"/>
  <c r="K47" i="4"/>
  <c r="K48" i="4" s="1"/>
  <c r="K46" i="4"/>
  <c r="H46" i="4"/>
  <c r="H47" i="4" s="1"/>
  <c r="H48" i="4" s="1"/>
  <c r="K44" i="4"/>
  <c r="K45" i="4" s="1"/>
  <c r="K43" i="4"/>
  <c r="H43" i="4"/>
  <c r="H44" i="4" s="1"/>
  <c r="H45" i="4" s="1"/>
  <c r="K40" i="4"/>
  <c r="K41" i="4" s="1"/>
  <c r="K42" i="4" s="1"/>
  <c r="H40" i="4"/>
  <c r="H41" i="4" s="1"/>
  <c r="H42" i="4" s="1"/>
  <c r="K39" i="4"/>
  <c r="H39" i="4"/>
  <c r="H24" i="13" l="1"/>
  <c r="I25" i="13" s="1"/>
  <c r="I26" i="13" s="1"/>
  <c r="AD113" i="12"/>
  <c r="N113" i="12"/>
  <c r="AG114" i="12"/>
  <c r="E113" i="12"/>
  <c r="C114" i="12" s="1"/>
  <c r="K113" i="12"/>
  <c r="AG8" i="12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G27" i="12" s="1"/>
  <c r="AG28" i="12" s="1"/>
  <c r="AG29" i="12" s="1"/>
  <c r="AG30" i="12" s="1"/>
  <c r="AG31" i="12" s="1"/>
  <c r="AG32" i="12" s="1"/>
  <c r="AG33" i="12" s="1"/>
  <c r="AG34" i="12" s="1"/>
  <c r="AG35" i="12" s="1"/>
  <c r="AG36" i="12" s="1"/>
  <c r="AG37" i="12" s="1"/>
  <c r="AG38" i="12" s="1"/>
  <c r="AG39" i="12" s="1"/>
  <c r="AG40" i="12" s="1"/>
  <c r="AG41" i="12" s="1"/>
  <c r="AG42" i="12" s="1"/>
  <c r="AG43" i="12" s="1"/>
  <c r="AG44" i="12" s="1"/>
  <c r="AG45" i="12" s="1"/>
  <c r="AG46" i="12" s="1"/>
  <c r="AG47" i="12" s="1"/>
  <c r="AG48" i="12" s="1"/>
  <c r="AG49" i="12" s="1"/>
  <c r="AG50" i="12" s="1"/>
  <c r="AG51" i="12" s="1"/>
  <c r="AG52" i="12" s="1"/>
  <c r="AG53" i="12" s="1"/>
  <c r="AG54" i="12" s="1"/>
  <c r="AG55" i="12" s="1"/>
  <c r="AG56" i="12" s="1"/>
  <c r="AG57" i="12" s="1"/>
  <c r="AG58" i="12" s="1"/>
  <c r="AG59" i="12" s="1"/>
  <c r="AG60" i="12" s="1"/>
  <c r="AG61" i="12" s="1"/>
  <c r="AG62" i="12" s="1"/>
  <c r="AG63" i="12" s="1"/>
  <c r="AG64" i="12" s="1"/>
  <c r="AG65" i="12" s="1"/>
  <c r="AG66" i="12" s="1"/>
  <c r="AG67" i="12" s="1"/>
  <c r="AG68" i="12" s="1"/>
  <c r="AG69" i="12" s="1"/>
  <c r="AG70" i="12" s="1"/>
  <c r="AG71" i="12" s="1"/>
  <c r="AG72" i="12" s="1"/>
  <c r="AG73" i="12" s="1"/>
  <c r="AG74" i="12" s="1"/>
  <c r="AG75" i="12" s="1"/>
  <c r="AG76" i="12" s="1"/>
  <c r="AG77" i="12" s="1"/>
  <c r="AG78" i="12" s="1"/>
  <c r="AG79" i="12" s="1"/>
  <c r="AG80" i="12" s="1"/>
  <c r="AG81" i="12" s="1"/>
  <c r="AG82" i="12" s="1"/>
  <c r="AG83" i="12" s="1"/>
  <c r="AG84" i="12" s="1"/>
  <c r="AG85" i="12" s="1"/>
  <c r="AG86" i="12" s="1"/>
  <c r="AG87" i="12" s="1"/>
  <c r="AG88" i="12" s="1"/>
  <c r="AG89" i="12" s="1"/>
  <c r="AG90" i="12" s="1"/>
  <c r="AG91" i="12" s="1"/>
  <c r="AG92" i="12" s="1"/>
  <c r="AG93" i="12" s="1"/>
  <c r="AG94" i="12" s="1"/>
  <c r="AG95" i="12" s="1"/>
  <c r="AG96" i="12" s="1"/>
  <c r="AG97" i="12" s="1"/>
  <c r="AG98" i="12" s="1"/>
  <c r="AG99" i="12" s="1"/>
  <c r="AG100" i="12" s="1"/>
  <c r="H19" i="11"/>
  <c r="AG100" i="10"/>
  <c r="AG9" i="10"/>
  <c r="AG10" i="10" s="1"/>
  <c r="AG11" i="10" s="1"/>
  <c r="AG12" i="10" s="1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G27" i="10" s="1"/>
  <c r="AG28" i="10" s="1"/>
  <c r="AG29" i="10" s="1"/>
  <c r="AG30" i="10" s="1"/>
  <c r="AG31" i="10" s="1"/>
  <c r="AG32" i="10" s="1"/>
  <c r="AG33" i="10" s="1"/>
  <c r="AG34" i="10" s="1"/>
  <c r="AG35" i="10" s="1"/>
  <c r="AG36" i="10" s="1"/>
  <c r="AG37" i="10" s="1"/>
  <c r="AG38" i="10" s="1"/>
  <c r="AG39" i="10" s="1"/>
  <c r="AG40" i="10" s="1"/>
  <c r="AG41" i="10" s="1"/>
  <c r="AG42" i="10" s="1"/>
  <c r="AG43" i="10" s="1"/>
  <c r="AG44" i="10" s="1"/>
  <c r="AG45" i="10" s="1"/>
  <c r="AG46" i="10" s="1"/>
  <c r="AG47" i="10" s="1"/>
  <c r="AG48" i="10" s="1"/>
  <c r="AG49" i="10" s="1"/>
  <c r="AG50" i="10" s="1"/>
  <c r="AG51" i="10" s="1"/>
  <c r="AG52" i="10" s="1"/>
  <c r="AG53" i="10" s="1"/>
  <c r="AG54" i="10" s="1"/>
  <c r="AG55" i="10" s="1"/>
  <c r="AG56" i="10" s="1"/>
  <c r="AG57" i="10" s="1"/>
  <c r="AG58" i="10" s="1"/>
  <c r="AG59" i="10" s="1"/>
  <c r="AG60" i="10" s="1"/>
  <c r="AG61" i="10" s="1"/>
  <c r="AG62" i="10" s="1"/>
  <c r="AG63" i="10" s="1"/>
  <c r="AG64" i="10" s="1"/>
  <c r="AG65" i="10" s="1"/>
  <c r="AG66" i="10" s="1"/>
  <c r="AG67" i="10" s="1"/>
  <c r="AG68" i="10" s="1"/>
  <c r="AG69" i="10" s="1"/>
  <c r="AG70" i="10" s="1"/>
  <c r="AG71" i="10" s="1"/>
  <c r="AG72" i="10" s="1"/>
  <c r="AG73" i="10" s="1"/>
  <c r="AG74" i="10" s="1"/>
  <c r="AG75" i="10" s="1"/>
  <c r="AG76" i="10" s="1"/>
  <c r="AG77" i="10" s="1"/>
  <c r="AG78" i="10" s="1"/>
  <c r="AG79" i="10" s="1"/>
  <c r="AG80" i="10" s="1"/>
  <c r="AG81" i="10" s="1"/>
  <c r="AG82" i="10" s="1"/>
  <c r="AG83" i="10" s="1"/>
  <c r="AG84" i="10" s="1"/>
  <c r="AG85" i="10" s="1"/>
  <c r="AG86" i="10" s="1"/>
  <c r="AG87" i="10" s="1"/>
  <c r="AG88" i="10" s="1"/>
  <c r="AG89" i="10" s="1"/>
  <c r="AG90" i="10" s="1"/>
  <c r="AG91" i="10" s="1"/>
  <c r="AG92" i="10" s="1"/>
  <c r="AG93" i="10" s="1"/>
  <c r="AG94" i="10" s="1"/>
  <c r="AG95" i="10" s="1"/>
  <c r="AG96" i="10" s="1"/>
  <c r="AG97" i="10" s="1"/>
  <c r="AG98" i="10" s="1"/>
  <c r="AG99" i="10"/>
  <c r="K99" i="10"/>
  <c r="E99" i="10"/>
  <c r="AD99" i="10"/>
  <c r="H19" i="9"/>
  <c r="I26" i="9"/>
  <c r="AD52" i="8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C100" i="8"/>
  <c r="AG26" i="8"/>
  <c r="AG27" i="8" s="1"/>
  <c r="AG28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E26" i="8"/>
  <c r="E27" i="8" s="1"/>
  <c r="E28" i="8" s="1"/>
  <c r="H99" i="8"/>
  <c r="AM99" i="8"/>
  <c r="AJ99" i="8"/>
  <c r="AD99" i="8"/>
  <c r="N99" i="8"/>
  <c r="AG100" i="8"/>
  <c r="K66" i="4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AD99" i="4"/>
  <c r="N99" i="4"/>
  <c r="E99" i="4"/>
  <c r="E17" i="5"/>
  <c r="AG9" i="4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8" i="4"/>
  <c r="AD8" i="4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N9" i="4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9" i="1"/>
  <c r="E10" i="1" s="1"/>
  <c r="AL99" i="4"/>
  <c r="AK99" i="4"/>
  <c r="AM99" i="4" s="1"/>
  <c r="AI99" i="4"/>
  <c r="AH99" i="4"/>
  <c r="AG99" i="4"/>
  <c r="P99" i="4"/>
  <c r="O99" i="4"/>
  <c r="J99" i="4"/>
  <c r="G99" i="4"/>
  <c r="F99" i="4"/>
  <c r="H99" i="4" s="1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AM9" i="4"/>
  <c r="AM10" i="4" s="1"/>
  <c r="H27" i="4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AG39" i="1"/>
  <c r="AG10" i="1"/>
  <c r="AG11" i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AD17" i="1"/>
  <c r="AD9" i="1"/>
  <c r="AD10" i="1"/>
  <c r="AD11" i="1"/>
  <c r="AD12" i="1"/>
  <c r="AD13" i="1"/>
  <c r="AD14" i="1"/>
  <c r="AD15" i="1"/>
  <c r="AD16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8" i="1"/>
  <c r="N10" i="1"/>
  <c r="E10" i="13" l="1"/>
  <c r="H13" i="13" s="1"/>
  <c r="I13" i="13" s="1"/>
  <c r="AG101" i="12"/>
  <c r="AG102" i="12" s="1"/>
  <c r="AG103" i="12" s="1"/>
  <c r="AG104" i="12" s="1"/>
  <c r="AG105" i="12" s="1"/>
  <c r="AG106" i="12" s="1"/>
  <c r="AG107" i="12" s="1"/>
  <c r="AG108" i="12" s="1"/>
  <c r="AG109" i="12" s="1"/>
  <c r="AG110" i="12" s="1"/>
  <c r="AG111" i="12" s="1"/>
  <c r="AG112" i="12" s="1"/>
  <c r="C100" i="10"/>
  <c r="E29" i="8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C100" i="4"/>
  <c r="AD66" i="4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63" i="4"/>
  <c r="AD64" i="4" s="1"/>
  <c r="AD65" i="4" s="1"/>
  <c r="E63" i="4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I25" i="5"/>
  <c r="AJ99" i="4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Q99" i="4"/>
  <c r="AG100" i="4"/>
  <c r="H13" i="5" s="1"/>
  <c r="I13" i="5" s="1"/>
  <c r="AC40" i="1"/>
  <c r="C39" i="1"/>
  <c r="AM10" i="1"/>
  <c r="AM9" i="1"/>
  <c r="AJ9" i="1"/>
  <c r="AJ10" i="1" s="1"/>
  <c r="AL39" i="1"/>
  <c r="AK39" i="1"/>
  <c r="AI39" i="1"/>
  <c r="AH39" i="1"/>
  <c r="AF39" i="1"/>
  <c r="AE39" i="1"/>
  <c r="P39" i="1"/>
  <c r="O39" i="1"/>
  <c r="Q9" i="1"/>
  <c r="Q10" i="1" s="1"/>
  <c r="M39" i="1"/>
  <c r="L39" i="1"/>
  <c r="J39" i="1"/>
  <c r="I39" i="1"/>
  <c r="N9" i="1"/>
  <c r="G39" i="1"/>
  <c r="F39" i="1"/>
  <c r="D39" i="1"/>
  <c r="I26" i="5" l="1"/>
  <c r="AG40" i="1"/>
  <c r="K39" i="1"/>
  <c r="E39" i="1"/>
  <c r="AM39" i="1"/>
  <c r="AJ39" i="1"/>
  <c r="Q39" i="1"/>
  <c r="H39" i="1"/>
  <c r="N39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</calcChain>
</file>

<file path=xl/sharedStrings.xml><?xml version="1.0" encoding="utf-8"?>
<sst xmlns="http://schemas.openxmlformats.org/spreadsheetml/2006/main" count="746" uniqueCount="125">
  <si>
    <t>BUKU KAS DAN BANK</t>
  </si>
  <si>
    <t>Tgl</t>
  </si>
  <si>
    <t>Keterangan</t>
  </si>
  <si>
    <t>Kas</t>
  </si>
  <si>
    <t>Bank BCA</t>
  </si>
  <si>
    <t>Bank BRI</t>
  </si>
  <si>
    <t>Pengeluaran</t>
  </si>
  <si>
    <t>Pendapatan</t>
  </si>
  <si>
    <t>Hutang</t>
  </si>
  <si>
    <t>Piutang</t>
  </si>
  <si>
    <t>Masuk</t>
  </si>
  <si>
    <t>Keluar</t>
  </si>
  <si>
    <t>Saldo</t>
  </si>
  <si>
    <t>HPP</t>
  </si>
  <si>
    <t>Pemasaran</t>
  </si>
  <si>
    <t>T.Kerja</t>
  </si>
  <si>
    <t>Umum</t>
  </si>
  <si>
    <t>Usaha</t>
  </si>
  <si>
    <t xml:space="preserve">Produk </t>
  </si>
  <si>
    <t>keluar</t>
  </si>
  <si>
    <t xml:space="preserve">Kemasan </t>
  </si>
  <si>
    <t>Foto</t>
  </si>
  <si>
    <t>Lainnya</t>
  </si>
  <si>
    <t>Iklan</t>
  </si>
  <si>
    <t>S Ongkir</t>
  </si>
  <si>
    <t>Bonus CS</t>
  </si>
  <si>
    <t>Saldo kas dan Bank</t>
  </si>
  <si>
    <t xml:space="preserve">Total pengeluaran : </t>
  </si>
  <si>
    <t xml:space="preserve">Total Pendapatan: </t>
  </si>
  <si>
    <t>Bank BNI</t>
  </si>
  <si>
    <t>Cash</t>
  </si>
  <si>
    <t>Cashless</t>
  </si>
  <si>
    <t>Makanan</t>
  </si>
  <si>
    <t>Minuman</t>
  </si>
  <si>
    <t>Ongkir</t>
  </si>
  <si>
    <t>Periode</t>
  </si>
  <si>
    <t>Sampai</t>
  </si>
  <si>
    <t>18 Desember 2022</t>
  </si>
  <si>
    <t>18 Januari 2023</t>
  </si>
  <si>
    <t>Penjualan</t>
  </si>
  <si>
    <t>18 - 24</t>
  </si>
  <si>
    <t>Pembelian BB</t>
  </si>
  <si>
    <t>Pembelian Biaya Lainnya</t>
  </si>
  <si>
    <t>Pemindahan Saldo BCA - BNI 00:42:26 - 01:16:06</t>
  </si>
  <si>
    <t>Biaya Potongan Bank BNI</t>
  </si>
  <si>
    <t>18 Februari 2023</t>
  </si>
  <si>
    <t>Pembelian BB. Minuman</t>
  </si>
  <si>
    <t>Reimburse Listrik (18.01.23)</t>
  </si>
  <si>
    <t>Saldo Awal Bulan (Kas Kecil)</t>
  </si>
  <si>
    <t>Pembelian BB Minuman</t>
  </si>
  <si>
    <t>Pembelian BB. Makanan</t>
  </si>
  <si>
    <t>Pembelian BB Makanan</t>
  </si>
  <si>
    <t>Listrik</t>
  </si>
  <si>
    <t>Pembelian Listrik</t>
  </si>
  <si>
    <t xml:space="preserve">Total </t>
  </si>
  <si>
    <t>TOTAL SALDO KAS DAN BANK</t>
  </si>
  <si>
    <t>TOTAL SALDO</t>
  </si>
  <si>
    <t>KYLO COFFEE AND EATERY</t>
  </si>
  <si>
    <t>Laporan Laba Rugi</t>
  </si>
  <si>
    <t>Total</t>
  </si>
  <si>
    <t>Food</t>
  </si>
  <si>
    <t>Beverages</t>
  </si>
  <si>
    <t xml:space="preserve">Lainnya </t>
  </si>
  <si>
    <t>Gross profit</t>
  </si>
  <si>
    <t>Beban</t>
  </si>
  <si>
    <t>Variable cost</t>
  </si>
  <si>
    <t>Wifi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</si>
  <si>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</si>
  <si>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PDAM</t>
  </si>
  <si>
    <t>Sampah</t>
  </si>
  <si>
    <t>Gaji Karyawan</t>
  </si>
  <si>
    <t>Fixed cost</t>
  </si>
  <si>
    <t>(-)</t>
  </si>
  <si>
    <t>Nett Profit</t>
  </si>
  <si>
    <t>BB. Makanan</t>
  </si>
  <si>
    <t>BB. Minuman</t>
  </si>
  <si>
    <t>Beban Lainnya</t>
  </si>
  <si>
    <r>
      <t>T</t>
    </r>
    <r>
      <rPr>
        <i/>
        <sz val="8"/>
        <color theme="1"/>
        <rFont val="Calibri"/>
        <family val="2"/>
        <scheme val="minor"/>
      </rPr>
      <t>otal Pengeluaran Terhitung</t>
    </r>
  </si>
  <si>
    <t>Pembelian Alat Kebersihan WC</t>
  </si>
  <si>
    <t>Maintenance Mesin Espresso</t>
  </si>
  <si>
    <t>Pembelian Perlengkapan Operasional</t>
  </si>
  <si>
    <t>Pembelian Lainnya</t>
  </si>
  <si>
    <t>Pemindahan Dana BRI &gt; BNI</t>
  </si>
  <si>
    <t>Pembelian Alat Kebersihan Dapur</t>
  </si>
  <si>
    <t xml:space="preserve"> </t>
  </si>
  <si>
    <t>Pengeluaran Lainnya</t>
  </si>
  <si>
    <t>Pembayaran PDAM</t>
  </si>
  <si>
    <t>Pembelian Baterai ABC</t>
  </si>
  <si>
    <t>Pembelian BB. Makanan dan Lainnya</t>
  </si>
  <si>
    <t>Periode 18 Januari - 18 Februari 2023</t>
  </si>
  <si>
    <t>18 Maret 2023</t>
  </si>
  <si>
    <t>Pembelian CAT dan Perlengkapan</t>
  </si>
  <si>
    <t>Pembelian Packaging Makanan</t>
  </si>
  <si>
    <t>Pembelian Alat Kebersihan</t>
  </si>
  <si>
    <t>Cuci AC</t>
  </si>
  <si>
    <t>Service Pompa AIR</t>
  </si>
  <si>
    <t>! GENERAL CLEANING !</t>
  </si>
  <si>
    <t>Bayar Tukang Install Lampu</t>
  </si>
  <si>
    <t>Pembayaran Biji Kopi Tgl 25.02.2023</t>
  </si>
  <si>
    <t>19 Maret 2023</t>
  </si>
  <si>
    <t>&gt;&gt;&gt;&gt;&gt; CLOSE &lt;&lt;&lt;&lt;&lt;&lt;&lt;&lt;</t>
  </si>
  <si>
    <t>Pembayaran Sampah</t>
  </si>
  <si>
    <t>Pembelian. BB. Minuman</t>
  </si>
  <si>
    <t>Pembelian Packaging</t>
  </si>
  <si>
    <t>?</t>
  </si>
  <si>
    <t>Pembelian Baterai Scale</t>
  </si>
  <si>
    <t>Pembelian BB. Minuman (PO Susu 11/4/23) @ 12pcs</t>
  </si>
  <si>
    <t>Reimburse Pembelian Listrik (15/04/23)</t>
  </si>
  <si>
    <t>&gt;&gt;&gt; PO &amp; TRANSAKSI TIDAK TERCATAT &lt;&lt;&lt;&lt;&lt;</t>
  </si>
  <si>
    <t>Pembelian BB. Makanan (PO Poetra Perkasa 24/3/23)</t>
  </si>
  <si>
    <t>Pembelian BB Makanan (24/3/23)</t>
  </si>
  <si>
    <t>Periode 19 Maret - 18 April 2023</t>
  </si>
  <si>
    <t>Pembelian BB. Minuman (PO Susu 29/3/23) @ 12pcs</t>
  </si>
  <si>
    <t>Pembelian BB. Minuman (PO Susu 05/4/23) @ 12pcs</t>
  </si>
  <si>
    <t xml:space="preserve">LIBUR </t>
  </si>
  <si>
    <t>Pembayaran Jasa Sampah</t>
  </si>
  <si>
    <t>Prive kak Ardhi</t>
  </si>
  <si>
    <t>Ongkir Kunci GOSEND</t>
  </si>
  <si>
    <t>Pembayaran Cuci AC</t>
  </si>
  <si>
    <t xml:space="preserve">Pembelian Listrik </t>
  </si>
  <si>
    <t>Pembayaran Jasa Duplikat Kunci</t>
  </si>
  <si>
    <t>Penyesuaian</t>
  </si>
  <si>
    <t>PO Tidak Tercatat SUSU</t>
  </si>
  <si>
    <t>Pembelian Listrik 18 - 26</t>
  </si>
  <si>
    <t>Periode 18 April - 18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</si>
</sst>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\R\p\ 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18" xfId="0" applyFont="1" applyBorder="1"/>
    <xf numFmtId="0" fontId="3" fillId="0" borderId="1" xfId="0" applyFont="1" applyBorder="1"/>
    <xf numFmtId="0" fontId="2" fillId="0" borderId="1" xfId="0" applyFont="1" applyBorder="1"/>
    <xf numFmtId="164" fontId="3" fillId="0" borderId="0" xfId="1" applyNumberFormat="1" applyFont="1"/>
    <xf numFmtId="164" fontId="2" fillId="0" borderId="5" xfId="1" applyNumberFormat="1" applyFont="1" applyBorder="1" applyAlignment="1">
      <alignment horizontal="center"/>
    </xf>
    <xf numFmtId="164" fontId="2" fillId="0" borderId="18" xfId="1" applyNumberFormat="1" applyFont="1" applyBorder="1"/>
    <xf numFmtId="164" fontId="2" fillId="0" borderId="19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2" xfId="1" applyNumberFormat="1" applyFont="1" applyBorder="1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164" fontId="3" fillId="0" borderId="5" xfId="1" applyNumberFormat="1" applyFont="1" applyBorder="1"/>
    <xf numFmtId="164" fontId="2" fillId="0" borderId="23" xfId="1" applyNumberFormat="1" applyFont="1" applyBorder="1" applyAlignment="1"/>
    <xf numFmtId="164" fontId="3" fillId="0" borderId="19" xfId="1" applyNumberFormat="1" applyFont="1" applyBorder="1"/>
    <xf numFmtId="164" fontId="3" fillId="2" borderId="3" xfId="1" applyNumberFormat="1" applyFont="1" applyFill="1" applyBorder="1"/>
    <xf numFmtId="164" fontId="3" fillId="3" borderId="2" xfId="1" applyNumberFormat="1" applyFont="1" applyFill="1" applyBorder="1"/>
    <xf numFmtId="164" fontId="3" fillId="3" borderId="1" xfId="1" applyNumberFormat="1" applyFont="1" applyFill="1" applyBorder="1"/>
    <xf numFmtId="164" fontId="3" fillId="2" borderId="2" xfId="1" applyNumberFormat="1" applyFont="1" applyFill="1" applyBorder="1"/>
    <xf numFmtId="164" fontId="2" fillId="12" borderId="21" xfId="1" applyNumberFormat="1" applyFont="1" applyFill="1" applyBorder="1"/>
    <xf numFmtId="164" fontId="3" fillId="12" borderId="4" xfId="1" applyNumberFormat="1" applyFont="1" applyFill="1" applyBorder="1"/>
    <xf numFmtId="164" fontId="3" fillId="12" borderId="1" xfId="1" applyNumberFormat="1" applyFont="1" applyFill="1" applyBorder="1"/>
    <xf numFmtId="164" fontId="3" fillId="12" borderId="2" xfId="1" applyNumberFormat="1" applyFont="1" applyFill="1" applyBorder="1"/>
    <xf numFmtId="164" fontId="2" fillId="12" borderId="5" xfId="1" applyNumberFormat="1" applyFont="1" applyFill="1" applyBorder="1" applyAlignment="1">
      <alignment horizontal="center"/>
    </xf>
    <xf numFmtId="164" fontId="2" fillId="16" borderId="14" xfId="1" applyNumberFormat="1" applyFont="1" applyFill="1" applyBorder="1" applyAlignment="1">
      <alignment horizontal="center"/>
    </xf>
    <xf numFmtId="164" fontId="4" fillId="16" borderId="1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6" borderId="18" xfId="1" applyNumberFormat="1" applyFont="1" applyFill="1" applyBorder="1"/>
    <xf numFmtId="164" fontId="3" fillId="6" borderId="1" xfId="1" applyNumberFormat="1" applyFont="1" applyFill="1" applyBorder="1"/>
    <xf numFmtId="164" fontId="2" fillId="6" borderId="21" xfId="1" applyNumberFormat="1" applyFont="1" applyFill="1" applyBorder="1"/>
    <xf numFmtId="164" fontId="3" fillId="6" borderId="4" xfId="1" applyNumberFormat="1" applyFont="1" applyFill="1" applyBorder="1"/>
    <xf numFmtId="164" fontId="2" fillId="17" borderId="18" xfId="1" applyNumberFormat="1" applyFont="1" applyFill="1" applyBorder="1"/>
    <xf numFmtId="164" fontId="3" fillId="17" borderId="1" xfId="1" applyNumberFormat="1" applyFont="1" applyFill="1" applyBorder="1"/>
    <xf numFmtId="164" fontId="2" fillId="17" borderId="20" xfId="1" applyNumberFormat="1" applyFont="1" applyFill="1" applyBorder="1"/>
    <xf numFmtId="164" fontId="3" fillId="17" borderId="3" xfId="1" applyNumberFormat="1" applyFont="1" applyFill="1" applyBorder="1"/>
    <xf numFmtId="164" fontId="2" fillId="17" borderId="21" xfId="1" applyNumberFormat="1" applyFont="1" applyFill="1" applyBorder="1"/>
    <xf numFmtId="164" fontId="3" fillId="17" borderId="4" xfId="1" applyNumberFormat="1" applyFont="1" applyFill="1" applyBorder="1"/>
    <xf numFmtId="164" fontId="2" fillId="6" borderId="19" xfId="1" applyNumberFormat="1" applyFont="1" applyFill="1" applyBorder="1"/>
    <xf numFmtId="0" fontId="6" fillId="0" borderId="0" xfId="0" applyFont="1" applyAlignment="1">
      <alignment horizontal="center"/>
    </xf>
    <xf numFmtId="164" fontId="2" fillId="17" borderId="1" xfId="1" applyNumberFormat="1" applyFont="1" applyFill="1" applyBorder="1"/>
    <xf numFmtId="164" fontId="2" fillId="6" borderId="1" xfId="1" applyNumberFormat="1" applyFont="1" applyFill="1" applyBorder="1"/>
    <xf numFmtId="164" fontId="2" fillId="17" borderId="3" xfId="1" applyNumberFormat="1" applyFont="1" applyFill="1" applyBorder="1"/>
    <xf numFmtId="164" fontId="2" fillId="17" borderId="4" xfId="1" applyNumberFormat="1" applyFont="1" applyFill="1" applyBorder="1"/>
    <xf numFmtId="164" fontId="2" fillId="6" borderId="4" xfId="1" applyNumberFormat="1" applyFont="1" applyFill="1" applyBorder="1"/>
    <xf numFmtId="164" fontId="2" fillId="0" borderId="4" xfId="1" applyNumberFormat="1" applyFont="1" applyBorder="1"/>
    <xf numFmtId="164" fontId="2" fillId="12" borderId="4" xfId="1" applyNumberFormat="1" applyFont="1" applyFill="1" applyBorder="1"/>
    <xf numFmtId="164" fontId="2" fillId="0" borderId="1" xfId="1" applyNumberFormat="1" applyFont="1" applyBorder="1"/>
    <xf numFmtId="164" fontId="2" fillId="0" borderId="3" xfId="1" applyNumberFormat="1" applyFont="1" applyBorder="1"/>
    <xf numFmtId="164" fontId="2" fillId="0" borderId="5" xfId="1" applyNumberFormat="1" applyFont="1" applyBorder="1"/>
    <xf numFmtId="164" fontId="2" fillId="0" borderId="2" xfId="1" applyNumberFormat="1" applyFont="1" applyBorder="1"/>
    <xf numFmtId="164" fontId="7" fillId="17" borderId="1" xfId="1" applyNumberFormat="1" applyFont="1" applyFill="1" applyBorder="1"/>
    <xf numFmtId="164" fontId="7" fillId="6" borderId="1" xfId="1" applyNumberFormat="1" applyFont="1" applyFill="1" applyBorder="1"/>
    <xf numFmtId="164" fontId="7" fillId="2" borderId="2" xfId="1" applyNumberFormat="1" applyFont="1" applyFill="1" applyBorder="1"/>
    <xf numFmtId="164" fontId="7" fillId="12" borderId="1" xfId="1" applyNumberFormat="1" applyFont="1" applyFill="1" applyBorder="1"/>
    <xf numFmtId="164" fontId="7" fillId="12" borderId="2" xfId="1" applyNumberFormat="1" applyFont="1" applyFill="1" applyBorder="1"/>
    <xf numFmtId="164" fontId="7" fillId="0" borderId="4" xfId="1" applyNumberFormat="1" applyFont="1" applyBorder="1"/>
    <xf numFmtId="164" fontId="7" fillId="6" borderId="19" xfId="1" applyNumberFormat="1" applyFont="1" applyFill="1" applyBorder="1"/>
    <xf numFmtId="164" fontId="7" fillId="0" borderId="3" xfId="1" applyNumberFormat="1" applyFont="1" applyBorder="1"/>
    <xf numFmtId="164" fontId="7" fillId="2" borderId="3" xfId="1" applyNumberFormat="1" applyFont="1" applyFill="1" applyBorder="1"/>
    <xf numFmtId="164" fontId="7" fillId="17" borderId="3" xfId="1" applyNumberFormat="1" applyFont="1" applyFill="1" applyBorder="1"/>
    <xf numFmtId="164" fontId="7" fillId="3" borderId="2" xfId="1" applyNumberFormat="1" applyFont="1" applyFill="1" applyBorder="1"/>
    <xf numFmtId="164" fontId="7" fillId="3" borderId="1" xfId="1" applyNumberFormat="1" applyFont="1" applyFill="1" applyBorder="1"/>
    <xf numFmtId="0" fontId="7" fillId="0" borderId="0" xfId="0" applyFont="1"/>
    <xf numFmtId="164" fontId="7" fillId="12" borderId="5" xfId="1" applyNumberFormat="1" applyFont="1" applyFill="1" applyBorder="1" applyAlignment="1">
      <alignment horizontal="center"/>
    </xf>
    <xf numFmtId="164" fontId="7" fillId="0" borderId="23" xfId="1" applyNumberFormat="1" applyFont="1" applyBorder="1" applyAlignment="1"/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left"/>
    </xf>
    <xf numFmtId="165" fontId="9" fillId="2" borderId="26" xfId="0" applyNumberFormat="1" applyFont="1" applyFill="1" applyBorder="1" applyAlignment="1">
      <alignment horizontal="left"/>
    </xf>
    <xf numFmtId="164" fontId="2" fillId="0" borderId="2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17" borderId="1" xfId="1" applyNumberFormat="1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center"/>
    </xf>
    <xf numFmtId="164" fontId="2" fillId="0" borderId="19" xfId="1" applyNumberFormat="1" applyFont="1" applyBorder="1" applyAlignment="1">
      <alignment horizontal="center"/>
    </xf>
    <xf numFmtId="164" fontId="2" fillId="17" borderId="3" xfId="1" applyNumberFormat="1" applyFont="1" applyFill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164" fontId="2" fillId="17" borderId="4" xfId="1" applyNumberFormat="1" applyFont="1" applyFill="1" applyBorder="1" applyAlignment="1">
      <alignment horizontal="center"/>
    </xf>
    <xf numFmtId="164" fontId="2" fillId="6" borderId="4" xfId="1" applyNumberFormat="1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12" borderId="4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6" borderId="19" xfId="1" applyNumberFormat="1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0" xfId="1" applyNumberFormat="1" applyFont="1" applyAlignment="1">
      <alignment horizontal="right"/>
    </xf>
    <xf numFmtId="164" fontId="2" fillId="17" borderId="18" xfId="1" applyNumberFormat="1" applyFont="1" applyFill="1" applyBorder="1" applyAlignment="1">
      <alignment horizontal="right"/>
    </xf>
    <xf numFmtId="164" fontId="2" fillId="17" borderId="1" xfId="1" applyNumberFormat="1" applyFont="1" applyFill="1" applyBorder="1" applyAlignment="1">
      <alignment horizontal="right"/>
    </xf>
    <xf numFmtId="164" fontId="3" fillId="17" borderId="1" xfId="1" applyNumberFormat="1" applyFont="1" applyFill="1" applyBorder="1" applyAlignment="1">
      <alignment horizontal="right"/>
    </xf>
    <xf numFmtId="164" fontId="7" fillId="17" borderId="1" xfId="1" applyNumberFormat="1" applyFont="1" applyFill="1" applyBorder="1" applyAlignment="1">
      <alignment horizontal="right"/>
    </xf>
    <xf numFmtId="164" fontId="2" fillId="6" borderId="18" xfId="1" applyNumberFormat="1" applyFont="1" applyFill="1" applyBorder="1" applyAlignment="1">
      <alignment horizontal="right"/>
    </xf>
    <xf numFmtId="164" fontId="2" fillId="6" borderId="1" xfId="1" applyNumberFormat="1" applyFont="1" applyFill="1" applyBorder="1" applyAlignment="1">
      <alignment horizontal="right"/>
    </xf>
    <xf numFmtId="164" fontId="3" fillId="6" borderId="1" xfId="1" applyNumberFormat="1" applyFont="1" applyFill="1" applyBorder="1" applyAlignment="1">
      <alignment horizontal="right"/>
    </xf>
    <xf numFmtId="164" fontId="7" fillId="6" borderId="1" xfId="1" applyNumberFormat="1" applyFont="1" applyFill="1" applyBorder="1" applyAlignment="1">
      <alignment horizontal="right"/>
    </xf>
    <xf numFmtId="164" fontId="2" fillId="18" borderId="4" xfId="1" applyNumberFormat="1" applyFont="1" applyFill="1" applyBorder="1"/>
    <xf numFmtId="164" fontId="3" fillId="18" borderId="4" xfId="1" applyNumberFormat="1" applyFont="1" applyFill="1" applyBorder="1"/>
    <xf numFmtId="164" fontId="3" fillId="0" borderId="18" xfId="1" applyNumberFormat="1" applyFont="1" applyBorder="1"/>
    <xf numFmtId="164" fontId="3" fillId="6" borderId="19" xfId="1" applyNumberFormat="1" applyFont="1" applyFill="1" applyBorder="1"/>
    <xf numFmtId="164" fontId="3" fillId="0" borderId="19" xfId="1" applyNumberFormat="1" applyFont="1" applyBorder="1" applyAlignment="1">
      <alignment horizontal="center"/>
    </xf>
    <xf numFmtId="164" fontId="3" fillId="17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7" borderId="1" xfId="1" applyNumberFormat="1" applyFont="1" applyFill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164" fontId="3" fillId="17" borderId="4" xfId="1" applyNumberFormat="1" applyFont="1" applyFill="1" applyBorder="1" applyAlignment="1">
      <alignment horizontal="center"/>
    </xf>
    <xf numFmtId="164" fontId="3" fillId="6" borderId="4" xfId="1" applyNumberFormat="1" applyFont="1" applyFill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3" fillId="12" borderId="4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5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164" fontId="3" fillId="17" borderId="1" xfId="1" applyNumberFormat="1" applyFont="1" applyFill="1" applyBorder="1" applyAlignment="1">
      <alignment horizontal="left" indent="1"/>
    </xf>
    <xf numFmtId="164" fontId="3" fillId="6" borderId="1" xfId="1" applyNumberFormat="1" applyFont="1" applyFill="1" applyBorder="1" applyAlignment="1">
      <alignment horizontal="left" indent="1"/>
    </xf>
    <xf numFmtId="164" fontId="3" fillId="0" borderId="19" xfId="1" applyNumberFormat="1" applyFont="1" applyBorder="1" applyAlignment="1">
      <alignment horizontal="left" indent="1"/>
    </xf>
    <xf numFmtId="164" fontId="3" fillId="17" borderId="3" xfId="1" applyNumberFormat="1" applyFont="1" applyFill="1" applyBorder="1" applyAlignment="1">
      <alignment horizontal="left" indent="1"/>
    </xf>
    <xf numFmtId="164" fontId="3" fillId="0" borderId="18" xfId="1" applyNumberFormat="1" applyFont="1" applyBorder="1" applyAlignment="1">
      <alignment horizontal="left" indent="1"/>
    </xf>
    <xf numFmtId="164" fontId="3" fillId="17" borderId="4" xfId="1" applyNumberFormat="1" applyFont="1" applyFill="1" applyBorder="1" applyAlignment="1">
      <alignment horizontal="left" indent="1"/>
    </xf>
    <xf numFmtId="164" fontId="3" fillId="6" borderId="4" xfId="1" applyNumberFormat="1" applyFont="1" applyFill="1" applyBorder="1" applyAlignment="1">
      <alignment horizontal="left" indent="1"/>
    </xf>
    <xf numFmtId="164" fontId="3" fillId="0" borderId="4" xfId="1" applyNumberFormat="1" applyFont="1" applyBorder="1" applyAlignment="1">
      <alignment horizontal="left" indent="1"/>
    </xf>
    <xf numFmtId="164" fontId="3" fillId="12" borderId="4" xfId="1" applyNumberFormat="1" applyFont="1" applyFill="1" applyBorder="1" applyAlignment="1">
      <alignment horizontal="left" indent="1"/>
    </xf>
    <xf numFmtId="164" fontId="3" fillId="0" borderId="1" xfId="1" applyNumberFormat="1" applyFont="1" applyBorder="1" applyAlignment="1">
      <alignment horizontal="left" indent="1"/>
    </xf>
    <xf numFmtId="164" fontId="3" fillId="6" borderId="19" xfId="1" applyNumberFormat="1" applyFont="1" applyFill="1" applyBorder="1" applyAlignment="1">
      <alignment horizontal="left" indent="1"/>
    </xf>
    <xf numFmtId="164" fontId="3" fillId="0" borderId="3" xfId="1" applyNumberFormat="1" applyFont="1" applyBorder="1" applyAlignment="1">
      <alignment horizontal="left" indent="1"/>
    </xf>
    <xf numFmtId="164" fontId="3" fillId="0" borderId="2" xfId="1" applyNumberFormat="1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164" fontId="3" fillId="0" borderId="20" xfId="1" applyNumberFormat="1" applyFont="1" applyBorder="1"/>
    <xf numFmtId="164" fontId="3" fillId="0" borderId="22" xfId="1" applyNumberFormat="1" applyFont="1" applyBorder="1"/>
    <xf numFmtId="164" fontId="3" fillId="0" borderId="20" xfId="1" applyNumberFormat="1" applyFont="1" applyBorder="1" applyAlignment="1">
      <alignment horizontal="left" indent="1"/>
    </xf>
    <xf numFmtId="164" fontId="3" fillId="0" borderId="22" xfId="1" applyNumberFormat="1" applyFont="1" applyBorder="1" applyAlignment="1">
      <alignment horizontal="left" indent="1"/>
    </xf>
    <xf numFmtId="164" fontId="3" fillId="18" borderId="4" xfId="1" applyNumberFormat="1" applyFont="1" applyFill="1" applyBorder="1" applyAlignment="1">
      <alignment horizontal="left" indent="1"/>
    </xf>
    <xf numFmtId="164" fontId="2" fillId="0" borderId="18" xfId="1" applyNumberFormat="1" applyFont="1" applyBorder="1" applyAlignment="1">
      <alignment horizontal="left" indent="1"/>
    </xf>
    <xf numFmtId="164" fontId="2" fillId="6" borderId="19" xfId="1" applyNumberFormat="1" applyFont="1" applyFill="1" applyBorder="1" applyAlignment="1">
      <alignment horizontal="left" indent="1"/>
    </xf>
    <xf numFmtId="164" fontId="2" fillId="0" borderId="20" xfId="1" applyNumberFormat="1" applyFont="1" applyBorder="1" applyAlignment="1">
      <alignment horizontal="left" indent="1"/>
    </xf>
    <xf numFmtId="164" fontId="2" fillId="0" borderId="22" xfId="1" applyNumberFormat="1" applyFont="1" applyBorder="1" applyAlignment="1">
      <alignment horizontal="left" indent="1"/>
    </xf>
    <xf numFmtId="164" fontId="2" fillId="0" borderId="2" xfId="1" applyNumberFormat="1" applyFont="1" applyBorder="1" applyAlignment="1">
      <alignment horizontal="left" indent="1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16" xfId="1" applyNumberFormat="1" applyFont="1" applyFill="1" applyBorder="1" applyAlignment="1">
      <alignment horizontal="center" vertical="center"/>
    </xf>
    <xf numFmtId="164" fontId="2" fillId="7" borderId="6" xfId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23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left"/>
    </xf>
    <xf numFmtId="164" fontId="2" fillId="0" borderId="5" xfId="1" applyNumberFormat="1" applyFont="1" applyBorder="1" applyAlignment="1">
      <alignment horizontal="left"/>
    </xf>
    <xf numFmtId="164" fontId="2" fillId="0" borderId="23" xfId="1" applyNumberFormat="1" applyFont="1" applyBorder="1" applyAlignment="1">
      <alignment horizontal="left"/>
    </xf>
    <xf numFmtId="164" fontId="2" fillId="0" borderId="4" xfId="1" applyNumberFormat="1" applyFont="1" applyBorder="1" applyAlignment="1">
      <alignment horizontal="left"/>
    </xf>
    <xf numFmtId="164" fontId="2" fillId="6" borderId="6" xfId="1" applyNumberFormat="1" applyFont="1" applyFill="1" applyBorder="1" applyAlignment="1">
      <alignment horizontal="center" vertical="center"/>
    </xf>
    <xf numFmtId="164" fontId="2" fillId="6" borderId="12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/>
    </xf>
    <xf numFmtId="164" fontId="2" fillId="16" borderId="8" xfId="1" applyNumberFormat="1" applyFont="1" applyFill="1" applyBorder="1" applyAlignment="1">
      <alignment horizontal="center" vertical="center"/>
    </xf>
    <xf numFmtId="164" fontId="2" fillId="16" borderId="15" xfId="1" applyNumberFormat="1" applyFont="1" applyFill="1" applyBorder="1" applyAlignment="1">
      <alignment horizontal="center" vertical="center"/>
    </xf>
    <xf numFmtId="164" fontId="2" fillId="7" borderId="9" xfId="1" applyNumberFormat="1" applyFont="1" applyFill="1" applyBorder="1" applyAlignment="1">
      <alignment horizontal="center" vertical="center"/>
    </xf>
    <xf numFmtId="164" fontId="2" fillId="7" borderId="16" xfId="1" applyNumberFormat="1" applyFont="1" applyFill="1" applyBorder="1" applyAlignment="1">
      <alignment horizontal="center" vertical="center"/>
    </xf>
    <xf numFmtId="164" fontId="2" fillId="4" borderId="6" xfId="1" applyNumberFormat="1" applyFont="1" applyFill="1" applyBorder="1" applyAlignment="1">
      <alignment horizontal="center" vertical="center"/>
    </xf>
    <xf numFmtId="164" fontId="2" fillId="4" borderId="12" xfId="1" applyNumberFormat="1" applyFont="1" applyFill="1" applyBorder="1" applyAlignment="1">
      <alignment horizontal="center" vertical="center"/>
    </xf>
    <xf numFmtId="164" fontId="2" fillId="8" borderId="10" xfId="1" applyNumberFormat="1" applyFont="1" applyFill="1" applyBorder="1" applyAlignment="1">
      <alignment horizontal="center" vertical="center"/>
    </xf>
    <xf numFmtId="164" fontId="2" fillId="8" borderId="17" xfId="1" applyNumberFormat="1" applyFont="1" applyFill="1" applyBorder="1" applyAlignment="1">
      <alignment horizontal="center" vertical="center"/>
    </xf>
    <xf numFmtId="164" fontId="2" fillId="14" borderId="3" xfId="1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2" fillId="14" borderId="2" xfId="1" applyNumberFormat="1" applyFont="1" applyFill="1" applyBorder="1" applyAlignment="1">
      <alignment horizontal="center" vertical="center"/>
    </xf>
    <xf numFmtId="164" fontId="2" fillId="13" borderId="1" xfId="1" applyNumberFormat="1" applyFont="1" applyFill="1" applyBorder="1" applyAlignment="1">
      <alignment horizontal="center" vertical="center"/>
    </xf>
    <xf numFmtId="164" fontId="2" fillId="13" borderId="11" xfId="1" applyNumberFormat="1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164" fontId="2" fillId="6" borderId="11" xfId="1" applyNumberFormat="1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2" fillId="8" borderId="11" xfId="1" applyNumberFormat="1" applyFont="1" applyFill="1" applyBorder="1" applyAlignment="1">
      <alignment horizontal="center" vertical="center"/>
    </xf>
    <xf numFmtId="164" fontId="2" fillId="12" borderId="1" xfId="1" applyNumberFormat="1" applyFont="1" applyFill="1" applyBorder="1" applyAlignment="1">
      <alignment horizontal="center" vertical="center"/>
    </xf>
    <xf numFmtId="164" fontId="2" fillId="12" borderId="11" xfId="1" applyNumberFormat="1" applyFont="1" applyFill="1" applyBorder="1" applyAlignment="1">
      <alignment horizontal="center" vertical="center"/>
    </xf>
    <xf numFmtId="164" fontId="2" fillId="15" borderId="5" xfId="1" applyNumberFormat="1" applyFont="1" applyFill="1" applyBorder="1" applyAlignment="1">
      <alignment horizontal="center"/>
    </xf>
    <xf numFmtId="164" fontId="2" fillId="15" borderId="4" xfId="1" applyNumberFormat="1" applyFont="1" applyFill="1" applyBorder="1" applyAlignment="1">
      <alignment horizontal="center"/>
    </xf>
    <xf numFmtId="164" fontId="2" fillId="7" borderId="2" xfId="1" applyNumberFormat="1" applyFont="1" applyFill="1" applyBorder="1" applyAlignment="1">
      <alignment horizontal="center"/>
    </xf>
    <xf numFmtId="164" fontId="2" fillId="7" borderId="5" xfId="1" applyNumberFormat="1" applyFont="1" applyFill="1" applyBorder="1" applyAlignment="1">
      <alignment horizontal="center"/>
    </xf>
    <xf numFmtId="164" fontId="2" fillId="7" borderId="4" xfId="1" applyNumberFormat="1" applyFont="1" applyFill="1" applyBorder="1" applyAlignment="1">
      <alignment horizontal="center"/>
    </xf>
    <xf numFmtId="164" fontId="2" fillId="16" borderId="6" xfId="1" applyNumberFormat="1" applyFont="1" applyFill="1" applyBorder="1" applyAlignment="1">
      <alignment horizontal="center" vertical="center"/>
    </xf>
    <xf numFmtId="164" fontId="2" fillId="16" borderId="12" xfId="1" applyNumberFormat="1" applyFont="1" applyFill="1" applyBorder="1" applyAlignment="1">
      <alignment horizontal="center" vertical="center"/>
    </xf>
    <xf numFmtId="164" fontId="2" fillId="11" borderId="3" xfId="1" applyNumberFormat="1" applyFont="1" applyFill="1" applyBorder="1" applyAlignment="1">
      <alignment horizontal="center" vertical="center"/>
    </xf>
    <xf numFmtId="164" fontId="2" fillId="11" borderId="1" xfId="1" applyNumberFormat="1" applyFont="1" applyFill="1" applyBorder="1" applyAlignment="1">
      <alignment horizontal="center" vertical="center"/>
    </xf>
    <xf numFmtId="164" fontId="2" fillId="11" borderId="2" xfId="1" applyNumberFormat="1" applyFont="1" applyFill="1" applyBorder="1" applyAlignment="1">
      <alignment horizontal="center" vertical="center"/>
    </xf>
    <xf numFmtId="164" fontId="2" fillId="12" borderId="3" xfId="1" applyNumberFormat="1" applyFont="1" applyFill="1" applyBorder="1" applyAlignment="1">
      <alignment horizontal="center" vertical="center"/>
    </xf>
    <xf numFmtId="164" fontId="2" fillId="12" borderId="2" xfId="1" applyNumberFormat="1" applyFont="1" applyFill="1" applyBorder="1" applyAlignment="1">
      <alignment horizontal="center" vertical="center"/>
    </xf>
    <xf numFmtId="164" fontId="2" fillId="14" borderId="4" xfId="1" applyNumberFormat="1" applyFont="1" applyFill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center" vertical="center"/>
    </xf>
    <xf numFmtId="164" fontId="2" fillId="4" borderId="5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9" borderId="3" xfId="1" applyNumberFormat="1" applyFont="1" applyFill="1" applyBorder="1" applyAlignment="1">
      <alignment horizontal="center" vertical="center"/>
    </xf>
    <xf numFmtId="164" fontId="2" fillId="9" borderId="1" xfId="1" applyNumberFormat="1" applyFont="1" applyFill="1" applyBorder="1" applyAlignment="1">
      <alignment horizontal="center" vertical="center"/>
    </xf>
    <xf numFmtId="164" fontId="2" fillId="9" borderId="2" xfId="1" applyNumberFormat="1" applyFont="1" applyFill="1" applyBorder="1" applyAlignment="1">
      <alignment horizontal="center" vertical="center"/>
    </xf>
    <xf numFmtId="164" fontId="2" fillId="10" borderId="3" xfId="1" applyNumberFormat="1" applyFont="1" applyFill="1" applyBorder="1" applyAlignment="1">
      <alignment horizontal="center" vertical="center"/>
    </xf>
    <xf numFmtId="164" fontId="2" fillId="10" borderId="1" xfId="1" applyNumberFormat="1" applyFont="1" applyFill="1" applyBorder="1" applyAlignment="1">
      <alignment horizontal="center" vertical="center"/>
    </xf>
    <xf numFmtId="164" fontId="2" fillId="10" borderId="2" xfId="1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5" borderId="11" xfId="1" applyNumberFormat="1" applyFont="1" applyFill="1" applyBorder="1" applyAlignment="1">
      <alignment horizontal="center" vertical="center"/>
    </xf>
    <xf numFmtId="164" fontId="2" fillId="5" borderId="6" xfId="1" applyNumberFormat="1" applyFont="1" applyFill="1" applyBorder="1" applyAlignment="1">
      <alignment horizontal="center" vertical="center"/>
    </xf>
    <xf numFmtId="164" fontId="2" fillId="5" borderId="12" xfId="1" applyNumberFormat="1" applyFont="1" applyFill="1" applyBorder="1" applyAlignment="1">
      <alignment horizontal="center" vertical="center"/>
    </xf>
    <xf numFmtId="164" fontId="2" fillId="8" borderId="7" xfId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left" vertical="center"/>
    </xf>
    <xf numFmtId="164" fontId="3" fillId="0" borderId="5" xfId="1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16" borderId="1" xfId="0" applyFont="1" applyFill="1" applyBorder="1" applyAlignment="1">
      <alignment horizontal="left" vertical="center"/>
    </xf>
    <xf numFmtId="0" fontId="2" fillId="16" borderId="6" xfId="0" applyFont="1" applyFill="1" applyBorder="1" applyAlignment="1">
      <alignment horizontal="left" vertical="center"/>
    </xf>
    <xf numFmtId="0" fontId="2" fillId="16" borderId="11" xfId="0" applyFont="1" applyFill="1" applyBorder="1" applyAlignment="1">
      <alignment horizontal="left" vertical="center"/>
    </xf>
    <xf numFmtId="164" fontId="2" fillId="5" borderId="6" xfId="1" applyNumberFormat="1" applyFont="1" applyFill="1" applyBorder="1" applyAlignment="1">
      <alignment horizontal="right" vertical="center"/>
    </xf>
    <xf numFmtId="164" fontId="2" fillId="5" borderId="12" xfId="1" applyNumberFormat="1" applyFont="1" applyFill="1" applyBorder="1" applyAlignment="1">
      <alignment horizontal="right" vertical="center"/>
    </xf>
    <xf numFmtId="164" fontId="2" fillId="6" borderId="6" xfId="1" applyNumberFormat="1" applyFont="1" applyFill="1" applyBorder="1" applyAlignment="1">
      <alignment horizontal="right" vertical="center"/>
    </xf>
    <xf numFmtId="164" fontId="2" fillId="6" borderId="12" xfId="1" applyNumberFormat="1" applyFont="1" applyFill="1" applyBorder="1" applyAlignment="1">
      <alignment horizontal="right" vertical="center"/>
    </xf>
    <xf numFmtId="164" fontId="7" fillId="0" borderId="24" xfId="1" applyNumberFormat="1" applyFont="1" applyBorder="1" applyAlignment="1">
      <alignment horizontal="center"/>
    </xf>
    <xf numFmtId="164" fontId="7" fillId="0" borderId="5" xfId="1" applyNumberFormat="1" applyFont="1" applyBorder="1" applyAlignment="1">
      <alignment horizontal="center"/>
    </xf>
    <xf numFmtId="164" fontId="7" fillId="0" borderId="23" xfId="1" applyNumberFormat="1" applyFont="1" applyBorder="1" applyAlignment="1">
      <alignment horizontal="center"/>
    </xf>
    <xf numFmtId="164" fontId="7" fillId="0" borderId="24" xfId="1" applyNumberFormat="1" applyFont="1" applyBorder="1" applyAlignment="1">
      <alignment horizontal="left"/>
    </xf>
    <xf numFmtId="164" fontId="7" fillId="0" borderId="5" xfId="1" applyNumberFormat="1" applyFont="1" applyBorder="1" applyAlignment="1">
      <alignment horizontal="left"/>
    </xf>
    <xf numFmtId="164" fontId="7" fillId="0" borderId="23" xfId="1" applyNumberFormat="1" applyFont="1" applyBorder="1" applyAlignment="1">
      <alignment horizontal="left"/>
    </xf>
    <xf numFmtId="164" fontId="7" fillId="0" borderId="4" xfId="1" applyNumberFormat="1" applyFont="1" applyBorder="1" applyAlignment="1">
      <alignment horizontal="left"/>
    </xf>
    <xf numFmtId="165" fontId="12" fillId="2" borderId="22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5" xfId="0" applyFill="1" applyBorder="1" applyAlignment="1">
      <alignment horizontal="center"/>
    </xf>
    <xf numFmtId="165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9" fillId="2" borderId="25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left"/>
    </xf>
    <xf numFmtId="165" fontId="0" fillId="2" borderId="25" xfId="0" applyNumberFormat="1" applyFill="1" applyBorder="1" applyAlignment="1">
      <alignment horizontal="right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"/>
  <sheetViews>
    <sheetView topLeftCell="A6" zoomScale="87" zoomScaleNormal="85" workbookViewId="0">
      <selection activeCell="B28" sqref="B28"/>
    </sheetView>
  </sheetViews>
  <sheetFormatPr defaultColWidth="9.109375" defaultRowHeight="13.8" x14ac:dyDescent="0.25"/>
  <cols>
    <col min="1" max="1" width="9.21875" style="2" customWidth="1"/>
    <col min="2" max="2" width="56.44140625" style="2" customWidth="1"/>
    <col min="3" max="3" width="11.77734375" style="7" bestFit="1" customWidth="1"/>
    <col min="4" max="4" width="9.88671875" style="7" bestFit="1" customWidth="1"/>
    <col min="5" max="5" width="12.33203125" style="7" customWidth="1"/>
    <col min="6" max="7" width="12.6640625" style="7" bestFit="1" customWidth="1"/>
    <col min="8" max="8" width="13.5546875" style="7" bestFit="1" customWidth="1"/>
    <col min="9" max="9" width="12.6640625" style="7" bestFit="1" customWidth="1"/>
    <col min="10" max="10" width="10.6640625" style="7" customWidth="1"/>
    <col min="11" max="11" width="12.6640625" style="7" bestFit="1" customWidth="1"/>
    <col min="12" max="12" width="11.5546875" style="7" bestFit="1" customWidth="1"/>
    <col min="13" max="13" width="9.33203125" style="7" bestFit="1" customWidth="1"/>
    <col min="14" max="14" width="15.6640625" style="7" bestFit="1" customWidth="1"/>
    <col min="15" max="15" width="2.109375" style="7" customWidth="1"/>
    <col min="16" max="16" width="9.33203125" style="7" hidden="1" customWidth="1"/>
    <col min="17" max="17" width="9.88671875" style="7" hidden="1" customWidth="1"/>
    <col min="18" max="18" width="10.88671875" style="7" bestFit="1" customWidth="1"/>
    <col min="19" max="19" width="10.6640625" style="7" bestFit="1" customWidth="1"/>
    <col min="20" max="20" width="12.33203125" style="7" bestFit="1" customWidth="1"/>
    <col min="21" max="21" width="7" style="7" bestFit="1" customWidth="1"/>
    <col min="22" max="22" width="10.109375" style="7" bestFit="1" customWidth="1"/>
    <col min="23" max="23" width="7.109375" style="7" bestFit="1" customWidth="1"/>
    <col min="24" max="24" width="11.33203125" style="7" bestFit="1" customWidth="1"/>
    <col min="25" max="25" width="12.5546875" style="7" bestFit="1" customWidth="1"/>
    <col min="26" max="26" width="10.109375" style="7" bestFit="1" customWidth="1"/>
    <col min="27" max="27" width="15.6640625" style="7" bestFit="1" customWidth="1"/>
    <col min="28" max="29" width="8.6640625" style="7" bestFit="1" customWidth="1"/>
    <col min="30" max="30" width="9.88671875" style="7" bestFit="1" customWidth="1"/>
    <col min="31" max="31" width="11.5546875" style="7" bestFit="1" customWidth="1"/>
    <col min="32" max="32" width="11.77734375" style="7" bestFit="1" customWidth="1"/>
    <col min="33" max="33" width="15.109375" style="7" customWidth="1"/>
    <col min="34" max="34" width="9" style="7" bestFit="1" customWidth="1"/>
    <col min="35" max="35" width="8.6640625" style="7" bestFit="1" customWidth="1"/>
    <col min="36" max="36" width="8.109375" style="7" bestFit="1" customWidth="1"/>
    <col min="37" max="37" width="9.88671875" style="7" bestFit="1" customWidth="1"/>
    <col min="38" max="38" width="9.109375" style="7"/>
    <col min="39" max="39" width="9.886718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2" t="s">
        <v>35</v>
      </c>
      <c r="B3" s="2" t="s">
        <v>37</v>
      </c>
    </row>
    <row r="4" spans="1:39" x14ac:dyDescent="0.25">
      <c r="A4" s="2" t="s">
        <v>36</v>
      </c>
      <c r="B4" s="2" t="s">
        <v>38</v>
      </c>
    </row>
    <row r="5" spans="1:39" s="3" customFormat="1" ht="19.5" customHeight="1" x14ac:dyDescent="0.3">
      <c r="A5" s="204" t="s">
        <v>1</v>
      </c>
      <c r="B5" s="20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29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05"/>
      <c r="C6" s="216" t="s">
        <v>10</v>
      </c>
      <c r="D6" s="165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12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06"/>
      <c r="C7" s="217"/>
      <c r="D7" s="166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32"/>
      <c r="B8" s="4" t="s">
        <v>12</v>
      </c>
      <c r="C8" s="37">
        <v>0</v>
      </c>
      <c r="D8" s="33">
        <v>0</v>
      </c>
      <c r="E8" s="10">
        <v>0</v>
      </c>
      <c r="F8" s="39">
        <v>0</v>
      </c>
      <c r="G8" s="33">
        <v>0</v>
      </c>
      <c r="H8" s="10">
        <v>0</v>
      </c>
      <c r="I8" s="37">
        <v>0</v>
      </c>
      <c r="J8" s="33">
        <v>0</v>
      </c>
      <c r="K8" s="9">
        <v>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v>0</v>
      </c>
      <c r="AF8" s="13">
        <v>0</v>
      </c>
      <c r="AG8" s="10">
        <v>0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ht="14.4" x14ac:dyDescent="0.3">
      <c r="A9" s="32" t="s">
        <v>40</v>
      </c>
      <c r="B9" s="5" t="s">
        <v>39</v>
      </c>
      <c r="C9" s="38">
        <v>448000</v>
      </c>
      <c r="D9" s="34"/>
      <c r="E9" s="20">
        <f>SUM(E8+C9-D9)</f>
        <v>448000</v>
      </c>
      <c r="F9" s="40">
        <v>598000</v>
      </c>
      <c r="G9" s="34"/>
      <c r="H9" s="20">
        <f>SUM(H8+F9-G9)</f>
        <v>598000</v>
      </c>
      <c r="I9" s="38"/>
      <c r="J9" s="34"/>
      <c r="K9" s="9"/>
      <c r="L9" s="42"/>
      <c r="M9" s="36"/>
      <c r="N9" s="17">
        <f>SUM(N8+L9-M9)</f>
        <v>0</v>
      </c>
      <c r="O9" s="26"/>
      <c r="P9" s="26"/>
      <c r="Q9" s="26">
        <f>SUM(Q8+O9-P9)</f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43">
        <f t="shared" ref="AD9:AD39" si="0">SUM(R9:AC9)</f>
        <v>0</v>
      </c>
      <c r="AE9" s="16">
        <v>448000</v>
      </c>
      <c r="AF9" s="18">
        <v>598000</v>
      </c>
      <c r="AG9" s="15">
        <f>AE9+AF9+AG8</f>
        <v>1046000</v>
      </c>
      <c r="AH9" s="16"/>
      <c r="AI9" s="38"/>
      <c r="AJ9" s="15">
        <f>SUM(AJ8+AH9-AI9)</f>
        <v>0</v>
      </c>
      <c r="AK9" s="40"/>
      <c r="AL9" s="14"/>
      <c r="AM9" s="14">
        <f>SUM(AM8+AK9-AL9)</f>
        <v>0</v>
      </c>
    </row>
    <row r="10" spans="1:39" ht="14.4" x14ac:dyDescent="0.3">
      <c r="A10" s="32"/>
      <c r="B10" s="5" t="s">
        <v>41</v>
      </c>
      <c r="C10" s="38"/>
      <c r="D10" s="34">
        <v>320500</v>
      </c>
      <c r="E10" s="20">
        <f t="shared" ref="E10:E38" si="1">SUM(E9+C10-D10)</f>
        <v>127500</v>
      </c>
      <c r="F10" s="40"/>
      <c r="G10" s="34"/>
      <c r="H10" s="20">
        <f t="shared" ref="H10:H38" si="2">SUM(H9+F10-G10)</f>
        <v>598000</v>
      </c>
      <c r="I10" s="38"/>
      <c r="J10" s="34"/>
      <c r="K10" s="9">
        <f t="shared" ref="K10:K14" si="3">SUM(K9+I10-J10)</f>
        <v>0</v>
      </c>
      <c r="L10" s="42"/>
      <c r="M10" s="36"/>
      <c r="N10" s="17">
        <f>SUM(N9+L10-M10)</f>
        <v>0</v>
      </c>
      <c r="O10" s="26"/>
      <c r="P10" s="26"/>
      <c r="Q10" s="26">
        <f>SUM(Q9+O10-P10)</f>
        <v>0</v>
      </c>
      <c r="R10" s="17">
        <v>245500</v>
      </c>
      <c r="S10" s="17">
        <v>75000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43">
        <f t="shared" si="0"/>
        <v>320500</v>
      </c>
      <c r="AE10" s="16">
        <v>1306000</v>
      </c>
      <c r="AF10" s="18">
        <v>1366000</v>
      </c>
      <c r="AG10" s="15">
        <f t="shared" ref="AG10:AG37" si="4">AE10+AF10+AG9</f>
        <v>3718000</v>
      </c>
      <c r="AH10" s="16"/>
      <c r="AI10" s="38"/>
      <c r="AJ10" s="15">
        <f t="shared" ref="AJ10" si="5">SUM(AJ9+AH10-AI10)</f>
        <v>0</v>
      </c>
      <c r="AK10" s="40"/>
      <c r="AL10" s="14"/>
      <c r="AM10" s="14">
        <f t="shared" ref="AM10" si="6">SUM(AM9+AK10-AL10)</f>
        <v>0</v>
      </c>
    </row>
    <row r="11" spans="1:39" ht="14.4" x14ac:dyDescent="0.3">
      <c r="A11" s="32">
        <v>25</v>
      </c>
      <c r="B11" s="5" t="s">
        <v>39</v>
      </c>
      <c r="C11" s="38">
        <v>1306000</v>
      </c>
      <c r="D11" s="34"/>
      <c r="E11" s="20">
        <f t="shared" si="1"/>
        <v>1433500</v>
      </c>
      <c r="F11" s="40">
        <v>1366000</v>
      </c>
      <c r="G11" s="34"/>
      <c r="H11" s="20">
        <f t="shared" si="2"/>
        <v>1964000</v>
      </c>
      <c r="I11" s="38"/>
      <c r="J11" s="34"/>
      <c r="K11" s="9">
        <f t="shared" si="3"/>
        <v>0</v>
      </c>
      <c r="L11" s="42"/>
      <c r="M11" s="36"/>
      <c r="N11" s="17"/>
      <c r="O11" s="26"/>
      <c r="P11" s="26"/>
      <c r="Q11" s="26"/>
      <c r="R11" s="17">
        <v>55000</v>
      </c>
      <c r="S11" s="17">
        <v>348900</v>
      </c>
      <c r="T11" s="17"/>
      <c r="U11" s="17"/>
      <c r="V11" s="17"/>
      <c r="W11" s="17"/>
      <c r="X11" s="17"/>
      <c r="Y11" s="17"/>
      <c r="Z11" s="17"/>
      <c r="AA11" s="14"/>
      <c r="AB11" s="14"/>
      <c r="AC11" s="14"/>
      <c r="AD11" s="43">
        <f t="shared" si="0"/>
        <v>403900</v>
      </c>
      <c r="AE11" s="16"/>
      <c r="AF11" s="18"/>
      <c r="AG11" s="15">
        <f t="shared" si="4"/>
        <v>3718000</v>
      </c>
      <c r="AH11" s="16"/>
      <c r="AI11" s="38"/>
      <c r="AJ11" s="15"/>
      <c r="AK11" s="40"/>
      <c r="AL11" s="14"/>
      <c r="AM11" s="14"/>
    </row>
    <row r="12" spans="1:39" ht="14.4" x14ac:dyDescent="0.3">
      <c r="A12" s="32"/>
      <c r="B12" s="5" t="s">
        <v>41</v>
      </c>
      <c r="C12" s="38"/>
      <c r="D12" s="34">
        <v>403900</v>
      </c>
      <c r="E12" s="20">
        <f t="shared" si="1"/>
        <v>1029600</v>
      </c>
      <c r="F12" s="40"/>
      <c r="G12" s="34"/>
      <c r="H12" s="20">
        <f t="shared" si="2"/>
        <v>1964000</v>
      </c>
      <c r="I12" s="38"/>
      <c r="J12" s="34"/>
      <c r="K12" s="9">
        <f t="shared" si="3"/>
        <v>0</v>
      </c>
      <c r="L12" s="42"/>
      <c r="M12" s="36"/>
      <c r="N12" s="17"/>
      <c r="O12" s="26"/>
      <c r="P12" s="26"/>
      <c r="Q12" s="26"/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4">
        <v>20000</v>
      </c>
      <c r="AC12" s="14">
        <v>0</v>
      </c>
      <c r="AD12" s="43">
        <f t="shared" si="0"/>
        <v>20000</v>
      </c>
      <c r="AE12" s="16"/>
      <c r="AF12" s="18"/>
      <c r="AG12" s="15">
        <f t="shared" si="4"/>
        <v>3718000</v>
      </c>
      <c r="AH12" s="16"/>
      <c r="AI12" s="38"/>
      <c r="AJ12" s="15"/>
      <c r="AK12" s="40"/>
      <c r="AL12" s="14"/>
      <c r="AM12" s="14"/>
    </row>
    <row r="13" spans="1:39" ht="14.4" x14ac:dyDescent="0.3">
      <c r="A13" s="32"/>
      <c r="B13" s="5" t="s">
        <v>42</v>
      </c>
      <c r="C13" s="38"/>
      <c r="D13" s="34"/>
      <c r="E13" s="20">
        <f t="shared" si="1"/>
        <v>1029600</v>
      </c>
      <c r="F13" s="40"/>
      <c r="G13" s="34">
        <v>20000</v>
      </c>
      <c r="H13" s="20">
        <f t="shared" si="2"/>
        <v>1944000</v>
      </c>
      <c r="I13" s="38"/>
      <c r="J13" s="34"/>
      <c r="K13" s="9">
        <f t="shared" si="3"/>
        <v>0</v>
      </c>
      <c r="L13" s="42"/>
      <c r="M13" s="36"/>
      <c r="N13" s="17"/>
      <c r="O13" s="26"/>
      <c r="P13" s="26"/>
      <c r="Q13" s="26"/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43">
        <f t="shared" si="0"/>
        <v>0</v>
      </c>
      <c r="AE13" s="16">
        <v>282000</v>
      </c>
      <c r="AF13" s="18">
        <v>124000</v>
      </c>
      <c r="AG13" s="15">
        <f t="shared" si="4"/>
        <v>4124000</v>
      </c>
      <c r="AH13" s="16"/>
      <c r="AI13" s="38"/>
      <c r="AJ13" s="15"/>
      <c r="AK13" s="40"/>
      <c r="AL13" s="14"/>
      <c r="AM13" s="14"/>
    </row>
    <row r="14" spans="1:39" ht="14.4" x14ac:dyDescent="0.3">
      <c r="A14" s="32">
        <v>26</v>
      </c>
      <c r="B14" s="5" t="s">
        <v>39</v>
      </c>
      <c r="C14" s="38">
        <v>282000</v>
      </c>
      <c r="D14" s="34"/>
      <c r="E14" s="20">
        <f t="shared" si="1"/>
        <v>1311600</v>
      </c>
      <c r="F14" s="40">
        <v>124000</v>
      </c>
      <c r="G14" s="34"/>
      <c r="H14" s="20">
        <f t="shared" si="2"/>
        <v>2068000</v>
      </c>
      <c r="I14" s="38"/>
      <c r="J14" s="34"/>
      <c r="K14" s="9">
        <f t="shared" si="3"/>
        <v>0</v>
      </c>
      <c r="L14" s="42"/>
      <c r="M14" s="36"/>
      <c r="N14" s="17"/>
      <c r="O14" s="26"/>
      <c r="P14" s="26"/>
      <c r="Q14" s="26"/>
      <c r="R14" s="17"/>
      <c r="S14" s="17"/>
      <c r="T14" s="17"/>
      <c r="U14" s="17"/>
      <c r="V14" s="17"/>
      <c r="W14" s="17"/>
      <c r="X14" s="17"/>
      <c r="Y14" s="17"/>
      <c r="Z14" s="17"/>
      <c r="AA14" s="14"/>
      <c r="AB14" s="14"/>
      <c r="AC14" s="14"/>
      <c r="AD14" s="43">
        <f t="shared" si="0"/>
        <v>0</v>
      </c>
      <c r="AE14" s="16"/>
      <c r="AF14" s="18"/>
      <c r="AG14" s="15">
        <f t="shared" si="4"/>
        <v>4124000</v>
      </c>
      <c r="AH14" s="16"/>
      <c r="AI14" s="38"/>
      <c r="AJ14" s="15"/>
      <c r="AK14" s="40"/>
      <c r="AL14" s="14"/>
      <c r="AM14" s="14"/>
    </row>
    <row r="15" spans="1:39" ht="14.4" x14ac:dyDescent="0.3">
      <c r="A15" s="32"/>
      <c r="B15" s="5" t="s">
        <v>41</v>
      </c>
      <c r="C15" s="38"/>
      <c r="D15" s="34"/>
      <c r="E15" s="20">
        <f t="shared" si="1"/>
        <v>1311600</v>
      </c>
      <c r="F15" s="40"/>
      <c r="G15" s="34">
        <v>169000</v>
      </c>
      <c r="H15" s="20">
        <f t="shared" si="2"/>
        <v>1899000</v>
      </c>
      <c r="I15" s="38"/>
      <c r="J15" s="34"/>
      <c r="K15" s="9">
        <f t="shared" ref="K15:K38" si="7">SUM(K14+I15-J15)</f>
        <v>0</v>
      </c>
      <c r="L15" s="42"/>
      <c r="M15" s="36"/>
      <c r="N15" s="17"/>
      <c r="O15" s="26"/>
      <c r="P15" s="26"/>
      <c r="Q15" s="26"/>
      <c r="R15" s="17">
        <v>86500</v>
      </c>
      <c r="S15" s="17">
        <v>82500</v>
      </c>
      <c r="T15" s="17"/>
      <c r="U15" s="17"/>
      <c r="V15" s="17"/>
      <c r="W15" s="17"/>
      <c r="X15" s="17"/>
      <c r="Y15" s="17"/>
      <c r="Z15" s="17"/>
      <c r="AA15" s="14"/>
      <c r="AB15" s="14"/>
      <c r="AC15" s="14"/>
      <c r="AD15" s="43">
        <f t="shared" si="0"/>
        <v>169000</v>
      </c>
      <c r="AE15" s="16"/>
      <c r="AF15" s="18"/>
      <c r="AG15" s="15">
        <f t="shared" si="4"/>
        <v>4124000</v>
      </c>
      <c r="AH15" s="16"/>
      <c r="AI15" s="38"/>
      <c r="AJ15" s="15"/>
      <c r="AK15" s="40"/>
      <c r="AL15" s="14"/>
      <c r="AM15" s="14"/>
    </row>
    <row r="16" spans="1:39" ht="14.4" x14ac:dyDescent="0.3">
      <c r="A16" s="32">
        <v>27</v>
      </c>
      <c r="B16" s="5" t="s">
        <v>39</v>
      </c>
      <c r="C16" s="38">
        <v>353000</v>
      </c>
      <c r="D16" s="34"/>
      <c r="E16" s="20">
        <f t="shared" si="1"/>
        <v>1664600</v>
      </c>
      <c r="F16" s="40">
        <v>378000</v>
      </c>
      <c r="G16" s="34"/>
      <c r="H16" s="20">
        <f t="shared" si="2"/>
        <v>2277000</v>
      </c>
      <c r="I16" s="38"/>
      <c r="J16" s="34"/>
      <c r="K16" s="9">
        <f t="shared" si="7"/>
        <v>0</v>
      </c>
      <c r="L16" s="42"/>
      <c r="M16" s="36"/>
      <c r="N16" s="17"/>
      <c r="O16" s="26"/>
      <c r="P16" s="26"/>
      <c r="Q16" s="26"/>
      <c r="R16" s="17"/>
      <c r="S16" s="17"/>
      <c r="T16" s="17"/>
      <c r="U16" s="17"/>
      <c r="V16" s="17"/>
      <c r="W16" s="17"/>
      <c r="X16" s="17"/>
      <c r="Y16" s="17"/>
      <c r="Z16" s="17"/>
      <c r="AA16" s="14"/>
      <c r="AB16" s="14"/>
      <c r="AC16" s="14"/>
      <c r="AD16" s="43">
        <f t="shared" si="0"/>
        <v>0</v>
      </c>
      <c r="AE16" s="16">
        <v>353000</v>
      </c>
      <c r="AF16" s="18">
        <v>378000</v>
      </c>
      <c r="AG16" s="15">
        <f t="shared" si="4"/>
        <v>4855000</v>
      </c>
      <c r="AH16" s="16"/>
      <c r="AI16" s="38"/>
      <c r="AJ16" s="15"/>
      <c r="AK16" s="40"/>
      <c r="AL16" s="14"/>
      <c r="AM16" s="14"/>
    </row>
    <row r="17" spans="1:39" ht="14.4" x14ac:dyDescent="0.3">
      <c r="A17" s="32"/>
      <c r="B17" s="5" t="s">
        <v>41</v>
      </c>
      <c r="C17" s="38"/>
      <c r="D17" s="34">
        <v>42200</v>
      </c>
      <c r="E17" s="20">
        <f t="shared" si="1"/>
        <v>1622400</v>
      </c>
      <c r="F17" s="40"/>
      <c r="G17" s="34">
        <v>249424</v>
      </c>
      <c r="H17" s="20">
        <f t="shared" si="2"/>
        <v>2027576</v>
      </c>
      <c r="I17" s="38"/>
      <c r="J17" s="34"/>
      <c r="K17" s="9">
        <f t="shared" si="7"/>
        <v>0</v>
      </c>
      <c r="L17" s="42"/>
      <c r="M17" s="36"/>
      <c r="N17" s="17"/>
      <c r="O17" s="26"/>
      <c r="P17" s="26"/>
      <c r="Q17" s="26"/>
      <c r="R17" s="17">
        <v>48164</v>
      </c>
      <c r="S17" s="17">
        <v>243460</v>
      </c>
      <c r="T17" s="17"/>
      <c r="U17" s="17"/>
      <c r="V17" s="17"/>
      <c r="W17" s="17"/>
      <c r="X17" s="17"/>
      <c r="Y17" s="17"/>
      <c r="Z17" s="17"/>
      <c r="AA17" s="14"/>
      <c r="AB17" s="14"/>
      <c r="AC17" s="14"/>
      <c r="AD17" s="43">
        <f t="shared" si="0"/>
        <v>291624</v>
      </c>
      <c r="AE17" s="16"/>
      <c r="AF17" s="18"/>
      <c r="AG17" s="15">
        <f t="shared" si="4"/>
        <v>4855000</v>
      </c>
      <c r="AH17" s="16"/>
      <c r="AI17" s="38"/>
      <c r="AJ17" s="15"/>
      <c r="AK17" s="40"/>
      <c r="AL17" s="14"/>
      <c r="AM17" s="14"/>
    </row>
    <row r="18" spans="1:39" ht="14.4" x14ac:dyDescent="0.3">
      <c r="A18" s="32"/>
      <c r="B18" s="5" t="s">
        <v>42</v>
      </c>
      <c r="C18" s="38"/>
      <c r="D18" s="34">
        <v>20000</v>
      </c>
      <c r="E18" s="20">
        <f t="shared" si="1"/>
        <v>1602400</v>
      </c>
      <c r="F18" s="40"/>
      <c r="G18" s="34"/>
      <c r="H18" s="20">
        <f t="shared" si="2"/>
        <v>2027576</v>
      </c>
      <c r="I18" s="38"/>
      <c r="J18" s="34"/>
      <c r="K18" s="9">
        <f t="shared" si="7"/>
        <v>0</v>
      </c>
      <c r="L18" s="42"/>
      <c r="M18" s="36"/>
      <c r="N18" s="17"/>
      <c r="O18" s="26"/>
      <c r="P18" s="26"/>
      <c r="Q18" s="26"/>
      <c r="R18" s="17"/>
      <c r="S18" s="17"/>
      <c r="T18" s="17"/>
      <c r="U18" s="17"/>
      <c r="V18" s="17"/>
      <c r="W18" s="17"/>
      <c r="X18" s="17"/>
      <c r="Y18" s="17"/>
      <c r="Z18" s="17"/>
      <c r="AA18" s="14"/>
      <c r="AB18" s="14"/>
      <c r="AC18" s="14">
        <v>20000</v>
      </c>
      <c r="AD18" s="43">
        <f t="shared" si="0"/>
        <v>20000</v>
      </c>
      <c r="AE18" s="16"/>
      <c r="AF18" s="18"/>
      <c r="AG18" s="15">
        <f t="shared" si="4"/>
        <v>4855000</v>
      </c>
      <c r="AH18" s="16"/>
      <c r="AI18" s="38"/>
      <c r="AJ18" s="15"/>
      <c r="AK18" s="40"/>
      <c r="AL18" s="14"/>
      <c r="AM18" s="14"/>
    </row>
    <row r="19" spans="1:39" ht="14.4" x14ac:dyDescent="0.3">
      <c r="A19" s="32"/>
      <c r="B19" s="5" t="s">
        <v>43</v>
      </c>
      <c r="C19" s="38"/>
      <c r="D19" s="34"/>
      <c r="E19" s="20">
        <f t="shared" si="1"/>
        <v>1602400</v>
      </c>
      <c r="F19" s="40"/>
      <c r="G19" s="34">
        <v>2300000</v>
      </c>
      <c r="H19" s="20">
        <f t="shared" si="2"/>
        <v>-272424</v>
      </c>
      <c r="I19" s="38">
        <v>2300000</v>
      </c>
      <c r="J19" s="34"/>
      <c r="K19" s="9">
        <f t="shared" si="7"/>
        <v>2300000</v>
      </c>
      <c r="L19" s="42"/>
      <c r="M19" s="36"/>
      <c r="N19" s="17"/>
      <c r="O19" s="26"/>
      <c r="P19" s="26"/>
      <c r="Q19" s="26"/>
      <c r="R19" s="17"/>
      <c r="S19" s="17"/>
      <c r="T19" s="17"/>
      <c r="U19" s="17"/>
      <c r="V19" s="17"/>
      <c r="W19" s="17"/>
      <c r="X19" s="17"/>
      <c r="Y19" s="17"/>
      <c r="Z19" s="17"/>
      <c r="AA19" s="14"/>
      <c r="AB19" s="14"/>
      <c r="AC19" s="14"/>
      <c r="AD19" s="43">
        <f t="shared" si="0"/>
        <v>0</v>
      </c>
      <c r="AE19" s="16"/>
      <c r="AF19" s="18"/>
      <c r="AG19" s="15">
        <f t="shared" si="4"/>
        <v>4855000</v>
      </c>
      <c r="AH19" s="16"/>
      <c r="AI19" s="38"/>
      <c r="AJ19" s="15"/>
      <c r="AK19" s="40"/>
      <c r="AL19" s="14"/>
      <c r="AM19" s="14"/>
    </row>
    <row r="20" spans="1:39" ht="14.4" x14ac:dyDescent="0.3">
      <c r="A20" s="32"/>
      <c r="B20" s="5" t="s">
        <v>44</v>
      </c>
      <c r="C20" s="38"/>
      <c r="D20" s="34"/>
      <c r="E20" s="20">
        <f t="shared" si="1"/>
        <v>1602400</v>
      </c>
      <c r="F20" s="40"/>
      <c r="G20" s="34"/>
      <c r="H20" s="20">
        <f t="shared" si="2"/>
        <v>-272424</v>
      </c>
      <c r="I20" s="38"/>
      <c r="J20" s="34">
        <v>20000</v>
      </c>
      <c r="K20" s="9">
        <f t="shared" si="7"/>
        <v>2280000</v>
      </c>
      <c r="L20" s="42"/>
      <c r="M20" s="36"/>
      <c r="N20" s="17"/>
      <c r="O20" s="26"/>
      <c r="P20" s="26"/>
      <c r="Q20" s="26"/>
      <c r="R20" s="17"/>
      <c r="S20" s="17"/>
      <c r="T20" s="17"/>
      <c r="U20" s="17"/>
      <c r="V20" s="17"/>
      <c r="W20" s="17"/>
      <c r="X20" s="17"/>
      <c r="Y20" s="17"/>
      <c r="Z20" s="17"/>
      <c r="AA20" s="14"/>
      <c r="AB20" s="14">
        <v>20000</v>
      </c>
      <c r="AC20" s="14"/>
      <c r="AD20" s="43">
        <f t="shared" si="0"/>
        <v>20000</v>
      </c>
      <c r="AE20" s="16"/>
      <c r="AF20" s="18"/>
      <c r="AG20" s="15">
        <f t="shared" si="4"/>
        <v>4855000</v>
      </c>
      <c r="AH20" s="16"/>
      <c r="AI20" s="38"/>
      <c r="AJ20" s="15"/>
      <c r="AK20" s="40"/>
      <c r="AL20" s="14"/>
      <c r="AM20" s="14"/>
    </row>
    <row r="21" spans="1:39" ht="14.4" x14ac:dyDescent="0.3">
      <c r="A21" s="32">
        <v>28</v>
      </c>
      <c r="B21" s="5" t="s">
        <v>39</v>
      </c>
      <c r="C21" s="38">
        <v>394000</v>
      </c>
      <c r="D21" s="34"/>
      <c r="E21" s="20">
        <f t="shared" si="1"/>
        <v>1996400</v>
      </c>
      <c r="F21" s="40">
        <v>421000</v>
      </c>
      <c r="G21" s="34"/>
      <c r="H21" s="20">
        <f t="shared" si="2"/>
        <v>148576</v>
      </c>
      <c r="I21" s="38"/>
      <c r="J21" s="34"/>
      <c r="K21" s="9">
        <f t="shared" si="7"/>
        <v>2280000</v>
      </c>
      <c r="L21" s="42"/>
      <c r="M21" s="36"/>
      <c r="N21" s="17"/>
      <c r="O21" s="26"/>
      <c r="P21" s="26"/>
      <c r="Q21" s="26"/>
      <c r="R21" s="17"/>
      <c r="S21" s="17"/>
      <c r="T21" s="17"/>
      <c r="U21" s="17"/>
      <c r="V21" s="17"/>
      <c r="W21" s="17"/>
      <c r="X21" s="17"/>
      <c r="Y21" s="17"/>
      <c r="Z21" s="17"/>
      <c r="AA21" s="14"/>
      <c r="AB21" s="14"/>
      <c r="AC21" s="14"/>
      <c r="AD21" s="43">
        <f t="shared" si="0"/>
        <v>0</v>
      </c>
      <c r="AE21" s="16">
        <v>394000</v>
      </c>
      <c r="AF21" s="18">
        <v>421000</v>
      </c>
      <c r="AG21" s="15">
        <f t="shared" si="4"/>
        <v>5670000</v>
      </c>
      <c r="AH21" s="16"/>
      <c r="AI21" s="38"/>
      <c r="AJ21" s="15"/>
      <c r="AK21" s="40"/>
      <c r="AL21" s="14"/>
      <c r="AM21" s="14"/>
    </row>
    <row r="22" spans="1:39" ht="14.4" x14ac:dyDescent="0.3">
      <c r="A22" s="32"/>
      <c r="B22" s="5" t="s">
        <v>41</v>
      </c>
      <c r="C22" s="38"/>
      <c r="D22" s="34">
        <v>122500</v>
      </c>
      <c r="E22" s="20">
        <f t="shared" si="1"/>
        <v>1873900</v>
      </c>
      <c r="F22" s="40"/>
      <c r="G22" s="34"/>
      <c r="H22" s="20">
        <f t="shared" si="2"/>
        <v>148576</v>
      </c>
      <c r="I22" s="38"/>
      <c r="J22" s="34">
        <v>66500</v>
      </c>
      <c r="K22" s="9">
        <f t="shared" si="7"/>
        <v>2213500</v>
      </c>
      <c r="L22" s="42"/>
      <c r="M22" s="36"/>
      <c r="N22" s="17"/>
      <c r="O22" s="26"/>
      <c r="P22" s="26"/>
      <c r="Q22" s="26"/>
      <c r="R22" s="17">
        <v>122500</v>
      </c>
      <c r="S22" s="17">
        <v>64000</v>
      </c>
      <c r="T22" s="17"/>
      <c r="U22" s="17"/>
      <c r="V22" s="17"/>
      <c r="W22" s="17"/>
      <c r="X22" s="17"/>
      <c r="Y22" s="17"/>
      <c r="Z22" s="17"/>
      <c r="AA22" s="14"/>
      <c r="AB22" s="14"/>
      <c r="AC22" s="14"/>
      <c r="AD22" s="43">
        <f t="shared" si="0"/>
        <v>186500</v>
      </c>
      <c r="AE22" s="16"/>
      <c r="AF22" s="18"/>
      <c r="AG22" s="15">
        <f t="shared" si="4"/>
        <v>5670000</v>
      </c>
      <c r="AH22" s="16"/>
      <c r="AI22" s="38"/>
      <c r="AJ22" s="15"/>
      <c r="AK22" s="40"/>
      <c r="AL22" s="14"/>
      <c r="AM22" s="14"/>
    </row>
    <row r="23" spans="1:39" ht="15.6" customHeight="1" x14ac:dyDescent="0.3">
      <c r="A23" s="32">
        <v>29</v>
      </c>
      <c r="B23" s="5" t="s">
        <v>39</v>
      </c>
      <c r="C23" s="38">
        <v>301000</v>
      </c>
      <c r="D23" s="34"/>
      <c r="E23" s="20">
        <f t="shared" si="1"/>
        <v>2174900</v>
      </c>
      <c r="F23" s="40">
        <v>455000</v>
      </c>
      <c r="G23" s="34"/>
      <c r="H23" s="20">
        <f t="shared" si="2"/>
        <v>603576</v>
      </c>
      <c r="I23" s="38"/>
      <c r="J23" s="34"/>
      <c r="K23" s="9">
        <f t="shared" si="7"/>
        <v>2213500</v>
      </c>
      <c r="L23" s="42"/>
      <c r="M23" s="36"/>
      <c r="N23" s="17"/>
      <c r="O23" s="26"/>
      <c r="P23" s="26"/>
      <c r="Q23" s="26"/>
      <c r="R23" s="17"/>
      <c r="S23" s="17"/>
      <c r="T23" s="17"/>
      <c r="U23" s="17"/>
      <c r="V23" s="17"/>
      <c r="W23" s="17"/>
      <c r="X23" s="17"/>
      <c r="Y23" s="17"/>
      <c r="Z23" s="17"/>
      <c r="AA23" s="14"/>
      <c r="AB23" s="14"/>
      <c r="AC23" s="14"/>
      <c r="AD23" s="43">
        <f t="shared" si="0"/>
        <v>0</v>
      </c>
      <c r="AE23" s="16">
        <v>301000</v>
      </c>
      <c r="AF23" s="18">
        <v>455000</v>
      </c>
      <c r="AG23" s="15">
        <f t="shared" si="4"/>
        <v>6426000</v>
      </c>
      <c r="AH23" s="16"/>
      <c r="AI23" s="38"/>
      <c r="AJ23" s="15"/>
      <c r="AK23" s="40"/>
      <c r="AL23" s="14"/>
      <c r="AM23" s="14"/>
    </row>
    <row r="24" spans="1:39" ht="14.4" x14ac:dyDescent="0.3">
      <c r="A24" s="32"/>
      <c r="B24" s="5" t="s">
        <v>41</v>
      </c>
      <c r="C24" s="38"/>
      <c r="D24" s="34">
        <v>70000</v>
      </c>
      <c r="E24" s="20">
        <f t="shared" si="1"/>
        <v>2104900</v>
      </c>
      <c r="F24" s="40"/>
      <c r="G24" s="34"/>
      <c r="H24" s="20">
        <f t="shared" si="2"/>
        <v>603576</v>
      </c>
      <c r="I24" s="38"/>
      <c r="J24" s="34">
        <v>94500</v>
      </c>
      <c r="K24" s="9">
        <f t="shared" si="7"/>
        <v>2119000</v>
      </c>
      <c r="L24" s="42"/>
      <c r="M24" s="36"/>
      <c r="N24" s="17"/>
      <c r="O24" s="26"/>
      <c r="P24" s="26"/>
      <c r="Q24" s="26"/>
      <c r="R24" s="17">
        <v>30000</v>
      </c>
      <c r="S24" s="17">
        <v>134500</v>
      </c>
      <c r="T24" s="17"/>
      <c r="U24" s="17"/>
      <c r="V24" s="17"/>
      <c r="W24" s="17"/>
      <c r="X24" s="17"/>
      <c r="Y24" s="17"/>
      <c r="Z24" s="17"/>
      <c r="AA24" s="14"/>
      <c r="AB24" s="14"/>
      <c r="AC24" s="14"/>
      <c r="AD24" s="43">
        <f t="shared" si="0"/>
        <v>164500</v>
      </c>
      <c r="AE24" s="16"/>
      <c r="AF24" s="18"/>
      <c r="AG24" s="15">
        <f t="shared" si="4"/>
        <v>6426000</v>
      </c>
      <c r="AH24" s="16"/>
      <c r="AI24" s="38"/>
      <c r="AJ24" s="15"/>
      <c r="AK24" s="40"/>
      <c r="AL24" s="14"/>
      <c r="AM24" s="14"/>
    </row>
    <row r="25" spans="1:39" ht="14.4" x14ac:dyDescent="0.3">
      <c r="A25" s="32"/>
      <c r="B25" s="5" t="s">
        <v>42</v>
      </c>
      <c r="C25" s="38"/>
      <c r="D25" s="34"/>
      <c r="E25" s="20">
        <f t="shared" si="1"/>
        <v>2104900</v>
      </c>
      <c r="F25" s="40"/>
      <c r="G25" s="34"/>
      <c r="H25" s="20">
        <f t="shared" si="2"/>
        <v>603576</v>
      </c>
      <c r="I25" s="38"/>
      <c r="J25" s="34"/>
      <c r="K25" s="9">
        <f t="shared" si="7"/>
        <v>2119000</v>
      </c>
      <c r="L25" s="42"/>
      <c r="M25" s="36"/>
      <c r="N25" s="17"/>
      <c r="O25" s="26"/>
      <c r="P25" s="26"/>
      <c r="Q25" s="26"/>
      <c r="R25" s="17"/>
      <c r="S25" s="17"/>
      <c r="T25" s="17"/>
      <c r="U25" s="17"/>
      <c r="V25" s="17"/>
      <c r="W25" s="17"/>
      <c r="X25" s="17"/>
      <c r="Y25" s="17"/>
      <c r="Z25" s="17"/>
      <c r="AA25" s="14"/>
      <c r="AB25" s="14"/>
      <c r="AC25" s="14">
        <v>23000</v>
      </c>
      <c r="AD25" s="43">
        <f t="shared" si="0"/>
        <v>23000</v>
      </c>
      <c r="AE25" s="16"/>
      <c r="AF25" s="18"/>
      <c r="AG25" s="15">
        <f t="shared" si="4"/>
        <v>6426000</v>
      </c>
      <c r="AH25" s="16"/>
      <c r="AI25" s="38"/>
      <c r="AJ25" s="15"/>
      <c r="AK25" s="40"/>
      <c r="AL25" s="14"/>
      <c r="AM25" s="14"/>
    </row>
    <row r="26" spans="1:39" ht="14.4" x14ac:dyDescent="0.3">
      <c r="A26" s="32">
        <v>30</v>
      </c>
      <c r="B26" s="5" t="s">
        <v>39</v>
      </c>
      <c r="C26" s="38">
        <v>851000</v>
      </c>
      <c r="D26" s="34"/>
      <c r="E26" s="20">
        <f t="shared" si="1"/>
        <v>2955900</v>
      </c>
      <c r="F26" s="40">
        <v>314000</v>
      </c>
      <c r="G26" s="34"/>
      <c r="H26" s="20">
        <f t="shared" si="2"/>
        <v>917576</v>
      </c>
      <c r="I26" s="38"/>
      <c r="J26" s="34"/>
      <c r="K26" s="9">
        <f t="shared" si="7"/>
        <v>2119000</v>
      </c>
      <c r="L26" s="42"/>
      <c r="M26" s="36"/>
      <c r="N26" s="17"/>
      <c r="O26" s="26"/>
      <c r="P26" s="26"/>
      <c r="Q26" s="26"/>
      <c r="R26" s="17"/>
      <c r="S26" s="17"/>
      <c r="T26" s="17"/>
      <c r="U26" s="17"/>
      <c r="V26" s="17"/>
      <c r="W26" s="17"/>
      <c r="X26" s="17"/>
      <c r="Y26" s="17"/>
      <c r="Z26" s="17"/>
      <c r="AA26" s="14"/>
      <c r="AB26" s="14"/>
      <c r="AC26" s="14"/>
      <c r="AD26" s="43">
        <f t="shared" si="0"/>
        <v>0</v>
      </c>
      <c r="AE26" s="16">
        <v>851000</v>
      </c>
      <c r="AF26" s="18">
        <v>314000</v>
      </c>
      <c r="AG26" s="15">
        <f t="shared" si="4"/>
        <v>7591000</v>
      </c>
      <c r="AH26" s="16"/>
      <c r="AI26" s="38"/>
      <c r="AJ26" s="15"/>
      <c r="AK26" s="40"/>
      <c r="AL26" s="14"/>
      <c r="AM26" s="14"/>
    </row>
    <row r="27" spans="1:39" ht="14.4" x14ac:dyDescent="0.3">
      <c r="A27" s="32"/>
      <c r="B27" s="5" t="s">
        <v>41</v>
      </c>
      <c r="C27" s="38"/>
      <c r="D27" s="34"/>
      <c r="E27" s="20">
        <f t="shared" si="1"/>
        <v>2955900</v>
      </c>
      <c r="F27" s="40"/>
      <c r="G27" s="34"/>
      <c r="H27" s="20">
        <f t="shared" si="2"/>
        <v>917576</v>
      </c>
      <c r="I27" s="38"/>
      <c r="J27" s="34"/>
      <c r="K27" s="9">
        <f t="shared" si="7"/>
        <v>2119000</v>
      </c>
      <c r="L27" s="42"/>
      <c r="M27" s="36"/>
      <c r="N27" s="17"/>
      <c r="O27" s="26"/>
      <c r="P27" s="26"/>
      <c r="Q27" s="26"/>
      <c r="R27" s="17"/>
      <c r="S27" s="17"/>
      <c r="T27" s="17"/>
      <c r="U27" s="17"/>
      <c r="V27" s="17"/>
      <c r="W27" s="17"/>
      <c r="X27" s="17"/>
      <c r="Y27" s="17"/>
      <c r="Z27" s="17"/>
      <c r="AA27" s="14"/>
      <c r="AB27" s="14"/>
      <c r="AC27" s="14"/>
      <c r="AD27" s="43">
        <f t="shared" si="0"/>
        <v>0</v>
      </c>
      <c r="AE27" s="16"/>
      <c r="AF27" s="18"/>
      <c r="AG27" s="15">
        <f t="shared" si="4"/>
        <v>7591000</v>
      </c>
      <c r="AH27" s="16"/>
      <c r="AI27" s="38"/>
      <c r="AJ27" s="15"/>
      <c r="AK27" s="40"/>
      <c r="AL27" s="14"/>
      <c r="AM27" s="14"/>
    </row>
    <row r="28" spans="1:39" ht="14.4" x14ac:dyDescent="0.3">
      <c r="A28" s="32"/>
      <c r="B28" s="5"/>
      <c r="C28" s="38"/>
      <c r="D28" s="34"/>
      <c r="E28" s="20">
        <f t="shared" si="1"/>
        <v>2955900</v>
      </c>
      <c r="F28" s="40"/>
      <c r="G28" s="34"/>
      <c r="H28" s="20">
        <f t="shared" si="2"/>
        <v>917576</v>
      </c>
      <c r="I28" s="38"/>
      <c r="J28" s="34"/>
      <c r="K28" s="9">
        <f t="shared" si="7"/>
        <v>2119000</v>
      </c>
      <c r="L28" s="42"/>
      <c r="M28" s="36"/>
      <c r="N28" s="17"/>
      <c r="O28" s="26"/>
      <c r="P28" s="26"/>
      <c r="Q28" s="26"/>
      <c r="R28" s="17"/>
      <c r="S28" s="17"/>
      <c r="T28" s="17"/>
      <c r="U28" s="17"/>
      <c r="V28" s="17"/>
      <c r="W28" s="17"/>
      <c r="X28" s="17"/>
      <c r="Y28" s="17"/>
      <c r="Z28" s="17"/>
      <c r="AA28" s="14"/>
      <c r="AB28" s="14"/>
      <c r="AC28" s="14"/>
      <c r="AD28" s="43">
        <f t="shared" si="0"/>
        <v>0</v>
      </c>
      <c r="AE28" s="16"/>
      <c r="AF28" s="18"/>
      <c r="AG28" s="15">
        <f t="shared" si="4"/>
        <v>7591000</v>
      </c>
      <c r="AH28" s="16"/>
      <c r="AI28" s="38"/>
      <c r="AJ28" s="15"/>
      <c r="AK28" s="40"/>
      <c r="AL28" s="14"/>
      <c r="AM28" s="14"/>
    </row>
    <row r="29" spans="1:39" ht="14.4" x14ac:dyDescent="0.3">
      <c r="A29" s="32"/>
      <c r="B29" s="5"/>
      <c r="C29" s="38"/>
      <c r="D29" s="34"/>
      <c r="E29" s="20">
        <f t="shared" si="1"/>
        <v>2955900</v>
      </c>
      <c r="F29" s="40"/>
      <c r="G29" s="34"/>
      <c r="H29" s="20">
        <f t="shared" si="2"/>
        <v>917576</v>
      </c>
      <c r="I29" s="38"/>
      <c r="J29" s="34"/>
      <c r="K29" s="9">
        <f t="shared" si="7"/>
        <v>2119000</v>
      </c>
      <c r="L29" s="42"/>
      <c r="M29" s="36"/>
      <c r="N29" s="17"/>
      <c r="O29" s="26"/>
      <c r="P29" s="26"/>
      <c r="Q29" s="26"/>
      <c r="R29" s="17"/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/>
      <c r="AD29" s="43">
        <f t="shared" si="0"/>
        <v>0</v>
      </c>
      <c r="AE29" s="16"/>
      <c r="AF29" s="18"/>
      <c r="AG29" s="15">
        <f t="shared" si="4"/>
        <v>7591000</v>
      </c>
      <c r="AH29" s="16"/>
      <c r="AI29" s="38"/>
      <c r="AJ29" s="15"/>
      <c r="AK29" s="40"/>
      <c r="AL29" s="14"/>
      <c r="AM29" s="14"/>
    </row>
    <row r="30" spans="1:39" ht="14.4" x14ac:dyDescent="0.3">
      <c r="A30" s="32"/>
      <c r="B30" s="5"/>
      <c r="C30" s="38"/>
      <c r="D30" s="34"/>
      <c r="E30" s="20">
        <f t="shared" si="1"/>
        <v>2955900</v>
      </c>
      <c r="F30" s="40"/>
      <c r="G30" s="34"/>
      <c r="H30" s="20">
        <f t="shared" si="2"/>
        <v>917576</v>
      </c>
      <c r="I30" s="38"/>
      <c r="J30" s="34"/>
      <c r="K30" s="9">
        <f t="shared" si="7"/>
        <v>2119000</v>
      </c>
      <c r="L30" s="42"/>
      <c r="M30" s="36"/>
      <c r="N30" s="17"/>
      <c r="O30" s="26"/>
      <c r="P30" s="26"/>
      <c r="Q30" s="26"/>
      <c r="R30" s="17"/>
      <c r="S30" s="17"/>
      <c r="T30" s="17"/>
      <c r="U30" s="17"/>
      <c r="V30" s="17"/>
      <c r="W30" s="17"/>
      <c r="X30" s="17"/>
      <c r="Y30" s="17"/>
      <c r="Z30" s="17"/>
      <c r="AA30" s="14"/>
      <c r="AB30" s="14"/>
      <c r="AC30" s="14"/>
      <c r="AD30" s="43">
        <f t="shared" si="0"/>
        <v>0</v>
      </c>
      <c r="AE30" s="16"/>
      <c r="AF30" s="18"/>
      <c r="AG30" s="15">
        <f t="shared" si="4"/>
        <v>7591000</v>
      </c>
      <c r="AH30" s="16"/>
      <c r="AI30" s="38"/>
      <c r="AJ30" s="15"/>
      <c r="AK30" s="40"/>
      <c r="AL30" s="14"/>
      <c r="AM30" s="14"/>
    </row>
    <row r="31" spans="1:39" ht="14.4" x14ac:dyDescent="0.3">
      <c r="A31" s="32"/>
      <c r="B31" s="5"/>
      <c r="C31" s="38"/>
      <c r="D31" s="34"/>
      <c r="E31" s="20">
        <f t="shared" si="1"/>
        <v>2955900</v>
      </c>
      <c r="F31" s="40"/>
      <c r="G31" s="34"/>
      <c r="H31" s="20">
        <f t="shared" si="2"/>
        <v>917576</v>
      </c>
      <c r="I31" s="38"/>
      <c r="J31" s="34"/>
      <c r="K31" s="9">
        <f t="shared" si="7"/>
        <v>2119000</v>
      </c>
      <c r="L31" s="42"/>
      <c r="M31" s="36"/>
      <c r="N31" s="17"/>
      <c r="O31" s="26"/>
      <c r="P31" s="26"/>
      <c r="Q31" s="26"/>
      <c r="R31" s="17"/>
      <c r="S31" s="17"/>
      <c r="T31" s="17"/>
      <c r="U31" s="17"/>
      <c r="V31" s="17"/>
      <c r="W31" s="17"/>
      <c r="X31" s="17"/>
      <c r="Y31" s="17"/>
      <c r="Z31" s="17"/>
      <c r="AA31" s="14"/>
      <c r="AB31" s="14"/>
      <c r="AC31" s="14"/>
      <c r="AD31" s="43">
        <f t="shared" si="0"/>
        <v>0</v>
      </c>
      <c r="AE31" s="16"/>
      <c r="AF31" s="18"/>
      <c r="AG31" s="15">
        <f t="shared" si="4"/>
        <v>7591000</v>
      </c>
      <c r="AH31" s="16"/>
      <c r="AI31" s="38"/>
      <c r="AJ31" s="15"/>
      <c r="AK31" s="40"/>
      <c r="AL31" s="14"/>
      <c r="AM31" s="14"/>
    </row>
    <row r="32" spans="1:39" ht="14.4" x14ac:dyDescent="0.3">
      <c r="A32" s="32"/>
      <c r="B32" s="5"/>
      <c r="C32" s="38"/>
      <c r="D32" s="34"/>
      <c r="E32" s="20">
        <f t="shared" si="1"/>
        <v>2955900</v>
      </c>
      <c r="F32" s="40"/>
      <c r="G32" s="34"/>
      <c r="H32" s="20">
        <f t="shared" si="2"/>
        <v>917576</v>
      </c>
      <c r="I32" s="38"/>
      <c r="J32" s="34"/>
      <c r="K32" s="9">
        <f t="shared" si="7"/>
        <v>2119000</v>
      </c>
      <c r="L32" s="42"/>
      <c r="M32" s="36"/>
      <c r="N32" s="17"/>
      <c r="O32" s="26"/>
      <c r="P32" s="26"/>
      <c r="Q32" s="26"/>
      <c r="R32" s="17"/>
      <c r="S32" s="17"/>
      <c r="T32" s="17"/>
      <c r="U32" s="17"/>
      <c r="V32" s="17"/>
      <c r="W32" s="17"/>
      <c r="X32" s="17"/>
      <c r="Y32" s="17"/>
      <c r="Z32" s="17"/>
      <c r="AA32" s="14"/>
      <c r="AB32" s="14"/>
      <c r="AC32" s="14"/>
      <c r="AD32" s="43">
        <f t="shared" si="0"/>
        <v>0</v>
      </c>
      <c r="AE32" s="16"/>
      <c r="AF32" s="18"/>
      <c r="AG32" s="15">
        <f t="shared" si="4"/>
        <v>7591000</v>
      </c>
      <c r="AH32" s="16"/>
      <c r="AI32" s="38"/>
      <c r="AJ32" s="15"/>
      <c r="AK32" s="40"/>
      <c r="AL32" s="14"/>
      <c r="AM32" s="14"/>
    </row>
    <row r="33" spans="1:40" ht="14.4" x14ac:dyDescent="0.3">
      <c r="A33" s="32"/>
      <c r="B33" s="5"/>
      <c r="C33" s="38"/>
      <c r="D33" s="34"/>
      <c r="E33" s="20">
        <f t="shared" si="1"/>
        <v>2955900</v>
      </c>
      <c r="F33" s="40"/>
      <c r="G33" s="34"/>
      <c r="H33" s="20">
        <f t="shared" si="2"/>
        <v>917576</v>
      </c>
      <c r="I33" s="38"/>
      <c r="J33" s="34"/>
      <c r="K33" s="9">
        <f t="shared" si="7"/>
        <v>2119000</v>
      </c>
      <c r="L33" s="42"/>
      <c r="M33" s="36"/>
      <c r="N33" s="17"/>
      <c r="O33" s="26"/>
      <c r="P33" s="26"/>
      <c r="Q33" s="26"/>
      <c r="R33" s="17"/>
      <c r="S33" s="17"/>
      <c r="T33" s="17"/>
      <c r="U33" s="17"/>
      <c r="V33" s="17"/>
      <c r="W33" s="17"/>
      <c r="X33" s="17"/>
      <c r="Y33" s="17"/>
      <c r="Z33" s="17"/>
      <c r="AA33" s="14"/>
      <c r="AB33" s="14"/>
      <c r="AC33" s="14"/>
      <c r="AD33" s="43">
        <f t="shared" si="0"/>
        <v>0</v>
      </c>
      <c r="AE33" s="16"/>
      <c r="AF33" s="18"/>
      <c r="AG33" s="15">
        <f t="shared" si="4"/>
        <v>7591000</v>
      </c>
      <c r="AH33" s="16"/>
      <c r="AI33" s="38"/>
      <c r="AJ33" s="15"/>
      <c r="AK33" s="40"/>
      <c r="AL33" s="14"/>
      <c r="AM33" s="14"/>
    </row>
    <row r="34" spans="1:40" ht="14.4" x14ac:dyDescent="0.3">
      <c r="A34" s="32"/>
      <c r="B34" s="5"/>
      <c r="C34" s="38"/>
      <c r="D34" s="34"/>
      <c r="E34" s="20">
        <f t="shared" si="1"/>
        <v>2955900</v>
      </c>
      <c r="F34" s="40"/>
      <c r="G34" s="34"/>
      <c r="H34" s="20">
        <f t="shared" si="2"/>
        <v>917576</v>
      </c>
      <c r="I34" s="38"/>
      <c r="J34" s="34"/>
      <c r="K34" s="9">
        <f t="shared" si="7"/>
        <v>2119000</v>
      </c>
      <c r="L34" s="42"/>
      <c r="M34" s="36"/>
      <c r="N34" s="17"/>
      <c r="O34" s="26"/>
      <c r="P34" s="26"/>
      <c r="Q34" s="26"/>
      <c r="R34" s="17"/>
      <c r="S34" s="17"/>
      <c r="T34" s="17"/>
      <c r="U34" s="17"/>
      <c r="V34" s="17"/>
      <c r="W34" s="17"/>
      <c r="X34" s="17"/>
      <c r="Y34" s="17"/>
      <c r="Z34" s="17"/>
      <c r="AA34" s="14"/>
      <c r="AB34" s="14"/>
      <c r="AC34" s="14"/>
      <c r="AD34" s="43">
        <f t="shared" si="0"/>
        <v>0</v>
      </c>
      <c r="AE34" s="16"/>
      <c r="AF34" s="18"/>
      <c r="AG34" s="15">
        <f t="shared" si="4"/>
        <v>7591000</v>
      </c>
      <c r="AH34" s="16"/>
      <c r="AI34" s="38"/>
      <c r="AJ34" s="15"/>
      <c r="AK34" s="40"/>
      <c r="AL34" s="14"/>
      <c r="AM34" s="14"/>
    </row>
    <row r="35" spans="1:40" ht="14.4" x14ac:dyDescent="0.3">
      <c r="A35" s="32"/>
      <c r="B35" s="5"/>
      <c r="C35" s="38"/>
      <c r="D35" s="34"/>
      <c r="E35" s="20">
        <f t="shared" si="1"/>
        <v>2955900</v>
      </c>
      <c r="F35" s="40"/>
      <c r="G35" s="34"/>
      <c r="H35" s="20">
        <f t="shared" si="2"/>
        <v>917576</v>
      </c>
      <c r="I35" s="38"/>
      <c r="J35" s="34"/>
      <c r="K35" s="9">
        <f t="shared" si="7"/>
        <v>2119000</v>
      </c>
      <c r="L35" s="42"/>
      <c r="M35" s="36"/>
      <c r="N35" s="17"/>
      <c r="O35" s="26"/>
      <c r="P35" s="26"/>
      <c r="Q35" s="26"/>
      <c r="R35" s="17"/>
      <c r="S35" s="17"/>
      <c r="T35" s="17"/>
      <c r="U35" s="17"/>
      <c r="V35" s="17"/>
      <c r="W35" s="17"/>
      <c r="X35" s="17"/>
      <c r="Y35" s="17"/>
      <c r="Z35" s="17"/>
      <c r="AA35" s="14"/>
      <c r="AB35" s="14"/>
      <c r="AC35" s="14"/>
      <c r="AD35" s="43">
        <f t="shared" si="0"/>
        <v>0</v>
      </c>
      <c r="AE35" s="16"/>
      <c r="AF35" s="18"/>
      <c r="AG35" s="15">
        <f t="shared" si="4"/>
        <v>7591000</v>
      </c>
      <c r="AH35" s="16"/>
      <c r="AI35" s="38"/>
      <c r="AJ35" s="15"/>
      <c r="AK35" s="40"/>
      <c r="AL35" s="14"/>
      <c r="AM35" s="14"/>
    </row>
    <row r="36" spans="1:40" s="1" customFormat="1" ht="14.4" x14ac:dyDescent="0.3">
      <c r="A36" s="32"/>
      <c r="B36" s="5"/>
      <c r="C36" s="38"/>
      <c r="D36" s="34"/>
      <c r="E36" s="20">
        <f t="shared" si="1"/>
        <v>2955900</v>
      </c>
      <c r="F36" s="40"/>
      <c r="G36" s="34"/>
      <c r="H36" s="20">
        <f t="shared" si="2"/>
        <v>917576</v>
      </c>
      <c r="I36" s="38"/>
      <c r="J36" s="34"/>
      <c r="K36" s="9">
        <f t="shared" si="7"/>
        <v>2119000</v>
      </c>
      <c r="L36" s="42"/>
      <c r="M36" s="36"/>
      <c r="N36" s="17"/>
      <c r="O36" s="26"/>
      <c r="P36" s="26"/>
      <c r="Q36" s="26"/>
      <c r="R36" s="17"/>
      <c r="S36" s="17"/>
      <c r="T36" s="17"/>
      <c r="U36" s="17"/>
      <c r="V36" s="17"/>
      <c r="W36" s="17"/>
      <c r="X36" s="17"/>
      <c r="Y36" s="17"/>
      <c r="Z36" s="17"/>
      <c r="AA36" s="14"/>
      <c r="AB36" s="14"/>
      <c r="AC36" s="14"/>
      <c r="AD36" s="43">
        <f t="shared" si="0"/>
        <v>0</v>
      </c>
      <c r="AE36" s="16"/>
      <c r="AF36" s="18"/>
      <c r="AG36" s="15">
        <f t="shared" si="4"/>
        <v>7591000</v>
      </c>
      <c r="AH36" s="16"/>
      <c r="AI36" s="38"/>
      <c r="AJ36" s="15"/>
      <c r="AK36" s="40"/>
      <c r="AL36" s="14"/>
      <c r="AM36" s="14"/>
      <c r="AN36" s="2"/>
    </row>
    <row r="37" spans="1:40" ht="14.4" x14ac:dyDescent="0.3">
      <c r="A37" s="32"/>
      <c r="B37" s="5"/>
      <c r="C37" s="38"/>
      <c r="D37" s="34"/>
      <c r="E37" s="20">
        <f t="shared" si="1"/>
        <v>2955900</v>
      </c>
      <c r="F37" s="40"/>
      <c r="G37" s="34"/>
      <c r="H37" s="20">
        <f t="shared" si="2"/>
        <v>917576</v>
      </c>
      <c r="I37" s="38"/>
      <c r="J37" s="34"/>
      <c r="K37" s="9">
        <f t="shared" si="7"/>
        <v>2119000</v>
      </c>
      <c r="L37" s="42"/>
      <c r="M37" s="36"/>
      <c r="N37" s="17"/>
      <c r="O37" s="26"/>
      <c r="P37" s="26"/>
      <c r="Q37" s="26"/>
      <c r="R37" s="17"/>
      <c r="S37" s="17"/>
      <c r="T37" s="17"/>
      <c r="U37" s="17"/>
      <c r="V37" s="17"/>
      <c r="W37" s="17"/>
      <c r="X37" s="17"/>
      <c r="Y37" s="17"/>
      <c r="Z37" s="17"/>
      <c r="AA37" s="14"/>
      <c r="AB37" s="14"/>
      <c r="AC37" s="14"/>
      <c r="AD37" s="43">
        <f t="shared" si="0"/>
        <v>0</v>
      </c>
      <c r="AE37" s="16"/>
      <c r="AF37" s="18"/>
      <c r="AG37" s="15">
        <f t="shared" si="4"/>
        <v>7591000</v>
      </c>
      <c r="AH37" s="16"/>
      <c r="AI37" s="38"/>
      <c r="AJ37" s="15"/>
      <c r="AK37" s="40"/>
      <c r="AL37" s="14"/>
      <c r="AM37" s="14"/>
    </row>
    <row r="38" spans="1:40" ht="14.4" x14ac:dyDescent="0.3">
      <c r="A38"/>
      <c r="B38" s="5"/>
      <c r="C38" s="38"/>
      <c r="D38" s="34"/>
      <c r="E38" s="20">
        <f t="shared" si="1"/>
        <v>2955900</v>
      </c>
      <c r="F38" s="40"/>
      <c r="G38" s="34"/>
      <c r="H38" s="20">
        <f t="shared" si="2"/>
        <v>917576</v>
      </c>
      <c r="I38" s="38"/>
      <c r="J38" s="34"/>
      <c r="K38" s="9">
        <f t="shared" si="7"/>
        <v>2119000</v>
      </c>
      <c r="L38" s="42"/>
      <c r="M38" s="36"/>
      <c r="N38" s="17"/>
      <c r="O38" s="26"/>
      <c r="P38" s="26"/>
      <c r="Q38" s="26"/>
      <c r="R38" s="17"/>
      <c r="S38" s="17"/>
      <c r="T38" s="17"/>
      <c r="U38" s="17"/>
      <c r="V38" s="17"/>
      <c r="W38" s="17"/>
      <c r="X38" s="17"/>
      <c r="Y38" s="17"/>
      <c r="Z38" s="17"/>
      <c r="AA38" s="14"/>
      <c r="AB38" s="14"/>
      <c r="AC38" s="14"/>
      <c r="AD38" s="43">
        <f t="shared" si="0"/>
        <v>0</v>
      </c>
      <c r="AE38" s="16"/>
      <c r="AF38" s="18"/>
      <c r="AG38" s="15">
        <f>AE38+AF38+AG37</f>
        <v>7591000</v>
      </c>
      <c r="AH38" s="16"/>
      <c r="AI38" s="38"/>
      <c r="AJ38" s="15"/>
      <c r="AK38" s="40"/>
      <c r="AL38" s="14"/>
      <c r="AM38" s="14"/>
    </row>
    <row r="39" spans="1:40" x14ac:dyDescent="0.25">
      <c r="A39" s="155" t="s">
        <v>12</v>
      </c>
      <c r="B39" s="156"/>
      <c r="C39" s="38">
        <f>SUM(C8:C34)</f>
        <v>3935000</v>
      </c>
      <c r="D39" s="34">
        <f>SUM(D8:D34)</f>
        <v>979100</v>
      </c>
      <c r="E39" s="24">
        <f>SUM(C39-D39)</f>
        <v>2955900</v>
      </c>
      <c r="F39" s="38">
        <f>SUM(F8:F34)</f>
        <v>3656000</v>
      </c>
      <c r="G39" s="34">
        <f>SUM(G8:G34)</f>
        <v>2738424</v>
      </c>
      <c r="H39" s="24">
        <f>SUM(F39-G39)</f>
        <v>917576</v>
      </c>
      <c r="I39" s="38">
        <f>SUM(I8:I34)</f>
        <v>2300000</v>
      </c>
      <c r="J39" s="34">
        <f>SUM(J8:J34)</f>
        <v>181000</v>
      </c>
      <c r="K39" s="24">
        <f>SUM(I39-J39)</f>
        <v>2119000</v>
      </c>
      <c r="L39" s="38">
        <f>SUM(L8:L34)</f>
        <v>0</v>
      </c>
      <c r="M39" s="34">
        <f>SUM(M8:M34)</f>
        <v>0</v>
      </c>
      <c r="N39" s="24">
        <f>SUM(L39-M39)</f>
        <v>0</v>
      </c>
      <c r="O39" s="27">
        <f>SUM(O8:O34)</f>
        <v>0</v>
      </c>
      <c r="P39" s="27">
        <f>SUM(P8:P34)</f>
        <v>0</v>
      </c>
      <c r="Q39" s="28">
        <f>SUM(O39-P39)</f>
        <v>0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43">
        <f t="shared" si="0"/>
        <v>0</v>
      </c>
      <c r="AE39" s="16">
        <f>SUM(AE8:AE34)</f>
        <v>3935000</v>
      </c>
      <c r="AF39" s="16">
        <f>SUM(AF8:AF34)</f>
        <v>3656000</v>
      </c>
      <c r="AG39" s="16">
        <f>SUM(AE8:AF38)</f>
        <v>7591000</v>
      </c>
      <c r="AH39" s="21">
        <f>SUM(AH8:AH34)</f>
        <v>0</v>
      </c>
      <c r="AI39" s="40">
        <f>SUM(AI8:AI34)</f>
        <v>0</v>
      </c>
      <c r="AJ39" s="22">
        <f>SUM(AH39-AI39)</f>
        <v>0</v>
      </c>
      <c r="AK39" s="40">
        <f>SUM(AK8:AK34)</f>
        <v>0</v>
      </c>
      <c r="AL39" s="21">
        <f>SUM(AL8:AL34)</f>
        <v>0</v>
      </c>
      <c r="AM39" s="23">
        <f>SUM(AK39-AL39)</f>
        <v>0</v>
      </c>
    </row>
    <row r="40" spans="1:40" x14ac:dyDescent="0.25">
      <c r="A40" s="6" t="s">
        <v>26</v>
      </c>
      <c r="B40" s="6"/>
      <c r="C40" s="157"/>
      <c r="D40" s="158"/>
      <c r="E40" s="158"/>
      <c r="F40" s="158"/>
      <c r="G40" s="158"/>
      <c r="H40" s="159"/>
      <c r="I40" s="8"/>
      <c r="J40" s="8"/>
      <c r="K40" s="8"/>
      <c r="L40" s="8"/>
      <c r="M40" s="8"/>
      <c r="N40" s="8"/>
      <c r="O40" s="29"/>
      <c r="P40" s="29"/>
      <c r="Q40" s="29"/>
      <c r="R40" s="160" t="s">
        <v>27</v>
      </c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>
        <f>SUM(R9:AC39)</f>
        <v>1619024</v>
      </c>
      <c r="AD40" s="159"/>
      <c r="AE40" s="160" t="s">
        <v>28</v>
      </c>
      <c r="AF40" s="158"/>
      <c r="AG40" s="19">
        <f>SUM(AE39:AF39)</f>
        <v>7591000</v>
      </c>
      <c r="AH40" s="161"/>
      <c r="AI40" s="162"/>
      <c r="AJ40" s="163"/>
      <c r="AK40" s="161"/>
      <c r="AL40" s="162"/>
      <c r="AM40" s="164"/>
    </row>
    <row r="41" spans="1:40" ht="14.4" x14ac:dyDescent="0.3">
      <c r="AE41"/>
      <c r="AF41"/>
      <c r="AG41"/>
    </row>
    <row r="42" spans="1:40" ht="14.4" x14ac:dyDescent="0.3">
      <c r="AE42"/>
      <c r="AF42"/>
      <c r="AG42"/>
    </row>
  </sheetData>
  <mergeCells count="48">
    <mergeCell ref="A1:AM2"/>
    <mergeCell ref="A5:A7"/>
    <mergeCell ref="B5:B7"/>
    <mergeCell ref="C5:E5"/>
    <mergeCell ref="F5:H5"/>
    <mergeCell ref="I5:K5"/>
    <mergeCell ref="H6:H7"/>
    <mergeCell ref="I6:I7"/>
    <mergeCell ref="J6:J7"/>
    <mergeCell ref="K6:K7"/>
    <mergeCell ref="AK5:AM5"/>
    <mergeCell ref="C6:C7"/>
    <mergeCell ref="D6:D7"/>
    <mergeCell ref="E6:E7"/>
    <mergeCell ref="F6:F7"/>
    <mergeCell ref="G6:G7"/>
    <mergeCell ref="AH5:AJ5"/>
    <mergeCell ref="L6:L7"/>
    <mergeCell ref="M6:M7"/>
    <mergeCell ref="N6:N7"/>
    <mergeCell ref="O6:O7"/>
    <mergeCell ref="P6:P7"/>
    <mergeCell ref="R6:V6"/>
    <mergeCell ref="W6:Z6"/>
    <mergeCell ref="AA6:AA7"/>
    <mergeCell ref="AB6:AB7"/>
    <mergeCell ref="AC6:AC7"/>
    <mergeCell ref="L5:N5"/>
    <mergeCell ref="Q6:Q7"/>
    <mergeCell ref="O5:Q5"/>
    <mergeCell ref="R5:AD5"/>
    <mergeCell ref="AE5:AG5"/>
    <mergeCell ref="AK6:AK7"/>
    <mergeCell ref="AL6:AL7"/>
    <mergeCell ref="AM6:AM7"/>
    <mergeCell ref="A39:B39"/>
    <mergeCell ref="C40:H40"/>
    <mergeCell ref="R40:AB40"/>
    <mergeCell ref="AC40:AD40"/>
    <mergeCell ref="AE40:AF40"/>
    <mergeCell ref="AH40:AJ40"/>
    <mergeCell ref="AK40:AM40"/>
    <mergeCell ref="AD6:AD7"/>
    <mergeCell ref="AE6:AF6"/>
    <mergeCell ref="AG6:AG7"/>
    <mergeCell ref="AH6:AH7"/>
    <mergeCell ref="AI6:AI7"/>
    <mergeCell ref="AJ6:AJ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EE4D-6AA4-4F20-A87F-9B4C43524F13}">
  <dimension ref="B4:K26"/>
  <sheetViews>
    <sheetView tabSelected="1" zoomScale="88" workbookViewId="0">
      <selection activeCell="F24" sqref="F24:G24"/>
    </sheetView>
  </sheetViews>
  <sheetFormatPr defaultRowHeight="14.4" x14ac:dyDescent="0.3"/>
  <cols>
    <col min="1" max="1" width="1.109375" customWidth="1"/>
    <col min="2" max="2" width="3.33203125" customWidth="1"/>
    <col min="3" max="3" width="9.33203125" customWidth="1"/>
    <col min="5" max="5" width="7.77734375" customWidth="1"/>
    <col min="6" max="6" width="9.88671875" customWidth="1"/>
    <col min="7" max="7" width="10.44140625" customWidth="1"/>
    <col min="8" max="8" width="13.44140625" customWidth="1"/>
    <col min="10" max="10" width="6.21875" customWidth="1"/>
  </cols>
  <sheetData>
    <row r="4" spans="2:11" x14ac:dyDescent="0.3">
      <c r="B4" s="248" t="s">
        <v>57</v>
      </c>
      <c r="C4" s="248"/>
      <c r="D4" s="248"/>
      <c r="E4" s="248"/>
      <c r="F4" s="248"/>
      <c r="G4" s="248"/>
      <c r="H4" s="248"/>
      <c r="I4" s="248"/>
      <c r="J4" s="248"/>
      <c r="K4" s="248"/>
    </row>
    <row r="5" spans="2:11" x14ac:dyDescent="0.3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2:11" x14ac:dyDescent="0.3">
      <c r="B6" s="249" t="s">
        <v>58</v>
      </c>
      <c r="C6" s="249"/>
      <c r="D6" s="249"/>
      <c r="E6" s="249"/>
      <c r="F6" s="249"/>
      <c r="G6" s="249"/>
      <c r="H6" s="249"/>
      <c r="I6" s="249"/>
      <c r="J6" s="249"/>
      <c r="K6" s="249"/>
    </row>
    <row r="7" spans="2:11" x14ac:dyDescent="0.3">
      <c r="B7" s="250" t="s">
        <v>124</v>
      </c>
      <c r="C7" s="250"/>
      <c r="D7" s="250"/>
      <c r="E7" s="250"/>
      <c r="F7" s="250"/>
      <c r="G7" s="250"/>
      <c r="H7" s="250"/>
      <c r="I7" s="250"/>
      <c r="J7" s="250"/>
      <c r="K7" s="250"/>
    </row>
    <row r="8" spans="2:1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</row>
    <row r="9" spans="2:11" x14ac:dyDescent="0.3">
      <c r="B9" s="72" t="s">
        <v>7</v>
      </c>
      <c r="C9" s="71"/>
      <c r="D9" s="71"/>
      <c r="E9" s="71"/>
      <c r="F9" s="71"/>
      <c r="G9" s="71"/>
      <c r="H9" s="71"/>
      <c r="I9" s="251" t="s">
        <v>59</v>
      </c>
      <c r="J9" s="251"/>
      <c r="K9" s="71"/>
    </row>
    <row r="10" spans="2:11" x14ac:dyDescent="0.3">
      <c r="B10" s="246" t="s">
        <v>39</v>
      </c>
      <c r="C10" s="246"/>
      <c r="D10" s="246"/>
      <c r="E10" s="242">
        <f>'JU P5'!AG100</f>
        <v>13003000</v>
      </c>
      <c r="F10" s="242"/>
      <c r="G10" s="240"/>
      <c r="H10" s="240"/>
      <c r="I10" s="241"/>
      <c r="J10" s="240"/>
      <c r="K10" s="71"/>
    </row>
    <row r="11" spans="2:11" x14ac:dyDescent="0.3">
      <c r="B11" s="71"/>
      <c r="C11" s="71" t="s">
        <v>60</v>
      </c>
      <c r="D11" s="71"/>
      <c r="E11" s="242">
        <v>0</v>
      </c>
      <c r="F11" s="242"/>
      <c r="G11" s="240"/>
      <c r="H11" s="240"/>
      <c r="I11" s="241"/>
      <c r="J11" s="240"/>
      <c r="K11" s="71"/>
    </row>
    <row r="12" spans="2:11" x14ac:dyDescent="0.3">
      <c r="B12" s="71"/>
      <c r="C12" s="71" t="s">
        <v>61</v>
      </c>
      <c r="D12" s="71"/>
      <c r="E12" s="242">
        <v>0</v>
      </c>
      <c r="F12" s="242"/>
      <c r="G12" s="240"/>
      <c r="H12" s="240"/>
      <c r="I12" s="247"/>
      <c r="J12" s="243"/>
      <c r="K12" s="71"/>
    </row>
    <row r="13" spans="2:11" x14ac:dyDescent="0.3">
      <c r="B13" s="71"/>
      <c r="C13" s="71" t="s">
        <v>62</v>
      </c>
      <c r="D13" s="71"/>
      <c r="E13" s="242">
        <v>0</v>
      </c>
      <c r="F13" s="242"/>
      <c r="G13" s="74" t="s">
        <v>63</v>
      </c>
      <c r="H13" s="75">
        <f>E10</f>
        <v>13003000</v>
      </c>
      <c r="I13" s="244">
        <f>H13</f>
        <v>13003000</v>
      </c>
      <c r="J13" s="245"/>
      <c r="K13" s="71"/>
    </row>
    <row r="14" spans="2:11" x14ac:dyDescent="0.3">
      <c r="B14" s="72" t="s">
        <v>64</v>
      </c>
      <c r="C14" s="71"/>
      <c r="D14" s="71"/>
      <c r="E14" s="242"/>
      <c r="F14" s="242"/>
      <c r="G14" s="240"/>
      <c r="H14" s="240"/>
      <c r="I14" s="241"/>
      <c r="J14" s="240"/>
      <c r="K14" s="71"/>
    </row>
    <row r="15" spans="2:11" x14ac:dyDescent="0.3">
      <c r="B15" s="246" t="s">
        <v>6</v>
      </c>
      <c r="C15" s="246"/>
      <c r="D15" s="246"/>
      <c r="E15" s="242"/>
      <c r="F15" s="242"/>
      <c r="G15" s="240"/>
      <c r="H15" s="240"/>
      <c r="I15" s="241"/>
      <c r="J15" s="240"/>
      <c r="K15" s="71"/>
    </row>
    <row r="16" spans="2:11" x14ac:dyDescent="0.3">
      <c r="B16" s="71"/>
      <c r="C16" s="71" t="s">
        <v>74</v>
      </c>
      <c r="D16" s="71"/>
      <c r="E16" s="242">
        <f>'JU P5'!R113</f>
        <v>2689600</v>
      </c>
      <c r="F16" s="242"/>
      <c r="H16" s="71"/>
      <c r="I16" s="241"/>
      <c r="J16" s="240"/>
      <c r="K16" s="71"/>
    </row>
    <row r="17" spans="2:11" x14ac:dyDescent="0.3">
      <c r="B17" s="71"/>
      <c r="C17" s="71" t="s">
        <v>75</v>
      </c>
      <c r="D17" s="71"/>
      <c r="E17" s="242">
        <f>'JU P5'!S113</f>
        <v>4067529</v>
      </c>
      <c r="F17" s="242"/>
      <c r="G17" s="71" t="s">
        <v>67</v>
      </c>
      <c r="H17" s="71"/>
      <c r="I17" s="241"/>
      <c r="J17" s="240"/>
      <c r="K17" s="71"/>
    </row>
    <row r="18" spans="2:11" x14ac:dyDescent="0.3">
      <c r="B18" s="71"/>
      <c r="C18" s="71" t="s">
        <v>52</v>
      </c>
      <c r="D18" s="71"/>
      <c r="E18" s="242">
        <f>'JU P5'!AC113</f>
        <v>2291500</v>
      </c>
      <c r="F18" s="242"/>
      <c r="G18" s="71" t="s">
        <v>67</v>
      </c>
      <c r="H18" s="71"/>
      <c r="I18" s="241"/>
      <c r="J18" s="240"/>
      <c r="K18" s="71"/>
    </row>
    <row r="19" spans="2:11" x14ac:dyDescent="0.3">
      <c r="B19" s="71"/>
      <c r="C19" s="71" t="s">
        <v>68</v>
      </c>
      <c r="D19" s="71"/>
      <c r="E19" s="242">
        <v>339242</v>
      </c>
      <c r="F19" s="242"/>
      <c r="G19" s="74" t="s">
        <v>65</v>
      </c>
      <c r="H19" s="75">
        <f>E16+E17+E18+E19</f>
        <v>9387871</v>
      </c>
      <c r="I19" s="241"/>
      <c r="J19" s="240"/>
      <c r="K19" s="71"/>
    </row>
    <row r="20" spans="2:11" x14ac:dyDescent="0.3">
      <c r="B20" s="71"/>
      <c r="C20" s="71" t="s">
        <v>66</v>
      </c>
      <c r="D20" s="71"/>
      <c r="E20" s="242">
        <v>444000</v>
      </c>
      <c r="F20" s="242"/>
      <c r="G20" s="240"/>
      <c r="H20" s="240"/>
      <c r="I20" s="241"/>
      <c r="J20" s="240"/>
      <c r="K20" s="71"/>
    </row>
    <row r="21" spans="2:11" x14ac:dyDescent="0.3">
      <c r="B21" s="71"/>
      <c r="C21" s="71" t="s">
        <v>69</v>
      </c>
      <c r="D21" s="71"/>
      <c r="E21" s="242">
        <v>100000</v>
      </c>
      <c r="F21" s="242"/>
      <c r="G21" s="240"/>
      <c r="H21" s="240"/>
      <c r="I21" s="241"/>
      <c r="J21" s="240"/>
      <c r="K21" s="71"/>
    </row>
    <row r="22" spans="2:11" x14ac:dyDescent="0.3">
      <c r="B22" s="71"/>
      <c r="C22" s="71" t="s">
        <v>70</v>
      </c>
      <c r="D22" s="71"/>
      <c r="E22" s="242">
        <v>3937700</v>
      </c>
      <c r="F22" s="242"/>
      <c r="G22" s="240"/>
      <c r="H22" s="240"/>
      <c r="I22" s="241"/>
      <c r="J22" s="240"/>
      <c r="K22" s="71"/>
    </row>
    <row r="23" spans="2:11" x14ac:dyDescent="0.3">
      <c r="B23" s="71"/>
      <c r="C23" s="71" t="s">
        <v>76</v>
      </c>
      <c r="D23" s="71"/>
      <c r="E23" s="242">
        <f>'JU P5'!T113</f>
        <v>301000</v>
      </c>
      <c r="F23" s="242"/>
      <c r="G23" s="74" t="s">
        <v>71</v>
      </c>
      <c r="H23" s="75">
        <f>E20+E21+E22+E23+E19</f>
        <v>5121942</v>
      </c>
      <c r="I23" s="241"/>
      <c r="J23" s="240"/>
      <c r="K23" s="71"/>
    </row>
    <row r="24" spans="2:11" x14ac:dyDescent="0.3">
      <c r="B24" s="71"/>
      <c r="C24" s="71"/>
      <c r="D24" s="71"/>
      <c r="E24" s="71"/>
      <c r="F24" s="239" t="s">
        <v>77</v>
      </c>
      <c r="G24" s="239"/>
      <c r="H24" s="76">
        <f>'JU P5'!AD112+H23</f>
        <v>14471571</v>
      </c>
      <c r="I24" s="71"/>
      <c r="J24" s="71"/>
      <c r="K24" s="71"/>
    </row>
    <row r="25" spans="2:11" x14ac:dyDescent="0.3">
      <c r="B25" s="71"/>
      <c r="C25" s="71"/>
      <c r="D25" s="71"/>
      <c r="E25" s="243"/>
      <c r="F25" s="243"/>
      <c r="G25" s="71"/>
      <c r="H25" s="71"/>
      <c r="I25" s="244">
        <f>H24</f>
        <v>14471571</v>
      </c>
      <c r="J25" s="245"/>
      <c r="K25" s="71" t="s">
        <v>72</v>
      </c>
    </row>
    <row r="26" spans="2:11" x14ac:dyDescent="0.3">
      <c r="B26" s="71"/>
      <c r="C26" s="71"/>
      <c r="D26" s="71"/>
      <c r="E26" s="71"/>
      <c r="F26" s="73" t="s">
        <v>73</v>
      </c>
      <c r="G26" s="71"/>
      <c r="H26" s="71"/>
      <c r="I26" s="238">
        <f>I13-I25</f>
        <v>-1468571</v>
      </c>
      <c r="J26" s="238"/>
      <c r="K26" s="71"/>
    </row>
  </sheetData>
  <mergeCells count="46">
    <mergeCell ref="E25:F25"/>
    <mergeCell ref="I25:J25"/>
    <mergeCell ref="I26:J26"/>
    <mergeCell ref="E22:F22"/>
    <mergeCell ref="G22:H22"/>
    <mergeCell ref="I22:J22"/>
    <mergeCell ref="E23:F23"/>
    <mergeCell ref="I23:J23"/>
    <mergeCell ref="F24:G24"/>
    <mergeCell ref="E21:F21"/>
    <mergeCell ref="G21:H21"/>
    <mergeCell ref="I21:J21"/>
    <mergeCell ref="E16:F16"/>
    <mergeCell ref="I16:J16"/>
    <mergeCell ref="E17:F17"/>
    <mergeCell ref="I17:J17"/>
    <mergeCell ref="E18:F18"/>
    <mergeCell ref="I18:J18"/>
    <mergeCell ref="E19:F19"/>
    <mergeCell ref="I19:J19"/>
    <mergeCell ref="E20:F20"/>
    <mergeCell ref="G20:H20"/>
    <mergeCell ref="I20:J20"/>
    <mergeCell ref="B15:D15"/>
    <mergeCell ref="E15:F15"/>
    <mergeCell ref="G15:H15"/>
    <mergeCell ref="I15:J15"/>
    <mergeCell ref="E11:F11"/>
    <mergeCell ref="G11:H11"/>
    <mergeCell ref="I11:J11"/>
    <mergeCell ref="E12:F12"/>
    <mergeCell ref="G12:H12"/>
    <mergeCell ref="I12:J12"/>
    <mergeCell ref="E13:F13"/>
    <mergeCell ref="I13:J13"/>
    <mergeCell ref="E14:F14"/>
    <mergeCell ref="G14:H14"/>
    <mergeCell ref="I14:J14"/>
    <mergeCell ref="B4:K5"/>
    <mergeCell ref="B6:K6"/>
    <mergeCell ref="B7:K7"/>
    <mergeCell ref="I9:J9"/>
    <mergeCell ref="B10:D10"/>
    <mergeCell ref="E10:F10"/>
    <mergeCell ref="G10:H10"/>
    <mergeCell ref="I10:J10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0DA5-8DB7-424F-A9D0-5D4BD2E53C60}">
  <sheetPr>
    <pageSetUpPr fitToPage="1"/>
  </sheetPr>
  <dimension ref="A1:AN100"/>
  <sheetViews>
    <sheetView topLeftCell="A76" zoomScale="122" zoomScaleNormal="75" workbookViewId="0">
      <selection activeCell="O5" sqref="O5:AD100"/>
    </sheetView>
  </sheetViews>
  <sheetFormatPr defaultColWidth="9.109375" defaultRowHeight="13.8" x14ac:dyDescent="0.25"/>
  <cols>
    <col min="1" max="1" width="9.21875" style="92" customWidth="1"/>
    <col min="2" max="2" width="41.77734375" style="93" customWidth="1"/>
    <col min="3" max="3" width="18.44140625" style="96" bestFit="1" customWidth="1"/>
    <col min="4" max="4" width="12.6640625" style="96" customWidth="1"/>
    <col min="5" max="5" width="12.33203125" style="7" customWidth="1"/>
    <col min="6" max="6" width="0.33203125" style="7" customWidth="1"/>
    <col min="7" max="7" width="13" style="7" hidden="1" customWidth="1"/>
    <col min="8" max="8" width="13.88671875" style="7" hidden="1" customWidth="1"/>
    <col min="9" max="9" width="13" style="7" bestFit="1" customWidth="1"/>
    <col min="10" max="10" width="10.6640625" style="7" customWidth="1"/>
    <col min="11" max="11" width="13" style="7" bestFit="1" customWidth="1"/>
    <col min="12" max="12" width="18.44140625" style="7" bestFit="1" customWidth="1"/>
    <col min="13" max="13" width="13.5546875" style="7" customWidth="1"/>
    <col min="14" max="14" width="18.44140625" style="7" bestFit="1" customWidth="1"/>
    <col min="15" max="15" width="2.109375" style="7" customWidth="1"/>
    <col min="16" max="16" width="9.33203125" style="7" hidden="1" customWidth="1"/>
    <col min="17" max="17" width="14.5546875" style="7" hidden="1" customWidth="1"/>
    <col min="18" max="18" width="12.33203125" style="7" customWidth="1"/>
    <col min="19" max="19" width="15.88671875" style="7" bestFit="1" customWidth="1"/>
    <col min="20" max="20" width="11" style="7" customWidth="1"/>
    <col min="21" max="21" width="9.77734375" style="7" customWidth="1"/>
    <col min="22" max="22" width="10.33203125" style="7" customWidth="1"/>
    <col min="23" max="23" width="9.77734375" style="7" customWidth="1"/>
    <col min="24" max="24" width="11.5546875" style="7" customWidth="1"/>
    <col min="25" max="25" width="12.77734375" style="7" customWidth="1"/>
    <col min="26" max="26" width="10.21875" style="7" customWidth="1"/>
    <col min="27" max="27" width="15.77734375" style="7" bestFit="1" customWidth="1"/>
    <col min="28" max="28" width="9.77734375" style="7" bestFit="1" customWidth="1"/>
    <col min="29" max="29" width="18.44140625" style="7" bestFit="1" customWidth="1"/>
    <col min="30" max="30" width="13.44140625" style="7" customWidth="1"/>
    <col min="31" max="31" width="18.44140625" style="7" bestFit="1" customWidth="1"/>
    <col min="32" max="32" width="13.77734375" style="7" customWidth="1"/>
    <col min="33" max="33" width="15.109375" style="7" customWidth="1"/>
    <col min="34" max="36" width="9.77734375" style="7" bestFit="1" customWidth="1"/>
    <col min="37" max="37" width="10.109375" style="7" bestFit="1" customWidth="1"/>
    <col min="38" max="38" width="9.77734375" style="7" bestFit="1" customWidth="1"/>
    <col min="39" max="39" width="10.1093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92" t="s">
        <v>35</v>
      </c>
      <c r="B3" s="93" t="s">
        <v>38</v>
      </c>
    </row>
    <row r="4" spans="1:39" x14ac:dyDescent="0.25">
      <c r="A4" s="92" t="s">
        <v>36</v>
      </c>
      <c r="B4" s="93" t="s">
        <v>45</v>
      </c>
    </row>
    <row r="5" spans="1:39" s="3" customFormat="1" ht="19.5" customHeight="1" x14ac:dyDescent="0.3">
      <c r="A5" s="204" t="s">
        <v>1</v>
      </c>
      <c r="B5" s="22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29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25"/>
      <c r="C6" s="227" t="s">
        <v>10</v>
      </c>
      <c r="D6" s="229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54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26"/>
      <c r="C7" s="228"/>
      <c r="D7" s="230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44">
        <v>18</v>
      </c>
      <c r="B8" s="94" t="s">
        <v>48</v>
      </c>
      <c r="C8" s="97">
        <v>1386559</v>
      </c>
      <c r="D8" s="101">
        <v>0</v>
      </c>
      <c r="E8" s="10">
        <f>C8-D8</f>
        <v>1386559</v>
      </c>
      <c r="F8" s="39">
        <v>0</v>
      </c>
      <c r="G8" s="33">
        <v>0</v>
      </c>
      <c r="H8" s="10">
        <v>0</v>
      </c>
      <c r="I8" s="37">
        <v>0</v>
      </c>
      <c r="J8" s="33">
        <v>0</v>
      </c>
      <c r="K8" s="9">
        <v>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v>1386559</v>
      </c>
      <c r="AF8" s="13">
        <v>0</v>
      </c>
      <c r="AG8" s="10">
        <f>AE8+AF8</f>
        <v>1386559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s="1" customFormat="1" ht="14.4" x14ac:dyDescent="0.3">
      <c r="A9" s="44">
        <v>19</v>
      </c>
      <c r="B9" s="78" t="s">
        <v>7</v>
      </c>
      <c r="C9" s="98">
        <v>89000</v>
      </c>
      <c r="D9" s="102"/>
      <c r="E9" s="10">
        <f>SUM(E8+C9-D9)</f>
        <v>1475559</v>
      </c>
      <c r="F9" s="47"/>
      <c r="G9" s="46"/>
      <c r="H9" s="10"/>
      <c r="I9" s="45"/>
      <c r="J9" s="46"/>
      <c r="K9" s="9"/>
      <c r="L9" s="48">
        <v>211000</v>
      </c>
      <c r="M9" s="49">
        <v>0</v>
      </c>
      <c r="N9" s="50">
        <f>L9+N8-M9</f>
        <v>211000</v>
      </c>
      <c r="O9" s="51"/>
      <c r="P9" s="51"/>
      <c r="Q9" s="51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43">
        <f>SUM(R9:AC9)+AD8</f>
        <v>0</v>
      </c>
      <c r="AE9" s="53">
        <v>89000</v>
      </c>
      <c r="AF9" s="54">
        <v>211000</v>
      </c>
      <c r="AG9" s="55">
        <f>AE9+AF9+AG8</f>
        <v>1686559</v>
      </c>
      <c r="AH9" s="53"/>
      <c r="AI9" s="45"/>
      <c r="AJ9" s="55"/>
      <c r="AK9" s="47"/>
      <c r="AL9" s="52"/>
      <c r="AM9" s="52">
        <f>SUM(AM8+AK9-AL9)</f>
        <v>0</v>
      </c>
    </row>
    <row r="10" spans="1:39" ht="14.4" x14ac:dyDescent="0.3">
      <c r="A10" s="32"/>
      <c r="B10" s="95" t="s">
        <v>46</v>
      </c>
      <c r="C10" s="99"/>
      <c r="D10" s="103">
        <v>251370</v>
      </c>
      <c r="E10" s="20">
        <f t="shared" ref="E10:E38" si="0">SUM(E9+C10-D10)</f>
        <v>1224189</v>
      </c>
      <c r="F10" s="40"/>
      <c r="G10" s="34"/>
      <c r="H10" s="20"/>
      <c r="I10" s="38"/>
      <c r="J10" s="34"/>
      <c r="K10" s="9"/>
      <c r="L10" s="42"/>
      <c r="M10" s="36"/>
      <c r="N10" s="17">
        <f t="shared" ref="N10:N38" si="1">L10+N9-M10</f>
        <v>211000</v>
      </c>
      <c r="O10" s="26"/>
      <c r="P10" s="26"/>
      <c r="Q10" s="26"/>
      <c r="R10" s="17"/>
      <c r="S10" s="17">
        <v>251370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3">
        <f t="shared" ref="AD10:AD38" si="2">SUM(R10:AC10)+AD9</f>
        <v>251370</v>
      </c>
      <c r="AE10" s="16"/>
      <c r="AF10" s="18"/>
      <c r="AG10" s="55">
        <f t="shared" ref="AG10:AG38" si="3">AE10+AF10+AG9</f>
        <v>1686559</v>
      </c>
      <c r="AH10" s="16"/>
      <c r="AI10" s="38"/>
      <c r="AJ10" s="15"/>
      <c r="AK10" s="40"/>
      <c r="AL10" s="14"/>
      <c r="AM10" s="14">
        <f t="shared" ref="AM10" si="4">SUM(AM9+AK10-AL10)</f>
        <v>0</v>
      </c>
    </row>
    <row r="11" spans="1:39" ht="14.4" x14ac:dyDescent="0.3">
      <c r="A11" s="32"/>
      <c r="B11" s="95" t="s">
        <v>47</v>
      </c>
      <c r="C11" s="99"/>
      <c r="D11" s="103">
        <v>202500</v>
      </c>
      <c r="E11" s="20">
        <f t="shared" si="0"/>
        <v>1021689</v>
      </c>
      <c r="F11" s="40"/>
      <c r="G11" s="34"/>
      <c r="H11" s="20"/>
      <c r="I11" s="38"/>
      <c r="J11" s="34"/>
      <c r="K11" s="9"/>
      <c r="L11" s="42"/>
      <c r="M11" s="36"/>
      <c r="N11" s="17">
        <f t="shared" si="1"/>
        <v>211000</v>
      </c>
      <c r="O11" s="26"/>
      <c r="P11" s="26"/>
      <c r="Q11" s="26"/>
      <c r="R11" s="17"/>
      <c r="S11" s="17"/>
      <c r="T11" s="17"/>
      <c r="U11" s="17"/>
      <c r="V11" s="17"/>
      <c r="W11" s="17"/>
      <c r="X11" s="17"/>
      <c r="Y11" s="17"/>
      <c r="Z11" s="17"/>
      <c r="AA11" s="14"/>
      <c r="AB11" s="14"/>
      <c r="AC11" s="14">
        <v>202500</v>
      </c>
      <c r="AD11" s="43">
        <f t="shared" si="2"/>
        <v>453870</v>
      </c>
      <c r="AE11" s="16"/>
      <c r="AF11" s="18"/>
      <c r="AG11" s="55">
        <f t="shared" si="3"/>
        <v>1686559</v>
      </c>
      <c r="AH11" s="16"/>
      <c r="AI11" s="38"/>
      <c r="AJ11" s="15"/>
      <c r="AK11" s="40"/>
      <c r="AL11" s="14"/>
      <c r="AM11" s="14"/>
    </row>
    <row r="12" spans="1:39" s="1" customFormat="1" ht="14.4" x14ac:dyDescent="0.3">
      <c r="A12" s="44">
        <v>20</v>
      </c>
      <c r="B12" s="78" t="s">
        <v>7</v>
      </c>
      <c r="C12" s="98">
        <v>335000</v>
      </c>
      <c r="D12" s="102"/>
      <c r="E12" s="10">
        <f t="shared" si="0"/>
        <v>1356689</v>
      </c>
      <c r="F12" s="47"/>
      <c r="G12" s="46"/>
      <c r="H12" s="10"/>
      <c r="I12" s="45"/>
      <c r="J12" s="46"/>
      <c r="K12" s="9"/>
      <c r="L12" s="48">
        <v>99000</v>
      </c>
      <c r="M12" s="49"/>
      <c r="N12" s="50">
        <f t="shared" si="1"/>
        <v>310000</v>
      </c>
      <c r="O12" s="51"/>
      <c r="P12" s="51"/>
      <c r="Q12" s="51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2"/>
      <c r="AC12" s="52"/>
      <c r="AD12" s="43">
        <f t="shared" si="2"/>
        <v>453870</v>
      </c>
      <c r="AE12" s="53">
        <v>335000</v>
      </c>
      <c r="AF12" s="54">
        <v>99000</v>
      </c>
      <c r="AG12" s="55">
        <f t="shared" si="3"/>
        <v>2120559</v>
      </c>
      <c r="AH12" s="53"/>
      <c r="AI12" s="45"/>
      <c r="AJ12" s="55"/>
      <c r="AK12" s="47"/>
      <c r="AL12" s="52"/>
      <c r="AM12" s="52"/>
    </row>
    <row r="13" spans="1:39" ht="14.4" x14ac:dyDescent="0.3">
      <c r="A13" s="32"/>
      <c r="B13" s="95" t="s">
        <v>49</v>
      </c>
      <c r="C13" s="99"/>
      <c r="D13" s="103">
        <v>26000</v>
      </c>
      <c r="E13" s="20">
        <f t="shared" si="0"/>
        <v>1330689</v>
      </c>
      <c r="F13" s="40"/>
      <c r="G13" s="34"/>
      <c r="H13" s="20"/>
      <c r="I13" s="38"/>
      <c r="J13" s="34"/>
      <c r="K13" s="9"/>
      <c r="L13" s="42"/>
      <c r="M13" s="36"/>
      <c r="N13" s="17">
        <f t="shared" si="1"/>
        <v>310000</v>
      </c>
      <c r="O13" s="26"/>
      <c r="P13" s="26"/>
      <c r="Q13" s="26"/>
      <c r="R13" s="17"/>
      <c r="S13" s="17">
        <v>26000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43">
        <f t="shared" si="2"/>
        <v>479870</v>
      </c>
      <c r="AE13" s="16"/>
      <c r="AF13" s="18"/>
      <c r="AG13" s="55">
        <f t="shared" si="3"/>
        <v>2120559</v>
      </c>
      <c r="AH13" s="16"/>
      <c r="AI13" s="38"/>
      <c r="AJ13" s="15"/>
      <c r="AK13" s="40"/>
      <c r="AL13" s="14"/>
      <c r="AM13" s="14"/>
    </row>
    <row r="14" spans="1:39" ht="14.4" x14ac:dyDescent="0.3">
      <c r="A14" s="32"/>
      <c r="B14" s="95" t="s">
        <v>50</v>
      </c>
      <c r="C14" s="99"/>
      <c r="D14" s="103">
        <v>270000</v>
      </c>
      <c r="E14" s="20">
        <f t="shared" si="0"/>
        <v>1060689</v>
      </c>
      <c r="F14" s="40"/>
      <c r="G14" s="34"/>
      <c r="H14" s="20"/>
      <c r="I14" s="38"/>
      <c r="J14" s="34"/>
      <c r="K14" s="9"/>
      <c r="L14" s="42"/>
      <c r="M14" s="36"/>
      <c r="N14" s="17">
        <f t="shared" si="1"/>
        <v>310000</v>
      </c>
      <c r="O14" s="26"/>
      <c r="P14" s="26"/>
      <c r="Q14" s="26"/>
      <c r="R14" s="17">
        <v>270000</v>
      </c>
      <c r="S14" s="17"/>
      <c r="T14" s="17"/>
      <c r="U14" s="17"/>
      <c r="V14" s="17"/>
      <c r="W14" s="17"/>
      <c r="X14" s="17"/>
      <c r="Y14" s="17"/>
      <c r="Z14" s="17"/>
      <c r="AA14" s="14"/>
      <c r="AB14" s="14"/>
      <c r="AC14" s="14"/>
      <c r="AD14" s="43">
        <f t="shared" si="2"/>
        <v>749870</v>
      </c>
      <c r="AE14" s="16"/>
      <c r="AF14" s="18"/>
      <c r="AG14" s="55">
        <f t="shared" si="3"/>
        <v>2120559</v>
      </c>
      <c r="AH14" s="16"/>
      <c r="AI14" s="38"/>
      <c r="AJ14" s="15"/>
      <c r="AK14" s="40"/>
      <c r="AL14" s="14"/>
      <c r="AM14" s="14"/>
    </row>
    <row r="15" spans="1:39" s="1" customFormat="1" ht="14.4" x14ac:dyDescent="0.3">
      <c r="A15" s="44">
        <v>21</v>
      </c>
      <c r="B15" s="78" t="s">
        <v>7</v>
      </c>
      <c r="C15" s="98">
        <v>390000</v>
      </c>
      <c r="D15" s="102"/>
      <c r="E15" s="10">
        <f t="shared" si="0"/>
        <v>1450689</v>
      </c>
      <c r="F15" s="47"/>
      <c r="G15" s="46"/>
      <c r="H15" s="10"/>
      <c r="I15" s="45"/>
      <c r="J15" s="46"/>
      <c r="K15" s="9"/>
      <c r="L15" s="48">
        <v>154000</v>
      </c>
      <c r="M15" s="49"/>
      <c r="N15" s="50">
        <f t="shared" si="1"/>
        <v>464000</v>
      </c>
      <c r="O15" s="51"/>
      <c r="P15" s="51"/>
      <c r="Q15" s="51"/>
      <c r="R15" s="50"/>
      <c r="S15" s="50"/>
      <c r="T15" s="50"/>
      <c r="U15" s="50"/>
      <c r="V15" s="50"/>
      <c r="W15" s="50"/>
      <c r="X15" s="50"/>
      <c r="Y15" s="50"/>
      <c r="Z15" s="50"/>
      <c r="AA15" s="52"/>
      <c r="AB15" s="52"/>
      <c r="AC15" s="52"/>
      <c r="AD15" s="43">
        <f t="shared" si="2"/>
        <v>749870</v>
      </c>
      <c r="AE15" s="53">
        <v>390000</v>
      </c>
      <c r="AF15" s="54">
        <v>154000</v>
      </c>
      <c r="AG15" s="55">
        <f t="shared" si="3"/>
        <v>2664559</v>
      </c>
      <c r="AH15" s="53"/>
      <c r="AI15" s="45"/>
      <c r="AJ15" s="55"/>
      <c r="AK15" s="47"/>
      <c r="AL15" s="52"/>
      <c r="AM15" s="52"/>
    </row>
    <row r="16" spans="1:39" ht="14.4" x14ac:dyDescent="0.3">
      <c r="A16" s="32"/>
      <c r="B16" s="95" t="s">
        <v>51</v>
      </c>
      <c r="C16" s="99"/>
      <c r="D16" s="103">
        <v>62000</v>
      </c>
      <c r="E16" s="20">
        <f t="shared" si="0"/>
        <v>1388689</v>
      </c>
      <c r="F16" s="40"/>
      <c r="G16" s="34"/>
      <c r="H16" s="20"/>
      <c r="I16" s="38"/>
      <c r="J16" s="34"/>
      <c r="K16" s="9"/>
      <c r="L16" s="42"/>
      <c r="M16" s="36"/>
      <c r="N16" s="17">
        <f t="shared" si="1"/>
        <v>464000</v>
      </c>
      <c r="O16" s="26"/>
      <c r="P16" s="26"/>
      <c r="Q16" s="26"/>
      <c r="R16" s="17">
        <v>62000</v>
      </c>
      <c r="S16" s="17"/>
      <c r="T16" s="17"/>
      <c r="U16" s="17"/>
      <c r="V16" s="17"/>
      <c r="W16" s="17"/>
      <c r="X16" s="17"/>
      <c r="Y16" s="17"/>
      <c r="Z16" s="17"/>
      <c r="AA16" s="14"/>
      <c r="AB16" s="14"/>
      <c r="AC16" s="14"/>
      <c r="AD16" s="43">
        <f t="shared" si="2"/>
        <v>811870</v>
      </c>
      <c r="AE16" s="16"/>
      <c r="AF16" s="18"/>
      <c r="AG16" s="55">
        <f t="shared" si="3"/>
        <v>2664559</v>
      </c>
      <c r="AH16" s="16"/>
      <c r="AI16" s="38"/>
      <c r="AJ16" s="15"/>
      <c r="AK16" s="40"/>
      <c r="AL16" s="14"/>
      <c r="AM16" s="14"/>
    </row>
    <row r="17" spans="1:39" ht="14.4" x14ac:dyDescent="0.3">
      <c r="A17" s="32"/>
      <c r="B17" s="95" t="s">
        <v>53</v>
      </c>
      <c r="C17" s="99"/>
      <c r="D17" s="103">
        <v>202500</v>
      </c>
      <c r="E17" s="20">
        <f t="shared" si="0"/>
        <v>1186189</v>
      </c>
      <c r="F17" s="40"/>
      <c r="G17" s="34"/>
      <c r="H17" s="20"/>
      <c r="I17" s="38"/>
      <c r="J17" s="34"/>
      <c r="K17" s="9"/>
      <c r="L17" s="42"/>
      <c r="M17" s="36"/>
      <c r="N17" s="17">
        <f t="shared" si="1"/>
        <v>464000</v>
      </c>
      <c r="O17" s="26"/>
      <c r="P17" s="26"/>
      <c r="Q17" s="26"/>
      <c r="R17" s="17"/>
      <c r="S17" s="17"/>
      <c r="T17" s="17"/>
      <c r="U17" s="17"/>
      <c r="V17" s="17"/>
      <c r="W17" s="17"/>
      <c r="X17" s="17"/>
      <c r="Y17" s="17"/>
      <c r="Z17" s="17"/>
      <c r="AA17" s="14"/>
      <c r="AB17" s="14"/>
      <c r="AC17" s="14">
        <v>202500</v>
      </c>
      <c r="AD17" s="43">
        <f t="shared" si="2"/>
        <v>1014370</v>
      </c>
      <c r="AE17" s="16"/>
      <c r="AF17" s="18"/>
      <c r="AG17" s="55">
        <f t="shared" si="3"/>
        <v>2664559</v>
      </c>
      <c r="AH17" s="16"/>
      <c r="AI17" s="38"/>
      <c r="AJ17" s="15"/>
      <c r="AK17" s="40"/>
      <c r="AL17" s="14"/>
      <c r="AM17" s="14"/>
    </row>
    <row r="18" spans="1:39" s="1" customFormat="1" ht="14.4" x14ac:dyDescent="0.3">
      <c r="A18" s="44">
        <v>22</v>
      </c>
      <c r="B18" s="78" t="s">
        <v>7</v>
      </c>
      <c r="C18" s="98">
        <v>936000</v>
      </c>
      <c r="D18" s="102"/>
      <c r="E18" s="10">
        <f t="shared" si="0"/>
        <v>2122189</v>
      </c>
      <c r="F18" s="47"/>
      <c r="G18" s="46"/>
      <c r="H18" s="10"/>
      <c r="I18" s="45"/>
      <c r="J18" s="46"/>
      <c r="K18" s="9"/>
      <c r="L18" s="48">
        <v>84000</v>
      </c>
      <c r="M18" s="49"/>
      <c r="N18" s="50">
        <f t="shared" si="1"/>
        <v>548000</v>
      </c>
      <c r="O18" s="51"/>
      <c r="P18" s="51"/>
      <c r="Q18" s="51"/>
      <c r="R18" s="50"/>
      <c r="S18" s="50"/>
      <c r="T18" s="50"/>
      <c r="U18" s="50"/>
      <c r="V18" s="50"/>
      <c r="W18" s="50"/>
      <c r="X18" s="50"/>
      <c r="Y18" s="50"/>
      <c r="Z18" s="50"/>
      <c r="AA18" s="52"/>
      <c r="AB18" s="52"/>
      <c r="AC18" s="52"/>
      <c r="AD18" s="43">
        <f t="shared" si="2"/>
        <v>1014370</v>
      </c>
      <c r="AE18" s="53">
        <v>936000</v>
      </c>
      <c r="AF18" s="54">
        <v>84000</v>
      </c>
      <c r="AG18" s="55">
        <f t="shared" si="3"/>
        <v>3684559</v>
      </c>
      <c r="AH18" s="53"/>
      <c r="AI18" s="45"/>
      <c r="AJ18" s="55"/>
      <c r="AK18" s="47"/>
      <c r="AL18" s="52"/>
      <c r="AM18" s="52"/>
    </row>
    <row r="19" spans="1:39" ht="14.4" x14ac:dyDescent="0.3">
      <c r="A19" s="32"/>
      <c r="B19" s="95" t="s">
        <v>50</v>
      </c>
      <c r="C19" s="99"/>
      <c r="D19" s="103">
        <v>64000</v>
      </c>
      <c r="E19" s="20">
        <f t="shared" si="0"/>
        <v>2058189</v>
      </c>
      <c r="F19" s="40"/>
      <c r="G19" s="34"/>
      <c r="H19" s="20"/>
      <c r="I19" s="38"/>
      <c r="J19" s="34"/>
      <c r="K19" s="9"/>
      <c r="L19" s="42"/>
      <c r="M19" s="36"/>
      <c r="N19" s="17">
        <f t="shared" si="1"/>
        <v>548000</v>
      </c>
      <c r="O19" s="26"/>
      <c r="P19" s="26"/>
      <c r="Q19" s="26"/>
      <c r="R19" s="17">
        <v>64000</v>
      </c>
      <c r="S19" s="17"/>
      <c r="T19" s="17"/>
      <c r="U19" s="17"/>
      <c r="V19" s="17"/>
      <c r="W19" s="17"/>
      <c r="X19" s="17"/>
      <c r="Y19" s="17"/>
      <c r="Z19" s="17"/>
      <c r="AA19" s="14"/>
      <c r="AB19" s="14"/>
      <c r="AC19" s="14"/>
      <c r="AD19" s="43">
        <f t="shared" si="2"/>
        <v>1078370</v>
      </c>
      <c r="AE19" s="16"/>
      <c r="AF19" s="18"/>
      <c r="AG19" s="55">
        <f t="shared" si="3"/>
        <v>3684559</v>
      </c>
      <c r="AH19" s="16"/>
      <c r="AI19" s="38"/>
      <c r="AJ19" s="15"/>
      <c r="AK19" s="40"/>
      <c r="AL19" s="14"/>
      <c r="AM19" s="14"/>
    </row>
    <row r="20" spans="1:39" s="1" customFormat="1" ht="14.4" x14ac:dyDescent="0.3">
      <c r="A20" s="44">
        <v>23</v>
      </c>
      <c r="B20" s="78" t="s">
        <v>7</v>
      </c>
      <c r="C20" s="98">
        <v>196000</v>
      </c>
      <c r="D20" s="102"/>
      <c r="E20" s="10">
        <f t="shared" si="0"/>
        <v>2254189</v>
      </c>
      <c r="F20" s="47"/>
      <c r="G20" s="46"/>
      <c r="H20" s="10"/>
      <c r="I20" s="45"/>
      <c r="J20" s="46"/>
      <c r="K20" s="9"/>
      <c r="L20" s="48">
        <v>268000</v>
      </c>
      <c r="M20" s="49"/>
      <c r="N20" s="50">
        <f t="shared" si="1"/>
        <v>816000</v>
      </c>
      <c r="O20" s="51"/>
      <c r="P20" s="51"/>
      <c r="Q20" s="51"/>
      <c r="R20" s="50"/>
      <c r="S20" s="50"/>
      <c r="T20" s="50"/>
      <c r="U20" s="50"/>
      <c r="V20" s="50"/>
      <c r="W20" s="50"/>
      <c r="X20" s="50"/>
      <c r="Y20" s="50"/>
      <c r="Z20" s="50"/>
      <c r="AA20" s="52"/>
      <c r="AB20" s="52"/>
      <c r="AC20" s="52"/>
      <c r="AD20" s="43">
        <f t="shared" si="2"/>
        <v>1078370</v>
      </c>
      <c r="AE20" s="53">
        <v>196000</v>
      </c>
      <c r="AF20" s="54">
        <v>268000</v>
      </c>
      <c r="AG20" s="55">
        <f t="shared" si="3"/>
        <v>4148559</v>
      </c>
      <c r="AH20" s="53"/>
      <c r="AI20" s="45"/>
      <c r="AJ20" s="55"/>
      <c r="AK20" s="47"/>
      <c r="AL20" s="52"/>
      <c r="AM20" s="52"/>
    </row>
    <row r="21" spans="1:39" ht="14.4" x14ac:dyDescent="0.3">
      <c r="A21" s="32"/>
      <c r="B21" s="95" t="s">
        <v>46</v>
      </c>
      <c r="C21" s="99"/>
      <c r="D21" s="103">
        <v>92000</v>
      </c>
      <c r="E21" s="20">
        <f t="shared" si="0"/>
        <v>2162189</v>
      </c>
      <c r="F21" s="40"/>
      <c r="G21" s="34"/>
      <c r="H21" s="20"/>
      <c r="I21" s="38"/>
      <c r="J21" s="34"/>
      <c r="K21" s="9"/>
      <c r="L21" s="42"/>
      <c r="M21" s="36"/>
      <c r="N21" s="17">
        <f t="shared" si="1"/>
        <v>816000</v>
      </c>
      <c r="O21" s="26"/>
      <c r="P21" s="26"/>
      <c r="Q21" s="26"/>
      <c r="R21" s="17"/>
      <c r="S21" s="17">
        <v>92000</v>
      </c>
      <c r="T21" s="17"/>
      <c r="U21" s="17"/>
      <c r="V21" s="17"/>
      <c r="W21" s="17"/>
      <c r="X21" s="17"/>
      <c r="Y21" s="17"/>
      <c r="Z21" s="17"/>
      <c r="AA21" s="14"/>
      <c r="AB21" s="14"/>
      <c r="AC21" s="14"/>
      <c r="AD21" s="43">
        <f t="shared" si="2"/>
        <v>1170370</v>
      </c>
      <c r="AE21" s="16"/>
      <c r="AF21" s="18"/>
      <c r="AG21" s="55">
        <f t="shared" si="3"/>
        <v>4148559</v>
      </c>
      <c r="AH21" s="16"/>
      <c r="AI21" s="38"/>
      <c r="AJ21" s="15"/>
      <c r="AK21" s="40"/>
      <c r="AL21" s="14"/>
      <c r="AM21" s="14"/>
    </row>
    <row r="22" spans="1:39" ht="14.4" x14ac:dyDescent="0.3">
      <c r="A22" s="32"/>
      <c r="B22" s="95" t="s">
        <v>50</v>
      </c>
      <c r="C22" s="99"/>
      <c r="D22" s="103">
        <v>151300</v>
      </c>
      <c r="E22" s="20">
        <f t="shared" si="0"/>
        <v>2010889</v>
      </c>
      <c r="F22" s="40"/>
      <c r="G22" s="34"/>
      <c r="H22" s="20"/>
      <c r="I22" s="38"/>
      <c r="J22" s="34"/>
      <c r="K22" s="9"/>
      <c r="L22" s="42"/>
      <c r="M22" s="36"/>
      <c r="N22" s="17">
        <f t="shared" si="1"/>
        <v>816000</v>
      </c>
      <c r="O22" s="26"/>
      <c r="P22" s="26"/>
      <c r="Q22" s="26"/>
      <c r="R22" s="17">
        <v>151300</v>
      </c>
      <c r="S22" s="17"/>
      <c r="T22" s="17"/>
      <c r="U22" s="17"/>
      <c r="V22" s="17"/>
      <c r="W22" s="17"/>
      <c r="X22" s="17"/>
      <c r="Y22" s="17"/>
      <c r="Z22" s="17"/>
      <c r="AA22" s="14"/>
      <c r="AB22" s="14"/>
      <c r="AC22" s="14"/>
      <c r="AD22" s="43">
        <f t="shared" si="2"/>
        <v>1321670</v>
      </c>
      <c r="AE22" s="16"/>
      <c r="AF22" s="18"/>
      <c r="AG22" s="55">
        <f t="shared" si="3"/>
        <v>4148559</v>
      </c>
      <c r="AH22" s="16"/>
      <c r="AI22" s="38"/>
      <c r="AJ22" s="15"/>
      <c r="AK22" s="40"/>
      <c r="AL22" s="14"/>
      <c r="AM22" s="14"/>
    </row>
    <row r="23" spans="1:39" ht="15.6" customHeight="1" x14ac:dyDescent="0.3">
      <c r="A23" s="32"/>
      <c r="B23" s="95" t="s">
        <v>78</v>
      </c>
      <c r="C23" s="99"/>
      <c r="D23" s="103">
        <v>56700</v>
      </c>
      <c r="E23" s="20">
        <f t="shared" si="0"/>
        <v>1954189</v>
      </c>
      <c r="F23" s="40"/>
      <c r="G23" s="34"/>
      <c r="H23" s="20"/>
      <c r="I23" s="38"/>
      <c r="J23" s="34"/>
      <c r="K23" s="9"/>
      <c r="L23" s="42"/>
      <c r="M23" s="36"/>
      <c r="N23" s="17">
        <f t="shared" si="1"/>
        <v>816000</v>
      </c>
      <c r="O23" s="26"/>
      <c r="P23" s="26"/>
      <c r="Q23" s="26"/>
      <c r="R23" s="17"/>
      <c r="S23" s="17"/>
      <c r="T23" s="17"/>
      <c r="U23" s="17"/>
      <c r="V23" s="17"/>
      <c r="W23" s="17"/>
      <c r="X23" s="17"/>
      <c r="Y23" s="17"/>
      <c r="Z23" s="17"/>
      <c r="AA23" s="14"/>
      <c r="AB23" s="14"/>
      <c r="AC23" s="14">
        <v>56700</v>
      </c>
      <c r="AD23" s="43">
        <f t="shared" si="2"/>
        <v>1378370</v>
      </c>
      <c r="AE23" s="16"/>
      <c r="AF23" s="18"/>
      <c r="AG23" s="55">
        <f t="shared" si="3"/>
        <v>4148559</v>
      </c>
      <c r="AH23" s="16"/>
      <c r="AI23" s="38"/>
      <c r="AJ23" s="15"/>
      <c r="AK23" s="40"/>
      <c r="AL23" s="14"/>
      <c r="AM23" s="14"/>
    </row>
    <row r="24" spans="1:39" s="1" customFormat="1" ht="14.4" x14ac:dyDescent="0.3">
      <c r="A24" s="44">
        <v>24</v>
      </c>
      <c r="B24" s="78" t="s">
        <v>7</v>
      </c>
      <c r="C24" s="98">
        <v>311000</v>
      </c>
      <c r="D24" s="102"/>
      <c r="E24" s="10">
        <f t="shared" si="0"/>
        <v>2265189</v>
      </c>
      <c r="F24" s="47"/>
      <c r="G24" s="46"/>
      <c r="H24" s="10"/>
      <c r="I24" s="45"/>
      <c r="J24" s="46"/>
      <c r="K24" s="9"/>
      <c r="L24" s="48">
        <v>74000</v>
      </c>
      <c r="M24" s="49"/>
      <c r="N24" s="50">
        <f t="shared" si="1"/>
        <v>890000</v>
      </c>
      <c r="O24" s="51"/>
      <c r="P24" s="51"/>
      <c r="Q24" s="51"/>
      <c r="R24" s="50"/>
      <c r="S24" s="50"/>
      <c r="T24" s="50"/>
      <c r="U24" s="50"/>
      <c r="V24" s="50"/>
      <c r="W24" s="50"/>
      <c r="X24" s="50"/>
      <c r="Y24" s="50"/>
      <c r="Z24" s="50"/>
      <c r="AA24" s="52"/>
      <c r="AB24" s="52"/>
      <c r="AC24" s="52"/>
      <c r="AD24" s="43">
        <f t="shared" si="2"/>
        <v>1378370</v>
      </c>
      <c r="AE24" s="53">
        <v>311000</v>
      </c>
      <c r="AF24" s="54">
        <v>74000</v>
      </c>
      <c r="AG24" s="55">
        <f t="shared" si="3"/>
        <v>4533559</v>
      </c>
      <c r="AH24" s="53"/>
      <c r="AI24" s="45"/>
      <c r="AJ24" s="55"/>
      <c r="AK24" s="47"/>
      <c r="AL24" s="52"/>
      <c r="AM24" s="52"/>
    </row>
    <row r="25" spans="1:39" ht="14.4" x14ac:dyDescent="0.3">
      <c r="A25" s="32"/>
      <c r="B25" s="95" t="s">
        <v>46</v>
      </c>
      <c r="C25" s="99"/>
      <c r="D25" s="103">
        <v>48000</v>
      </c>
      <c r="E25" s="20">
        <f t="shared" si="0"/>
        <v>2217189</v>
      </c>
      <c r="F25" s="40"/>
      <c r="G25" s="34"/>
      <c r="H25" s="20"/>
      <c r="I25" s="38"/>
      <c r="J25" s="34"/>
      <c r="K25" s="9"/>
      <c r="L25" s="42"/>
      <c r="M25" s="36"/>
      <c r="N25" s="17">
        <f t="shared" si="1"/>
        <v>890000</v>
      </c>
      <c r="O25" s="26"/>
      <c r="P25" s="26"/>
      <c r="Q25" s="26"/>
      <c r="R25" s="17"/>
      <c r="S25" s="17">
        <v>48000</v>
      </c>
      <c r="T25" s="17"/>
      <c r="U25" s="17"/>
      <c r="V25" s="17"/>
      <c r="W25" s="17"/>
      <c r="X25" s="17"/>
      <c r="Y25" s="17"/>
      <c r="Z25" s="17"/>
      <c r="AA25" s="14"/>
      <c r="AB25" s="14"/>
      <c r="AC25" s="14"/>
      <c r="AD25" s="43">
        <f t="shared" si="2"/>
        <v>1426370</v>
      </c>
      <c r="AE25" s="16"/>
      <c r="AF25" s="18"/>
      <c r="AG25" s="55">
        <f t="shared" si="3"/>
        <v>4533559</v>
      </c>
      <c r="AH25" s="16"/>
      <c r="AI25" s="38"/>
      <c r="AJ25" s="15"/>
      <c r="AK25" s="40"/>
      <c r="AL25" s="14"/>
      <c r="AM25" s="14"/>
    </row>
    <row r="26" spans="1:39" ht="14.4" x14ac:dyDescent="0.3">
      <c r="A26" s="32"/>
      <c r="B26" s="95" t="s">
        <v>50</v>
      </c>
      <c r="C26" s="99"/>
      <c r="D26" s="103">
        <v>91700</v>
      </c>
      <c r="E26" s="20">
        <f t="shared" si="0"/>
        <v>2125489</v>
      </c>
      <c r="F26" s="40"/>
      <c r="G26" s="34"/>
      <c r="H26" s="20"/>
      <c r="I26" s="38"/>
      <c r="J26" s="34"/>
      <c r="K26" s="9"/>
      <c r="L26" s="42"/>
      <c r="M26" s="36"/>
      <c r="N26" s="17">
        <f t="shared" si="1"/>
        <v>890000</v>
      </c>
      <c r="O26" s="26"/>
      <c r="P26" s="26"/>
      <c r="Q26" s="26"/>
      <c r="R26" s="17">
        <v>91700</v>
      </c>
      <c r="S26" s="17"/>
      <c r="T26" s="17"/>
      <c r="U26" s="17"/>
      <c r="V26" s="17"/>
      <c r="W26" s="17"/>
      <c r="X26" s="17"/>
      <c r="Y26" s="17"/>
      <c r="Z26" s="17"/>
      <c r="AA26" s="14"/>
      <c r="AB26" s="14"/>
      <c r="AC26" s="14"/>
      <c r="AD26" s="43">
        <f t="shared" si="2"/>
        <v>1518070</v>
      </c>
      <c r="AE26" s="16"/>
      <c r="AF26" s="18"/>
      <c r="AG26" s="55">
        <f t="shared" si="3"/>
        <v>4533559</v>
      </c>
      <c r="AH26" s="16"/>
      <c r="AI26" s="38"/>
      <c r="AJ26" s="15"/>
      <c r="AK26" s="40"/>
      <c r="AL26" s="14"/>
      <c r="AM26" s="14"/>
    </row>
    <row r="27" spans="1:39" s="1" customFormat="1" ht="14.4" x14ac:dyDescent="0.3">
      <c r="A27" s="44">
        <v>25</v>
      </c>
      <c r="B27" s="78" t="s">
        <v>7</v>
      </c>
      <c r="C27" s="98">
        <v>181000</v>
      </c>
      <c r="D27" s="102"/>
      <c r="E27" s="10">
        <f t="shared" si="0"/>
        <v>2306489</v>
      </c>
      <c r="F27" s="47"/>
      <c r="G27" s="46"/>
      <c r="H27" s="10">
        <f t="shared" ref="H27:H38" si="5">SUM(H26+F27-G27)</f>
        <v>0</v>
      </c>
      <c r="I27" s="45"/>
      <c r="J27" s="46"/>
      <c r="K27" s="9">
        <f t="shared" ref="K27:K38" si="6">SUM(K26+I27-J27)</f>
        <v>0</v>
      </c>
      <c r="L27" s="48">
        <v>485000</v>
      </c>
      <c r="M27" s="49"/>
      <c r="N27" s="50">
        <f t="shared" si="1"/>
        <v>1375000</v>
      </c>
      <c r="O27" s="51"/>
      <c r="P27" s="51"/>
      <c r="Q27" s="51"/>
      <c r="R27" s="50"/>
      <c r="S27" s="50"/>
      <c r="T27" s="50"/>
      <c r="U27" s="50"/>
      <c r="V27" s="50"/>
      <c r="W27" s="50"/>
      <c r="X27" s="50"/>
      <c r="Y27" s="50"/>
      <c r="Z27" s="50"/>
      <c r="AA27" s="52"/>
      <c r="AB27" s="52"/>
      <c r="AC27" s="52"/>
      <c r="AD27" s="43">
        <f t="shared" si="2"/>
        <v>1518070</v>
      </c>
      <c r="AE27" s="53">
        <v>181000</v>
      </c>
      <c r="AF27" s="54">
        <v>485000</v>
      </c>
      <c r="AG27" s="55">
        <f t="shared" si="3"/>
        <v>5199559</v>
      </c>
      <c r="AH27" s="53"/>
      <c r="AI27" s="45"/>
      <c r="AJ27" s="55"/>
      <c r="AK27" s="47"/>
      <c r="AL27" s="52"/>
      <c r="AM27" s="52"/>
    </row>
    <row r="28" spans="1:39" ht="14.4" x14ac:dyDescent="0.3">
      <c r="A28" s="32"/>
      <c r="B28" s="95" t="s">
        <v>46</v>
      </c>
      <c r="C28" s="99"/>
      <c r="D28" s="103">
        <v>418000</v>
      </c>
      <c r="E28" s="20">
        <f t="shared" si="0"/>
        <v>1888489</v>
      </c>
      <c r="F28" s="40"/>
      <c r="G28" s="34"/>
      <c r="H28" s="20">
        <f t="shared" si="5"/>
        <v>0</v>
      </c>
      <c r="I28" s="38"/>
      <c r="J28" s="34"/>
      <c r="K28" s="9">
        <f t="shared" si="6"/>
        <v>0</v>
      </c>
      <c r="L28" s="42"/>
      <c r="M28" s="36"/>
      <c r="N28" s="17">
        <f t="shared" si="1"/>
        <v>1375000</v>
      </c>
      <c r="O28" s="26"/>
      <c r="P28" s="26"/>
      <c r="Q28" s="26"/>
      <c r="R28" s="17"/>
      <c r="S28" s="17">
        <v>418000</v>
      </c>
      <c r="T28" s="17"/>
      <c r="U28" s="17"/>
      <c r="V28" s="17"/>
      <c r="W28" s="17"/>
      <c r="X28" s="17"/>
      <c r="Y28" s="17"/>
      <c r="Z28" s="17"/>
      <c r="AA28" s="14"/>
      <c r="AB28" s="14"/>
      <c r="AC28" s="14"/>
      <c r="AD28" s="43">
        <f t="shared" si="2"/>
        <v>1936070</v>
      </c>
      <c r="AE28" s="16"/>
      <c r="AF28" s="18"/>
      <c r="AG28" s="55">
        <f t="shared" si="3"/>
        <v>5199559</v>
      </c>
      <c r="AH28" s="16"/>
      <c r="AI28" s="38"/>
      <c r="AJ28" s="15"/>
      <c r="AK28" s="40"/>
      <c r="AL28" s="14"/>
      <c r="AM28" s="14"/>
    </row>
    <row r="29" spans="1:39" ht="14.4" x14ac:dyDescent="0.3">
      <c r="A29" s="32"/>
      <c r="B29" s="95" t="s">
        <v>50</v>
      </c>
      <c r="C29" s="99"/>
      <c r="D29" s="103">
        <v>77000</v>
      </c>
      <c r="E29" s="20">
        <f t="shared" si="0"/>
        <v>1811489</v>
      </c>
      <c r="F29" s="40"/>
      <c r="G29" s="34"/>
      <c r="H29" s="20">
        <f t="shared" si="5"/>
        <v>0</v>
      </c>
      <c r="I29" s="38"/>
      <c r="J29" s="34"/>
      <c r="K29" s="9">
        <f t="shared" si="6"/>
        <v>0</v>
      </c>
      <c r="L29" s="42"/>
      <c r="M29" s="36"/>
      <c r="N29" s="17">
        <f t="shared" si="1"/>
        <v>1375000</v>
      </c>
      <c r="O29" s="26"/>
      <c r="P29" s="26"/>
      <c r="Q29" s="26"/>
      <c r="R29" s="17">
        <v>77000</v>
      </c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/>
      <c r="AD29" s="43">
        <f t="shared" si="2"/>
        <v>2013070</v>
      </c>
      <c r="AE29" s="16"/>
      <c r="AF29" s="18"/>
      <c r="AG29" s="55">
        <f t="shared" si="3"/>
        <v>5199559</v>
      </c>
      <c r="AH29" s="16"/>
      <c r="AI29" s="38"/>
      <c r="AJ29" s="15"/>
      <c r="AK29" s="40"/>
      <c r="AL29" s="14"/>
      <c r="AM29" s="14"/>
    </row>
    <row r="30" spans="1:39" s="1" customFormat="1" ht="14.4" x14ac:dyDescent="0.3">
      <c r="A30" s="44">
        <v>26</v>
      </c>
      <c r="B30" s="78" t="s">
        <v>7</v>
      </c>
      <c r="C30" s="98">
        <v>416000</v>
      </c>
      <c r="D30" s="102"/>
      <c r="E30" s="10">
        <f t="shared" si="0"/>
        <v>2227489</v>
      </c>
      <c r="F30" s="47"/>
      <c r="G30" s="46"/>
      <c r="H30" s="10">
        <f t="shared" si="5"/>
        <v>0</v>
      </c>
      <c r="I30" s="45"/>
      <c r="J30" s="46"/>
      <c r="K30" s="9">
        <f t="shared" si="6"/>
        <v>0</v>
      </c>
      <c r="L30" s="48">
        <v>93000</v>
      </c>
      <c r="M30" s="49"/>
      <c r="N30" s="50">
        <f t="shared" si="1"/>
        <v>1468000</v>
      </c>
      <c r="O30" s="51"/>
      <c r="P30" s="51"/>
      <c r="Q30" s="51"/>
      <c r="R30" s="50"/>
      <c r="S30" s="50"/>
      <c r="T30" s="50"/>
      <c r="U30" s="50"/>
      <c r="V30" s="50"/>
      <c r="W30" s="50"/>
      <c r="X30" s="50"/>
      <c r="Y30" s="50"/>
      <c r="Z30" s="50"/>
      <c r="AA30" s="52"/>
      <c r="AB30" s="52"/>
      <c r="AC30" s="52"/>
      <c r="AD30" s="43">
        <f t="shared" si="2"/>
        <v>2013070</v>
      </c>
      <c r="AE30" s="53">
        <v>416000</v>
      </c>
      <c r="AF30" s="54">
        <v>93000</v>
      </c>
      <c r="AG30" s="55">
        <f t="shared" si="3"/>
        <v>5708559</v>
      </c>
      <c r="AH30" s="53"/>
      <c r="AI30" s="45"/>
      <c r="AJ30" s="55"/>
      <c r="AK30" s="47"/>
      <c r="AL30" s="52"/>
      <c r="AM30" s="52"/>
    </row>
    <row r="31" spans="1:39" ht="14.4" x14ac:dyDescent="0.3">
      <c r="A31" s="32"/>
      <c r="B31" s="95" t="s">
        <v>53</v>
      </c>
      <c r="C31" s="99"/>
      <c r="D31" s="103">
        <v>202750</v>
      </c>
      <c r="E31" s="20">
        <f t="shared" si="0"/>
        <v>2024739</v>
      </c>
      <c r="F31" s="40"/>
      <c r="G31" s="34"/>
      <c r="H31" s="20">
        <f t="shared" si="5"/>
        <v>0</v>
      </c>
      <c r="I31" s="38"/>
      <c r="J31" s="34"/>
      <c r="K31" s="9">
        <f t="shared" si="6"/>
        <v>0</v>
      </c>
      <c r="L31" s="42"/>
      <c r="M31" s="36"/>
      <c r="N31" s="17">
        <f t="shared" si="1"/>
        <v>1468000</v>
      </c>
      <c r="O31" s="26"/>
      <c r="P31" s="26"/>
      <c r="Q31" s="26"/>
      <c r="R31" s="17"/>
      <c r="S31" s="17"/>
      <c r="T31" s="17"/>
      <c r="U31" s="17"/>
      <c r="V31" s="17"/>
      <c r="W31" s="17"/>
      <c r="X31" s="17"/>
      <c r="Y31" s="17"/>
      <c r="Z31" s="17"/>
      <c r="AA31" s="14"/>
      <c r="AB31" s="14"/>
      <c r="AC31" s="14">
        <v>202750</v>
      </c>
      <c r="AD31" s="43">
        <f t="shared" si="2"/>
        <v>2215820</v>
      </c>
      <c r="AE31" s="16"/>
      <c r="AF31" s="18"/>
      <c r="AG31" s="55">
        <f t="shared" si="3"/>
        <v>5708559</v>
      </c>
      <c r="AH31" s="16"/>
      <c r="AI31" s="38"/>
      <c r="AJ31" s="15"/>
      <c r="AK31" s="40"/>
      <c r="AL31" s="14"/>
      <c r="AM31" s="14"/>
    </row>
    <row r="32" spans="1:39" ht="14.4" x14ac:dyDescent="0.3">
      <c r="A32" s="32"/>
      <c r="B32" s="95" t="s">
        <v>46</v>
      </c>
      <c r="C32" s="99"/>
      <c r="D32" s="103">
        <v>96000</v>
      </c>
      <c r="E32" s="20">
        <f t="shared" si="0"/>
        <v>1928739</v>
      </c>
      <c r="F32" s="40"/>
      <c r="G32" s="34"/>
      <c r="H32" s="20">
        <f t="shared" si="5"/>
        <v>0</v>
      </c>
      <c r="I32" s="38"/>
      <c r="J32" s="34"/>
      <c r="K32" s="9">
        <f t="shared" si="6"/>
        <v>0</v>
      </c>
      <c r="L32" s="42"/>
      <c r="M32" s="36"/>
      <c r="N32" s="17">
        <f t="shared" si="1"/>
        <v>1468000</v>
      </c>
      <c r="O32" s="26"/>
      <c r="P32" s="26"/>
      <c r="Q32" s="26"/>
      <c r="R32" s="17"/>
      <c r="S32" s="17">
        <v>96000</v>
      </c>
      <c r="T32" s="17"/>
      <c r="U32" s="17"/>
      <c r="V32" s="17"/>
      <c r="W32" s="17"/>
      <c r="X32" s="17"/>
      <c r="Y32" s="17"/>
      <c r="Z32" s="17"/>
      <c r="AA32" s="14"/>
      <c r="AB32" s="14"/>
      <c r="AC32" s="14"/>
      <c r="AD32" s="43">
        <f t="shared" si="2"/>
        <v>2311820</v>
      </c>
      <c r="AE32" s="16"/>
      <c r="AF32" s="18"/>
      <c r="AG32" s="55">
        <f t="shared" si="3"/>
        <v>5708559</v>
      </c>
      <c r="AH32" s="16"/>
      <c r="AI32" s="38"/>
      <c r="AJ32" s="15"/>
      <c r="AK32" s="40"/>
      <c r="AL32" s="14"/>
      <c r="AM32" s="14"/>
    </row>
    <row r="33" spans="1:40" ht="14.4" x14ac:dyDescent="0.3">
      <c r="A33" s="32"/>
      <c r="B33" s="95" t="s">
        <v>50</v>
      </c>
      <c r="C33" s="99"/>
      <c r="D33" s="103">
        <v>75000</v>
      </c>
      <c r="E33" s="20">
        <f t="shared" si="0"/>
        <v>1853739</v>
      </c>
      <c r="F33" s="40"/>
      <c r="G33" s="34"/>
      <c r="H33" s="20">
        <f t="shared" si="5"/>
        <v>0</v>
      </c>
      <c r="I33" s="38"/>
      <c r="J33" s="34"/>
      <c r="K33" s="9">
        <f t="shared" si="6"/>
        <v>0</v>
      </c>
      <c r="L33" s="42"/>
      <c r="M33" s="36"/>
      <c r="N33" s="17">
        <f t="shared" si="1"/>
        <v>1468000</v>
      </c>
      <c r="O33" s="26"/>
      <c r="P33" s="26"/>
      <c r="Q33" s="26"/>
      <c r="R33" s="17">
        <v>75000</v>
      </c>
      <c r="S33" s="17"/>
      <c r="T33" s="17"/>
      <c r="U33" s="17"/>
      <c r="V33" s="17"/>
      <c r="W33" s="17"/>
      <c r="X33" s="17"/>
      <c r="Y33" s="17"/>
      <c r="Z33" s="17"/>
      <c r="AA33" s="14"/>
      <c r="AB33" s="14"/>
      <c r="AC33" s="14"/>
      <c r="AD33" s="43">
        <f t="shared" si="2"/>
        <v>2386820</v>
      </c>
      <c r="AE33" s="16"/>
      <c r="AF33" s="18"/>
      <c r="AG33" s="55">
        <f t="shared" si="3"/>
        <v>5708559</v>
      </c>
      <c r="AH33" s="16"/>
      <c r="AI33" s="38"/>
      <c r="AJ33" s="15"/>
      <c r="AK33" s="40"/>
      <c r="AL33" s="14"/>
      <c r="AM33" s="14"/>
    </row>
    <row r="34" spans="1:40" s="1" customFormat="1" ht="14.4" x14ac:dyDescent="0.3">
      <c r="A34" s="44">
        <v>27</v>
      </c>
      <c r="B34" s="78" t="s">
        <v>7</v>
      </c>
      <c r="C34" s="98">
        <v>284000</v>
      </c>
      <c r="D34" s="102"/>
      <c r="E34" s="10">
        <f t="shared" si="0"/>
        <v>2137739</v>
      </c>
      <c r="F34" s="47"/>
      <c r="G34" s="46"/>
      <c r="H34" s="10">
        <f t="shared" si="5"/>
        <v>0</v>
      </c>
      <c r="I34" s="45"/>
      <c r="J34" s="46"/>
      <c r="K34" s="9">
        <f t="shared" si="6"/>
        <v>0</v>
      </c>
      <c r="L34" s="48">
        <v>71000</v>
      </c>
      <c r="M34" s="49"/>
      <c r="N34" s="50">
        <f t="shared" si="1"/>
        <v>1539000</v>
      </c>
      <c r="O34" s="51"/>
      <c r="P34" s="51"/>
      <c r="Q34" s="51"/>
      <c r="R34" s="50"/>
      <c r="S34" s="50"/>
      <c r="T34" s="50"/>
      <c r="U34" s="50"/>
      <c r="V34" s="50"/>
      <c r="W34" s="50"/>
      <c r="X34" s="50"/>
      <c r="Y34" s="50"/>
      <c r="Z34" s="50"/>
      <c r="AA34" s="52"/>
      <c r="AB34" s="52"/>
      <c r="AC34" s="52"/>
      <c r="AD34" s="43">
        <f t="shared" si="2"/>
        <v>2386820</v>
      </c>
      <c r="AE34" s="53">
        <v>284000</v>
      </c>
      <c r="AF34" s="54">
        <v>71000</v>
      </c>
      <c r="AG34" s="55">
        <f t="shared" si="3"/>
        <v>6063559</v>
      </c>
      <c r="AH34" s="53"/>
      <c r="AI34" s="45"/>
      <c r="AJ34" s="55"/>
      <c r="AK34" s="47"/>
      <c r="AL34" s="52"/>
      <c r="AM34" s="52"/>
    </row>
    <row r="35" spans="1:40" ht="14.4" x14ac:dyDescent="0.3">
      <c r="A35" s="32"/>
      <c r="B35" s="95" t="s">
        <v>46</v>
      </c>
      <c r="C35" s="99"/>
      <c r="D35" s="103">
        <v>13200</v>
      </c>
      <c r="E35" s="20">
        <f t="shared" si="0"/>
        <v>2124539</v>
      </c>
      <c r="F35" s="40"/>
      <c r="G35" s="34"/>
      <c r="H35" s="20">
        <f t="shared" si="5"/>
        <v>0</v>
      </c>
      <c r="I35" s="38"/>
      <c r="J35" s="34"/>
      <c r="K35" s="9">
        <f t="shared" si="6"/>
        <v>0</v>
      </c>
      <c r="L35" s="42"/>
      <c r="M35" s="36"/>
      <c r="N35" s="17">
        <f t="shared" si="1"/>
        <v>1539000</v>
      </c>
      <c r="O35" s="26"/>
      <c r="P35" s="26"/>
      <c r="Q35" s="26"/>
      <c r="R35" s="17"/>
      <c r="S35" s="17">
        <v>13200</v>
      </c>
      <c r="T35" s="17"/>
      <c r="U35" s="17"/>
      <c r="V35" s="17"/>
      <c r="W35" s="17"/>
      <c r="X35" s="17"/>
      <c r="Y35" s="17"/>
      <c r="Z35" s="17"/>
      <c r="AA35" s="14"/>
      <c r="AB35" s="14"/>
      <c r="AC35" s="14"/>
      <c r="AD35" s="43">
        <f t="shared" si="2"/>
        <v>2400020</v>
      </c>
      <c r="AE35" s="16"/>
      <c r="AF35" s="18"/>
      <c r="AG35" s="55">
        <f t="shared" si="3"/>
        <v>6063559</v>
      </c>
      <c r="AH35" s="16"/>
      <c r="AI35" s="38"/>
      <c r="AJ35" s="15"/>
      <c r="AK35" s="40"/>
      <c r="AL35" s="14"/>
      <c r="AM35" s="14"/>
    </row>
    <row r="36" spans="1:40" s="1" customFormat="1" ht="14.4" x14ac:dyDescent="0.3">
      <c r="A36" s="32"/>
      <c r="B36" s="95" t="s">
        <v>50</v>
      </c>
      <c r="C36" s="99"/>
      <c r="D36" s="103">
        <v>35000</v>
      </c>
      <c r="E36" s="20">
        <f t="shared" si="0"/>
        <v>2089539</v>
      </c>
      <c r="F36" s="40"/>
      <c r="G36" s="34"/>
      <c r="H36" s="20">
        <f t="shared" si="5"/>
        <v>0</v>
      </c>
      <c r="I36" s="38"/>
      <c r="J36" s="34"/>
      <c r="K36" s="9">
        <f t="shared" si="6"/>
        <v>0</v>
      </c>
      <c r="L36" s="42"/>
      <c r="M36" s="36"/>
      <c r="N36" s="17">
        <f t="shared" si="1"/>
        <v>1539000</v>
      </c>
      <c r="O36" s="26"/>
      <c r="P36" s="26"/>
      <c r="Q36" s="26"/>
      <c r="R36" s="17">
        <v>12000</v>
      </c>
      <c r="S36" s="17"/>
      <c r="T36" s="17"/>
      <c r="U36" s="17"/>
      <c r="V36" s="17"/>
      <c r="W36" s="17"/>
      <c r="X36" s="17"/>
      <c r="Y36" s="17"/>
      <c r="Z36" s="17"/>
      <c r="AA36" s="14"/>
      <c r="AB36" s="14"/>
      <c r="AC36" s="14"/>
      <c r="AD36" s="43">
        <f t="shared" si="2"/>
        <v>2412020</v>
      </c>
      <c r="AE36" s="16"/>
      <c r="AF36" s="18"/>
      <c r="AG36" s="55">
        <f t="shared" si="3"/>
        <v>6063559</v>
      </c>
      <c r="AH36" s="16"/>
      <c r="AI36" s="38"/>
      <c r="AJ36" s="15"/>
      <c r="AK36" s="40"/>
      <c r="AL36" s="14"/>
      <c r="AM36" s="14"/>
      <c r="AN36" s="2"/>
    </row>
    <row r="37" spans="1:40" s="1" customFormat="1" ht="14.4" x14ac:dyDescent="0.3">
      <c r="A37" s="44">
        <v>28</v>
      </c>
      <c r="B37" s="78" t="s">
        <v>7</v>
      </c>
      <c r="C37" s="98">
        <v>58000</v>
      </c>
      <c r="D37" s="102"/>
      <c r="E37" s="10">
        <f t="shared" si="0"/>
        <v>2147539</v>
      </c>
      <c r="F37" s="47"/>
      <c r="G37" s="46"/>
      <c r="H37" s="10">
        <f t="shared" si="5"/>
        <v>0</v>
      </c>
      <c r="I37" s="45"/>
      <c r="J37" s="46"/>
      <c r="K37" s="9">
        <f t="shared" si="6"/>
        <v>0</v>
      </c>
      <c r="L37" s="48">
        <v>69000</v>
      </c>
      <c r="M37" s="49"/>
      <c r="N37" s="50">
        <f t="shared" si="1"/>
        <v>1608000</v>
      </c>
      <c r="O37" s="51"/>
      <c r="P37" s="51"/>
      <c r="Q37" s="51"/>
      <c r="R37" s="50"/>
      <c r="S37" s="50"/>
      <c r="T37" s="50"/>
      <c r="U37" s="50"/>
      <c r="V37" s="50"/>
      <c r="W37" s="50"/>
      <c r="X37" s="50"/>
      <c r="Y37" s="50"/>
      <c r="Z37" s="50"/>
      <c r="AA37" s="52"/>
      <c r="AB37" s="52"/>
      <c r="AC37" s="52"/>
      <c r="AD37" s="43">
        <f>SUM(R37:AC37)+AD36</f>
        <v>2412020</v>
      </c>
      <c r="AE37" s="53">
        <v>58000</v>
      </c>
      <c r="AF37" s="54">
        <v>69000</v>
      </c>
      <c r="AG37" s="55">
        <f t="shared" si="3"/>
        <v>6190559</v>
      </c>
      <c r="AH37" s="53"/>
      <c r="AI37" s="45"/>
      <c r="AJ37" s="55"/>
      <c r="AK37" s="47"/>
      <c r="AL37" s="52"/>
      <c r="AM37" s="52"/>
    </row>
    <row r="38" spans="1:40" ht="14.4" x14ac:dyDescent="0.3">
      <c r="A38" s="32"/>
      <c r="B38" s="95" t="s">
        <v>79</v>
      </c>
      <c r="C38" s="99"/>
      <c r="D38" s="103">
        <v>250000</v>
      </c>
      <c r="E38" s="20">
        <f t="shared" si="0"/>
        <v>1897539</v>
      </c>
      <c r="F38" s="40"/>
      <c r="G38" s="34"/>
      <c r="H38" s="20">
        <f t="shared" si="5"/>
        <v>0</v>
      </c>
      <c r="I38" s="38"/>
      <c r="J38" s="34"/>
      <c r="K38" s="9">
        <f t="shared" si="6"/>
        <v>0</v>
      </c>
      <c r="L38" s="42"/>
      <c r="M38" s="36"/>
      <c r="N38" s="17">
        <f t="shared" si="1"/>
        <v>1608000</v>
      </c>
      <c r="O38" s="26"/>
      <c r="P38" s="26"/>
      <c r="Q38" s="26"/>
      <c r="R38" s="17"/>
      <c r="S38" s="17"/>
      <c r="T38" s="17"/>
      <c r="U38" s="17"/>
      <c r="V38" s="17"/>
      <c r="W38" s="17"/>
      <c r="X38" s="17"/>
      <c r="Y38" s="17"/>
      <c r="Z38" s="17"/>
      <c r="AA38" s="14"/>
      <c r="AB38" s="14"/>
      <c r="AC38" s="14">
        <v>250000</v>
      </c>
      <c r="AD38" s="43">
        <f t="shared" si="2"/>
        <v>2662020</v>
      </c>
      <c r="AE38" s="16"/>
      <c r="AF38" s="18"/>
      <c r="AG38" s="55">
        <f t="shared" si="3"/>
        <v>6190559</v>
      </c>
      <c r="AH38" s="16"/>
      <c r="AI38" s="38"/>
      <c r="AJ38" s="15"/>
      <c r="AK38" s="40"/>
      <c r="AL38" s="14"/>
      <c r="AM38" s="14"/>
    </row>
    <row r="39" spans="1:40" ht="14.4" x14ac:dyDescent="0.3">
      <c r="A39" s="32"/>
      <c r="B39" s="95" t="s">
        <v>46</v>
      </c>
      <c r="C39" s="99"/>
      <c r="D39" s="103">
        <v>13500</v>
      </c>
      <c r="E39" s="20">
        <f t="shared" ref="E39:E41" si="7">SUM(E38+C39-D39)</f>
        <v>1884039</v>
      </c>
      <c r="F39" s="40"/>
      <c r="G39" s="34"/>
      <c r="H39" s="20">
        <f t="shared" ref="H39:H41" si="8">SUM(H38+F39-G39)</f>
        <v>0</v>
      </c>
      <c r="I39" s="38"/>
      <c r="J39" s="34"/>
      <c r="K39" s="9">
        <f t="shared" ref="K39:K41" si="9">SUM(K38+I39-J39)</f>
        <v>0</v>
      </c>
      <c r="L39" s="42"/>
      <c r="M39" s="36"/>
      <c r="N39" s="17">
        <f t="shared" ref="N39:N41" si="10">L39+N38-M39</f>
        <v>1608000</v>
      </c>
      <c r="O39" s="26"/>
      <c r="P39" s="26"/>
      <c r="Q39" s="26"/>
      <c r="R39" s="17"/>
      <c r="S39" s="17">
        <v>13500</v>
      </c>
      <c r="T39" s="17"/>
      <c r="U39" s="17"/>
      <c r="V39" s="17"/>
      <c r="W39" s="17"/>
      <c r="X39" s="17"/>
      <c r="Y39" s="17"/>
      <c r="Z39" s="17"/>
      <c r="AA39" s="14"/>
      <c r="AB39" s="14"/>
      <c r="AC39" s="14"/>
      <c r="AD39" s="43">
        <f t="shared" ref="AD39:AD41" si="11">SUM(R39:AC39)+AD38</f>
        <v>2675520</v>
      </c>
      <c r="AE39" s="16"/>
      <c r="AF39" s="18"/>
      <c r="AG39" s="55">
        <f t="shared" ref="AG39:AG41" si="12">AE39+AF39+AG38</f>
        <v>6190559</v>
      </c>
      <c r="AH39" s="16"/>
      <c r="AI39" s="38"/>
      <c r="AJ39" s="15"/>
      <c r="AK39" s="40"/>
      <c r="AL39" s="14"/>
      <c r="AM39" s="14"/>
    </row>
    <row r="40" spans="1:40" ht="14.4" x14ac:dyDescent="0.3">
      <c r="A40" s="32"/>
      <c r="B40" s="95" t="s">
        <v>50</v>
      </c>
      <c r="C40" s="99"/>
      <c r="D40" s="103">
        <v>27500</v>
      </c>
      <c r="E40" s="20">
        <f t="shared" si="7"/>
        <v>1856539</v>
      </c>
      <c r="F40" s="40"/>
      <c r="G40" s="34"/>
      <c r="H40" s="20">
        <f t="shared" si="8"/>
        <v>0</v>
      </c>
      <c r="I40" s="38"/>
      <c r="J40" s="34"/>
      <c r="K40" s="9">
        <f t="shared" si="9"/>
        <v>0</v>
      </c>
      <c r="L40" s="42"/>
      <c r="M40" s="36"/>
      <c r="N40" s="17">
        <f t="shared" si="10"/>
        <v>1608000</v>
      </c>
      <c r="O40" s="26"/>
      <c r="P40" s="26"/>
      <c r="Q40" s="26"/>
      <c r="R40" s="17">
        <v>27500</v>
      </c>
      <c r="S40" s="17"/>
      <c r="T40" s="17"/>
      <c r="U40" s="17"/>
      <c r="V40" s="17"/>
      <c r="W40" s="17"/>
      <c r="X40" s="17"/>
      <c r="Y40" s="17"/>
      <c r="Z40" s="17"/>
      <c r="AA40" s="14"/>
      <c r="AB40" s="14"/>
      <c r="AC40" s="14"/>
      <c r="AD40" s="43">
        <f t="shared" si="11"/>
        <v>2703020</v>
      </c>
      <c r="AE40" s="16"/>
      <c r="AF40" s="18"/>
      <c r="AG40" s="55">
        <f t="shared" si="12"/>
        <v>6190559</v>
      </c>
      <c r="AH40" s="16"/>
      <c r="AI40" s="38"/>
      <c r="AJ40" s="15"/>
      <c r="AK40" s="40"/>
      <c r="AL40" s="14"/>
      <c r="AM40" s="14"/>
    </row>
    <row r="41" spans="1:40" ht="14.4" x14ac:dyDescent="0.3">
      <c r="A41" s="32"/>
      <c r="B41" s="95" t="s">
        <v>80</v>
      </c>
      <c r="C41" s="99"/>
      <c r="D41" s="103">
        <v>32800</v>
      </c>
      <c r="E41" s="20">
        <f t="shared" si="7"/>
        <v>1823739</v>
      </c>
      <c r="F41" s="40"/>
      <c r="G41" s="34"/>
      <c r="H41" s="20">
        <f t="shared" si="8"/>
        <v>0</v>
      </c>
      <c r="I41" s="38"/>
      <c r="J41" s="34"/>
      <c r="K41" s="9">
        <f t="shared" si="9"/>
        <v>0</v>
      </c>
      <c r="L41" s="42"/>
      <c r="M41" s="36"/>
      <c r="N41" s="17">
        <f t="shared" si="10"/>
        <v>1608000</v>
      </c>
      <c r="O41" s="26"/>
      <c r="P41" s="26"/>
      <c r="Q41" s="26"/>
      <c r="R41" s="17"/>
      <c r="S41" s="17"/>
      <c r="T41" s="17"/>
      <c r="U41" s="17"/>
      <c r="V41" s="17"/>
      <c r="W41" s="17"/>
      <c r="X41" s="17"/>
      <c r="Y41" s="17"/>
      <c r="Z41" s="17"/>
      <c r="AA41" s="14"/>
      <c r="AB41" s="14"/>
      <c r="AC41" s="14">
        <v>32800</v>
      </c>
      <c r="AD41" s="43">
        <f t="shared" si="11"/>
        <v>2735820</v>
      </c>
      <c r="AE41" s="16"/>
      <c r="AF41" s="18"/>
      <c r="AG41" s="55">
        <f t="shared" si="12"/>
        <v>6190559</v>
      </c>
      <c r="AH41" s="16"/>
      <c r="AI41" s="38"/>
      <c r="AJ41" s="15"/>
      <c r="AK41" s="40"/>
      <c r="AL41" s="14"/>
      <c r="AM41" s="14"/>
    </row>
    <row r="42" spans="1:40" s="91" customFormat="1" ht="14.4" x14ac:dyDescent="0.3">
      <c r="A42" s="44">
        <v>29</v>
      </c>
      <c r="B42" s="78" t="s">
        <v>7</v>
      </c>
      <c r="C42" s="98">
        <v>451000</v>
      </c>
      <c r="D42" s="102"/>
      <c r="E42" s="81">
        <f t="shared" ref="E42:E96" si="13">SUM(E41+C42-D42)</f>
        <v>2274739</v>
      </c>
      <c r="F42" s="82"/>
      <c r="G42" s="80"/>
      <c r="H42" s="81">
        <f t="shared" ref="H42:H96" si="14">SUM(H41+F42-G42)</f>
        <v>0</v>
      </c>
      <c r="I42" s="79"/>
      <c r="J42" s="80"/>
      <c r="K42" s="83">
        <f t="shared" ref="K42:K96" si="15">SUM(K41+I42-J42)</f>
        <v>0</v>
      </c>
      <c r="L42" s="84">
        <v>114000</v>
      </c>
      <c r="M42" s="85"/>
      <c r="N42" s="86">
        <f t="shared" ref="N42:N96" si="16">L42+N41-M42</f>
        <v>1722000</v>
      </c>
      <c r="O42" s="87"/>
      <c r="P42" s="87"/>
      <c r="Q42" s="87"/>
      <c r="R42" s="86"/>
      <c r="S42" s="86"/>
      <c r="T42" s="86"/>
      <c r="U42" s="86"/>
      <c r="V42" s="86"/>
      <c r="W42" s="86"/>
      <c r="X42" s="86"/>
      <c r="Y42" s="86"/>
      <c r="Z42" s="86"/>
      <c r="AA42" s="88"/>
      <c r="AB42" s="88"/>
      <c r="AC42" s="88"/>
      <c r="AD42" s="89">
        <f t="shared" ref="AD42:AD96" si="17">SUM(R42:AC42)+AD41</f>
        <v>2735820</v>
      </c>
      <c r="AE42" s="90">
        <v>451000</v>
      </c>
      <c r="AF42" s="8">
        <v>114000</v>
      </c>
      <c r="AG42" s="77">
        <f t="shared" ref="AG42:AG96" si="18">AE42+AF42+AG41</f>
        <v>6755559</v>
      </c>
      <c r="AH42" s="90"/>
      <c r="AI42" s="79"/>
      <c r="AJ42" s="77"/>
      <c r="AK42" s="82"/>
      <c r="AL42" s="88"/>
      <c r="AM42" s="88"/>
    </row>
    <row r="43" spans="1:40" ht="14.4" x14ac:dyDescent="0.3">
      <c r="A43" s="32"/>
      <c r="B43" s="95" t="s">
        <v>53</v>
      </c>
      <c r="C43" s="99"/>
      <c r="D43" s="103">
        <v>202500</v>
      </c>
      <c r="E43" s="20">
        <f t="shared" si="13"/>
        <v>2072239</v>
      </c>
      <c r="F43" s="40"/>
      <c r="G43" s="34"/>
      <c r="H43" s="20">
        <f t="shared" si="14"/>
        <v>0</v>
      </c>
      <c r="I43" s="38"/>
      <c r="J43" s="34"/>
      <c r="K43" s="9">
        <f t="shared" si="15"/>
        <v>0</v>
      </c>
      <c r="L43" s="42"/>
      <c r="M43" s="36"/>
      <c r="N43" s="17">
        <f t="shared" si="16"/>
        <v>1722000</v>
      </c>
      <c r="O43" s="26"/>
      <c r="P43" s="26"/>
      <c r="Q43" s="26"/>
      <c r="R43" s="17"/>
      <c r="S43" s="17"/>
      <c r="T43" s="17"/>
      <c r="U43" s="17"/>
      <c r="V43" s="17"/>
      <c r="W43" s="17"/>
      <c r="X43" s="17"/>
      <c r="Y43" s="17"/>
      <c r="Z43" s="17"/>
      <c r="AA43" s="14"/>
      <c r="AB43" s="14"/>
      <c r="AC43" s="14">
        <v>202500</v>
      </c>
      <c r="AD43" s="43">
        <f t="shared" si="17"/>
        <v>2938320</v>
      </c>
      <c r="AE43" s="16"/>
      <c r="AF43" s="18"/>
      <c r="AG43" s="55">
        <f t="shared" si="18"/>
        <v>6755559</v>
      </c>
      <c r="AH43" s="16"/>
      <c r="AI43" s="38"/>
      <c r="AJ43" s="15"/>
      <c r="AK43" s="40"/>
      <c r="AL43" s="14"/>
      <c r="AM43" s="14"/>
    </row>
    <row r="44" spans="1:40" ht="14.4" x14ac:dyDescent="0.3">
      <c r="A44" s="32"/>
      <c r="B44" s="95" t="s">
        <v>50</v>
      </c>
      <c r="C44" s="99"/>
      <c r="D44" s="103">
        <v>96500</v>
      </c>
      <c r="E44" s="20">
        <f t="shared" si="13"/>
        <v>1975739</v>
      </c>
      <c r="F44" s="40"/>
      <c r="G44" s="34"/>
      <c r="H44" s="20">
        <f t="shared" si="14"/>
        <v>0</v>
      </c>
      <c r="I44" s="38"/>
      <c r="J44" s="34"/>
      <c r="K44" s="9">
        <f t="shared" si="15"/>
        <v>0</v>
      </c>
      <c r="L44" s="42"/>
      <c r="M44" s="36"/>
      <c r="N44" s="17">
        <f t="shared" si="16"/>
        <v>1722000</v>
      </c>
      <c r="O44" s="26"/>
      <c r="P44" s="26"/>
      <c r="Q44" s="26"/>
      <c r="R44" s="17">
        <v>96500</v>
      </c>
      <c r="S44" s="17"/>
      <c r="T44" s="17"/>
      <c r="U44" s="17"/>
      <c r="V44" s="17"/>
      <c r="W44" s="17"/>
      <c r="X44" s="17"/>
      <c r="Y44" s="17"/>
      <c r="Z44" s="17"/>
      <c r="AA44" s="14"/>
      <c r="AB44" s="14"/>
      <c r="AC44" s="14"/>
      <c r="AD44" s="43">
        <f t="shared" si="17"/>
        <v>3034820</v>
      </c>
      <c r="AE44" s="16"/>
      <c r="AF44" s="18"/>
      <c r="AG44" s="55">
        <f t="shared" si="18"/>
        <v>6755559</v>
      </c>
      <c r="AH44" s="16"/>
      <c r="AI44" s="38"/>
      <c r="AJ44" s="15"/>
      <c r="AK44" s="40"/>
      <c r="AL44" s="14"/>
      <c r="AM44" s="14"/>
    </row>
    <row r="45" spans="1:40" s="1" customFormat="1" ht="14.4" x14ac:dyDescent="0.3">
      <c r="A45" s="44">
        <v>30</v>
      </c>
      <c r="B45" s="78" t="s">
        <v>7</v>
      </c>
      <c r="C45" s="98">
        <v>167000</v>
      </c>
      <c r="D45" s="102"/>
      <c r="E45" s="10">
        <f t="shared" si="13"/>
        <v>2142739</v>
      </c>
      <c r="F45" s="47"/>
      <c r="G45" s="46"/>
      <c r="H45" s="10">
        <f t="shared" si="14"/>
        <v>0</v>
      </c>
      <c r="I45" s="45"/>
      <c r="J45" s="46"/>
      <c r="K45" s="9">
        <f t="shared" si="15"/>
        <v>0</v>
      </c>
      <c r="L45" s="48">
        <v>154000</v>
      </c>
      <c r="M45" s="49"/>
      <c r="N45" s="50">
        <f t="shared" si="16"/>
        <v>1876000</v>
      </c>
      <c r="O45" s="51"/>
      <c r="P45" s="51"/>
      <c r="Q45" s="51"/>
      <c r="R45" s="50"/>
      <c r="S45" s="50"/>
      <c r="T45" s="50"/>
      <c r="U45" s="50"/>
      <c r="V45" s="50"/>
      <c r="W45" s="50"/>
      <c r="X45" s="50"/>
      <c r="Y45" s="50"/>
      <c r="Z45" s="50"/>
      <c r="AA45" s="52"/>
      <c r="AB45" s="52"/>
      <c r="AC45" s="52"/>
      <c r="AD45" s="43">
        <f t="shared" si="17"/>
        <v>3034820</v>
      </c>
      <c r="AE45" s="53">
        <v>167000</v>
      </c>
      <c r="AF45" s="54">
        <v>154000</v>
      </c>
      <c r="AG45" s="55">
        <f t="shared" si="18"/>
        <v>7076559</v>
      </c>
      <c r="AH45" s="53"/>
      <c r="AI45" s="45"/>
      <c r="AJ45" s="55"/>
      <c r="AK45" s="47"/>
      <c r="AL45" s="52"/>
      <c r="AM45" s="52"/>
    </row>
    <row r="46" spans="1:40" ht="14.4" x14ac:dyDescent="0.3">
      <c r="A46" s="32"/>
      <c r="B46" s="95" t="s">
        <v>46</v>
      </c>
      <c r="C46" s="99"/>
      <c r="D46" s="103">
        <v>144800</v>
      </c>
      <c r="E46" s="20">
        <f t="shared" si="13"/>
        <v>1997939</v>
      </c>
      <c r="F46" s="40"/>
      <c r="G46" s="34"/>
      <c r="H46" s="20">
        <f t="shared" si="14"/>
        <v>0</v>
      </c>
      <c r="I46" s="38"/>
      <c r="J46" s="34"/>
      <c r="K46" s="9">
        <f t="shared" si="15"/>
        <v>0</v>
      </c>
      <c r="L46" s="42"/>
      <c r="M46" s="36"/>
      <c r="N46" s="17">
        <f t="shared" si="16"/>
        <v>1876000</v>
      </c>
      <c r="O46" s="26"/>
      <c r="P46" s="26"/>
      <c r="Q46" s="26"/>
      <c r="R46" s="17"/>
      <c r="S46" s="17">
        <v>144800</v>
      </c>
      <c r="T46" s="17"/>
      <c r="U46" s="17"/>
      <c r="V46" s="17"/>
      <c r="W46" s="17"/>
      <c r="X46" s="17"/>
      <c r="Y46" s="17"/>
      <c r="Z46" s="17"/>
      <c r="AA46" s="14"/>
      <c r="AB46" s="14"/>
      <c r="AC46" s="14"/>
      <c r="AD46" s="43">
        <f t="shared" si="17"/>
        <v>3179620</v>
      </c>
      <c r="AE46" s="16"/>
      <c r="AF46" s="18"/>
      <c r="AG46" s="55">
        <f t="shared" si="18"/>
        <v>7076559</v>
      </c>
      <c r="AH46" s="16"/>
      <c r="AI46" s="38"/>
      <c r="AJ46" s="15"/>
      <c r="AK46" s="40"/>
      <c r="AL46" s="14"/>
      <c r="AM46" s="14"/>
    </row>
    <row r="47" spans="1:40" ht="14.4" x14ac:dyDescent="0.3">
      <c r="A47" s="32"/>
      <c r="B47" s="95" t="s">
        <v>50</v>
      </c>
      <c r="C47" s="99"/>
      <c r="D47" s="103">
        <v>175700</v>
      </c>
      <c r="E47" s="20">
        <f t="shared" si="13"/>
        <v>1822239</v>
      </c>
      <c r="F47" s="40"/>
      <c r="G47" s="34"/>
      <c r="H47" s="20">
        <f t="shared" si="14"/>
        <v>0</v>
      </c>
      <c r="I47" s="38"/>
      <c r="J47" s="34"/>
      <c r="K47" s="9">
        <f t="shared" si="15"/>
        <v>0</v>
      </c>
      <c r="L47" s="42"/>
      <c r="M47" s="36"/>
      <c r="N47" s="17">
        <f t="shared" si="16"/>
        <v>1876000</v>
      </c>
      <c r="O47" s="26"/>
      <c r="P47" s="26"/>
      <c r="Q47" s="26"/>
      <c r="R47" s="17">
        <v>175700</v>
      </c>
      <c r="S47" s="17"/>
      <c r="T47" s="17"/>
      <c r="U47" s="17"/>
      <c r="V47" s="17"/>
      <c r="W47" s="17"/>
      <c r="X47" s="17"/>
      <c r="Y47" s="17"/>
      <c r="Z47" s="17"/>
      <c r="AA47" s="14"/>
      <c r="AB47" s="14"/>
      <c r="AC47" s="14"/>
      <c r="AD47" s="43">
        <f t="shared" si="17"/>
        <v>3355320</v>
      </c>
      <c r="AE47" s="16"/>
      <c r="AF47" s="18"/>
      <c r="AG47" s="55">
        <f t="shared" si="18"/>
        <v>7076559</v>
      </c>
      <c r="AH47" s="16"/>
      <c r="AI47" s="38"/>
      <c r="AJ47" s="15"/>
      <c r="AK47" s="40"/>
      <c r="AL47" s="14"/>
      <c r="AM47" s="14"/>
    </row>
    <row r="48" spans="1:40" ht="14.4" x14ac:dyDescent="0.3">
      <c r="A48" s="32"/>
      <c r="B48" s="95" t="s">
        <v>81</v>
      </c>
      <c r="C48" s="99"/>
      <c r="D48" s="103">
        <v>31000</v>
      </c>
      <c r="E48" s="20">
        <f t="shared" si="13"/>
        <v>1791239</v>
      </c>
      <c r="F48" s="40"/>
      <c r="G48" s="34"/>
      <c r="H48" s="20">
        <f t="shared" si="14"/>
        <v>0</v>
      </c>
      <c r="I48" s="38"/>
      <c r="J48" s="34"/>
      <c r="K48" s="9">
        <f t="shared" si="15"/>
        <v>0</v>
      </c>
      <c r="L48" s="42"/>
      <c r="M48" s="36"/>
      <c r="N48" s="17">
        <f t="shared" si="16"/>
        <v>1876000</v>
      </c>
      <c r="O48" s="26"/>
      <c r="P48" s="26"/>
      <c r="Q48" s="26"/>
      <c r="R48" s="17"/>
      <c r="S48" s="17"/>
      <c r="T48" s="17"/>
      <c r="U48" s="17"/>
      <c r="V48" s="17"/>
      <c r="W48" s="17"/>
      <c r="X48" s="17"/>
      <c r="Y48" s="17"/>
      <c r="Z48" s="17"/>
      <c r="AA48" s="14"/>
      <c r="AB48" s="14"/>
      <c r="AC48" s="14">
        <v>31000</v>
      </c>
      <c r="AD48" s="43">
        <f t="shared" si="17"/>
        <v>3386320</v>
      </c>
      <c r="AE48" s="16"/>
      <c r="AF48" s="18"/>
      <c r="AG48" s="55">
        <f t="shared" si="18"/>
        <v>7076559</v>
      </c>
      <c r="AH48" s="16"/>
      <c r="AI48" s="38"/>
      <c r="AJ48" s="15"/>
      <c r="AK48" s="40"/>
      <c r="AL48" s="14"/>
      <c r="AM48" s="14"/>
    </row>
    <row r="49" spans="1:39" s="1" customFormat="1" ht="14.4" x14ac:dyDescent="0.3">
      <c r="A49" s="44">
        <v>31</v>
      </c>
      <c r="B49" s="78" t="s">
        <v>7</v>
      </c>
      <c r="C49" s="98">
        <v>217000</v>
      </c>
      <c r="D49" s="102"/>
      <c r="E49" s="10">
        <f t="shared" si="13"/>
        <v>2008239</v>
      </c>
      <c r="F49" s="47"/>
      <c r="G49" s="46"/>
      <c r="H49" s="10">
        <f t="shared" si="14"/>
        <v>0</v>
      </c>
      <c r="I49" s="45"/>
      <c r="J49" s="46"/>
      <c r="K49" s="9">
        <f t="shared" si="15"/>
        <v>0</v>
      </c>
      <c r="L49" s="48">
        <v>328000</v>
      </c>
      <c r="M49" s="49"/>
      <c r="N49" s="50">
        <f t="shared" si="16"/>
        <v>2204000</v>
      </c>
      <c r="O49" s="51"/>
      <c r="P49" s="51"/>
      <c r="Q49" s="51"/>
      <c r="R49" s="50"/>
      <c r="S49" s="50"/>
      <c r="T49" s="50"/>
      <c r="U49" s="50"/>
      <c r="V49" s="50"/>
      <c r="W49" s="50"/>
      <c r="X49" s="50"/>
      <c r="Y49" s="50"/>
      <c r="Z49" s="50"/>
      <c r="AA49" s="52"/>
      <c r="AB49" s="52"/>
      <c r="AC49" s="52"/>
      <c r="AD49" s="43">
        <f t="shared" si="17"/>
        <v>3386320</v>
      </c>
      <c r="AE49" s="53">
        <v>217000</v>
      </c>
      <c r="AF49" s="54">
        <v>328000</v>
      </c>
      <c r="AG49" s="55">
        <f t="shared" si="18"/>
        <v>7621559</v>
      </c>
      <c r="AH49" s="53"/>
      <c r="AI49" s="45"/>
      <c r="AJ49" s="55"/>
      <c r="AK49" s="47"/>
      <c r="AL49" s="52"/>
      <c r="AM49" s="52"/>
    </row>
    <row r="50" spans="1:39" ht="14.4" x14ac:dyDescent="0.3">
      <c r="A50" s="32"/>
      <c r="B50" s="95" t="s">
        <v>50</v>
      </c>
      <c r="C50" s="99"/>
      <c r="D50" s="103">
        <v>22900</v>
      </c>
      <c r="E50" s="20">
        <f t="shared" si="13"/>
        <v>1985339</v>
      </c>
      <c r="F50" s="40"/>
      <c r="G50" s="34"/>
      <c r="H50" s="20">
        <f t="shared" si="14"/>
        <v>0</v>
      </c>
      <c r="I50" s="38"/>
      <c r="J50" s="34"/>
      <c r="K50" s="9">
        <f t="shared" si="15"/>
        <v>0</v>
      </c>
      <c r="L50" s="42"/>
      <c r="M50" s="36"/>
      <c r="N50" s="17">
        <f t="shared" si="16"/>
        <v>2204000</v>
      </c>
      <c r="O50" s="26"/>
      <c r="P50" s="26"/>
      <c r="Q50" s="26"/>
      <c r="R50" s="17">
        <v>22900</v>
      </c>
      <c r="S50" s="17"/>
      <c r="T50" s="17"/>
      <c r="U50" s="17"/>
      <c r="V50" s="17"/>
      <c r="W50" s="17"/>
      <c r="X50" s="17"/>
      <c r="Y50" s="17"/>
      <c r="Z50" s="17"/>
      <c r="AA50" s="14"/>
      <c r="AB50" s="14"/>
      <c r="AC50" s="14"/>
      <c r="AD50" s="43">
        <f t="shared" si="17"/>
        <v>3409220</v>
      </c>
      <c r="AE50" s="16"/>
      <c r="AF50" s="18"/>
      <c r="AG50" s="55">
        <f t="shared" si="18"/>
        <v>7621559</v>
      </c>
      <c r="AH50" s="16"/>
      <c r="AI50" s="38"/>
      <c r="AJ50" s="15"/>
      <c r="AK50" s="40"/>
      <c r="AL50" s="14"/>
      <c r="AM50" s="14"/>
    </row>
    <row r="51" spans="1:39" s="1" customFormat="1" ht="14.4" x14ac:dyDescent="0.3">
      <c r="A51" s="44">
        <v>1</v>
      </c>
      <c r="B51" s="78" t="s">
        <v>7</v>
      </c>
      <c r="C51" s="98">
        <v>94000</v>
      </c>
      <c r="D51" s="102"/>
      <c r="E51" s="10">
        <f t="shared" si="13"/>
        <v>2079339</v>
      </c>
      <c r="F51" s="47"/>
      <c r="G51" s="46"/>
      <c r="H51" s="10">
        <f t="shared" si="14"/>
        <v>0</v>
      </c>
      <c r="I51" s="45"/>
      <c r="J51" s="46"/>
      <c r="K51" s="9">
        <f t="shared" si="15"/>
        <v>0</v>
      </c>
      <c r="L51" s="48">
        <v>109000</v>
      </c>
      <c r="M51" s="49"/>
      <c r="N51" s="50">
        <f t="shared" si="16"/>
        <v>2313000</v>
      </c>
      <c r="O51" s="51"/>
      <c r="P51" s="51"/>
      <c r="Q51" s="51"/>
      <c r="R51" s="50"/>
      <c r="S51" s="50"/>
      <c r="T51" s="50"/>
      <c r="U51" s="50"/>
      <c r="V51" s="50"/>
      <c r="W51" s="50"/>
      <c r="X51" s="50"/>
      <c r="Y51" s="50"/>
      <c r="Z51" s="50"/>
      <c r="AA51" s="52"/>
      <c r="AB51" s="52"/>
      <c r="AC51" s="52"/>
      <c r="AD51" s="43">
        <f t="shared" si="17"/>
        <v>3409220</v>
      </c>
      <c r="AE51" s="53">
        <v>94000</v>
      </c>
      <c r="AF51" s="54">
        <v>109000</v>
      </c>
      <c r="AG51" s="55">
        <f t="shared" si="18"/>
        <v>7824559</v>
      </c>
      <c r="AH51" s="53"/>
      <c r="AI51" s="45"/>
      <c r="AJ51" s="55"/>
      <c r="AK51" s="47"/>
      <c r="AL51" s="52"/>
      <c r="AM51" s="52"/>
    </row>
    <row r="52" spans="1:39" ht="14.4" x14ac:dyDescent="0.3">
      <c r="A52" s="32"/>
      <c r="B52" s="95" t="s">
        <v>46</v>
      </c>
      <c r="C52" s="99"/>
      <c r="D52" s="103">
        <v>82000</v>
      </c>
      <c r="E52" s="20">
        <f t="shared" si="13"/>
        <v>1997339</v>
      </c>
      <c r="F52" s="40"/>
      <c r="G52" s="34"/>
      <c r="H52" s="20">
        <f t="shared" si="14"/>
        <v>0</v>
      </c>
      <c r="I52" s="38"/>
      <c r="J52" s="34"/>
      <c r="K52" s="9">
        <f t="shared" si="15"/>
        <v>0</v>
      </c>
      <c r="L52" s="42"/>
      <c r="M52" s="36"/>
      <c r="N52" s="17">
        <f t="shared" si="16"/>
        <v>2313000</v>
      </c>
      <c r="O52" s="26"/>
      <c r="P52" s="26"/>
      <c r="Q52" s="26"/>
      <c r="R52" s="17">
        <v>82000</v>
      </c>
      <c r="S52" s="17"/>
      <c r="T52" s="17"/>
      <c r="U52" s="17"/>
      <c r="V52" s="17"/>
      <c r="W52" s="17"/>
      <c r="X52" s="17"/>
      <c r="Y52" s="17"/>
      <c r="Z52" s="17"/>
      <c r="AA52" s="14"/>
      <c r="AB52" s="14"/>
      <c r="AC52" s="14"/>
      <c r="AD52" s="43">
        <f t="shared" si="17"/>
        <v>3491220</v>
      </c>
      <c r="AE52" s="16"/>
      <c r="AF52" s="18"/>
      <c r="AG52" s="55">
        <f t="shared" si="18"/>
        <v>7824559</v>
      </c>
      <c r="AH52" s="16"/>
      <c r="AI52" s="38"/>
      <c r="AJ52" s="15"/>
      <c r="AK52" s="40"/>
      <c r="AL52" s="14"/>
      <c r="AM52" s="14"/>
    </row>
    <row r="53" spans="1:39" ht="14.4" x14ac:dyDescent="0.3">
      <c r="A53" s="32"/>
      <c r="B53" s="95" t="s">
        <v>50</v>
      </c>
      <c r="C53" s="99"/>
      <c r="D53" s="103">
        <v>363300</v>
      </c>
      <c r="E53" s="20">
        <f t="shared" si="13"/>
        <v>1634039</v>
      </c>
      <c r="F53" s="40"/>
      <c r="G53" s="34"/>
      <c r="H53" s="20">
        <f t="shared" si="14"/>
        <v>0</v>
      </c>
      <c r="I53" s="38"/>
      <c r="J53" s="34"/>
      <c r="K53" s="9">
        <f t="shared" si="15"/>
        <v>0</v>
      </c>
      <c r="L53" s="42"/>
      <c r="M53" s="36"/>
      <c r="N53" s="17">
        <f t="shared" si="16"/>
        <v>2313000</v>
      </c>
      <c r="O53" s="26"/>
      <c r="P53" s="26"/>
      <c r="Q53" s="26"/>
      <c r="R53" s="17"/>
      <c r="S53" s="17">
        <v>363300</v>
      </c>
      <c r="T53" s="17"/>
      <c r="U53" s="17"/>
      <c r="V53" s="17"/>
      <c r="W53" s="17"/>
      <c r="X53" s="17"/>
      <c r="Y53" s="17"/>
      <c r="Z53" s="17"/>
      <c r="AA53" s="14"/>
      <c r="AB53" s="14"/>
      <c r="AC53" s="14"/>
      <c r="AD53" s="43">
        <f t="shared" si="17"/>
        <v>3854520</v>
      </c>
      <c r="AE53" s="16"/>
      <c r="AF53" s="18"/>
      <c r="AG53" s="55">
        <f t="shared" si="18"/>
        <v>7824559</v>
      </c>
      <c r="AH53" s="16"/>
      <c r="AI53" s="38"/>
      <c r="AJ53" s="15"/>
      <c r="AK53" s="40"/>
      <c r="AL53" s="14"/>
      <c r="AM53" s="14"/>
    </row>
    <row r="54" spans="1:39" s="1" customFormat="1" ht="14.4" x14ac:dyDescent="0.3">
      <c r="A54" s="44">
        <v>1</v>
      </c>
      <c r="B54" s="78" t="s">
        <v>82</v>
      </c>
      <c r="C54" s="98">
        <v>0</v>
      </c>
      <c r="D54" s="102">
        <v>0</v>
      </c>
      <c r="E54" s="10">
        <f t="shared" si="13"/>
        <v>1634039</v>
      </c>
      <c r="F54" s="47"/>
      <c r="G54" s="46"/>
      <c r="H54" s="10">
        <f t="shared" si="14"/>
        <v>0</v>
      </c>
      <c r="I54" s="45">
        <v>2313000</v>
      </c>
      <c r="J54" s="46"/>
      <c r="K54" s="9">
        <f t="shared" si="15"/>
        <v>2313000</v>
      </c>
      <c r="L54" s="48"/>
      <c r="M54" s="49">
        <v>2263000</v>
      </c>
      <c r="N54" s="50">
        <f t="shared" si="16"/>
        <v>50000</v>
      </c>
      <c r="O54" s="51"/>
      <c r="P54" s="51"/>
      <c r="Q54" s="51"/>
      <c r="R54" s="50"/>
      <c r="S54" s="50"/>
      <c r="T54" s="50"/>
      <c r="U54" s="50"/>
      <c r="V54" s="50"/>
      <c r="W54" s="50"/>
      <c r="X54" s="50"/>
      <c r="Y54" s="50"/>
      <c r="Z54" s="50"/>
      <c r="AA54" s="52"/>
      <c r="AB54" s="52"/>
      <c r="AC54" s="52"/>
      <c r="AD54" s="43">
        <f t="shared" si="17"/>
        <v>3854520</v>
      </c>
      <c r="AE54" s="53"/>
      <c r="AF54" s="54"/>
      <c r="AG54" s="55">
        <f t="shared" si="18"/>
        <v>7824559</v>
      </c>
      <c r="AH54" s="53"/>
      <c r="AI54" s="45"/>
      <c r="AJ54" s="55"/>
      <c r="AK54" s="47"/>
      <c r="AL54" s="52"/>
      <c r="AM54" s="52"/>
    </row>
    <row r="55" spans="1:39" s="1" customFormat="1" ht="14.4" x14ac:dyDescent="0.3">
      <c r="A55" s="44">
        <v>2</v>
      </c>
      <c r="B55" s="78" t="s">
        <v>7</v>
      </c>
      <c r="C55" s="98">
        <v>99000</v>
      </c>
      <c r="D55" s="102"/>
      <c r="E55" s="10">
        <f t="shared" si="13"/>
        <v>1733039</v>
      </c>
      <c r="F55" s="47"/>
      <c r="G55" s="46"/>
      <c r="H55" s="10">
        <f t="shared" si="14"/>
        <v>0</v>
      </c>
      <c r="I55" s="45">
        <v>80000</v>
      </c>
      <c r="J55" s="46"/>
      <c r="K55" s="9">
        <f t="shared" si="15"/>
        <v>2393000</v>
      </c>
      <c r="L55" s="105"/>
      <c r="M55" s="105"/>
      <c r="N55" s="50">
        <f t="shared" si="16"/>
        <v>50000</v>
      </c>
      <c r="O55" s="51"/>
      <c r="P55" s="51"/>
      <c r="Q55" s="51"/>
      <c r="R55" s="50"/>
      <c r="S55" s="50"/>
      <c r="T55" s="50"/>
      <c r="U55" s="50"/>
      <c r="V55" s="50"/>
      <c r="W55" s="50"/>
      <c r="X55" s="50"/>
      <c r="Y55" s="50"/>
      <c r="Z55" s="50"/>
      <c r="AA55" s="52"/>
      <c r="AB55" s="52"/>
      <c r="AC55" s="52"/>
      <c r="AD55" s="43">
        <f t="shared" si="17"/>
        <v>3854520</v>
      </c>
      <c r="AE55" s="53">
        <v>99000</v>
      </c>
      <c r="AF55" s="54">
        <v>80000</v>
      </c>
      <c r="AG55" s="55">
        <f t="shared" si="18"/>
        <v>8003559</v>
      </c>
      <c r="AH55" s="53"/>
      <c r="AI55" s="45"/>
      <c r="AJ55" s="55"/>
      <c r="AK55" s="47"/>
      <c r="AL55" s="52"/>
      <c r="AM55" s="52"/>
    </row>
    <row r="56" spans="1:39" ht="14.4" x14ac:dyDescent="0.3">
      <c r="A56" s="32"/>
      <c r="B56" s="95" t="s">
        <v>46</v>
      </c>
      <c r="C56" s="99"/>
      <c r="D56" s="103">
        <v>261843</v>
      </c>
      <c r="E56" s="20">
        <f t="shared" si="13"/>
        <v>1471196</v>
      </c>
      <c r="F56" s="40"/>
      <c r="G56" s="34"/>
      <c r="H56" s="20">
        <f t="shared" si="14"/>
        <v>0</v>
      </c>
      <c r="I56" s="38"/>
      <c r="J56" s="34"/>
      <c r="K56" s="9">
        <f t="shared" si="15"/>
        <v>2393000</v>
      </c>
      <c r="L56" s="106"/>
      <c r="M56" s="106"/>
      <c r="N56" s="17">
        <f t="shared" si="16"/>
        <v>50000</v>
      </c>
      <c r="O56" s="26"/>
      <c r="P56" s="26"/>
      <c r="Q56" s="26"/>
      <c r="R56" s="17"/>
      <c r="S56" s="17">
        <v>261843</v>
      </c>
      <c r="T56" s="17"/>
      <c r="U56" s="17"/>
      <c r="V56" s="17"/>
      <c r="W56" s="17"/>
      <c r="X56" s="17"/>
      <c r="Y56" s="17"/>
      <c r="Z56" s="17"/>
      <c r="AA56" s="14"/>
      <c r="AB56" s="14"/>
      <c r="AC56" s="14"/>
      <c r="AD56" s="43">
        <f t="shared" si="17"/>
        <v>4116363</v>
      </c>
      <c r="AE56" s="16"/>
      <c r="AF56" s="18"/>
      <c r="AG56" s="55">
        <f t="shared" si="18"/>
        <v>8003559</v>
      </c>
      <c r="AH56" s="16"/>
      <c r="AI56" s="38"/>
      <c r="AJ56" s="15"/>
      <c r="AK56" s="40"/>
      <c r="AL56" s="14"/>
      <c r="AM56" s="14"/>
    </row>
    <row r="57" spans="1:39" ht="14.4" x14ac:dyDescent="0.3">
      <c r="A57" s="32"/>
      <c r="B57" s="95" t="s">
        <v>53</v>
      </c>
      <c r="C57" s="99"/>
      <c r="D57" s="103">
        <v>202750</v>
      </c>
      <c r="E57" s="20">
        <f t="shared" si="13"/>
        <v>1268446</v>
      </c>
      <c r="F57" s="40"/>
      <c r="G57" s="34"/>
      <c r="H57" s="20">
        <f t="shared" si="14"/>
        <v>0</v>
      </c>
      <c r="I57" s="38"/>
      <c r="J57" s="34"/>
      <c r="K57" s="9">
        <f t="shared" si="15"/>
        <v>2393000</v>
      </c>
      <c r="L57" s="106"/>
      <c r="M57" s="106"/>
      <c r="N57" s="17">
        <f t="shared" si="16"/>
        <v>50000</v>
      </c>
      <c r="O57" s="26"/>
      <c r="P57" s="26"/>
      <c r="Q57" s="26"/>
      <c r="R57" s="17"/>
      <c r="S57" s="17"/>
      <c r="T57" s="17"/>
      <c r="U57" s="17"/>
      <c r="V57" s="17"/>
      <c r="W57" s="17"/>
      <c r="X57" s="17"/>
      <c r="Y57" s="17"/>
      <c r="Z57" s="17"/>
      <c r="AA57" s="14"/>
      <c r="AB57" s="14"/>
      <c r="AC57" s="14">
        <v>202750</v>
      </c>
      <c r="AD57" s="43">
        <f t="shared" si="17"/>
        <v>4319113</v>
      </c>
      <c r="AE57" s="16"/>
      <c r="AF57" s="18"/>
      <c r="AG57" s="55">
        <f t="shared" si="18"/>
        <v>8003559</v>
      </c>
      <c r="AH57" s="16"/>
      <c r="AI57" s="38"/>
      <c r="AJ57" s="15"/>
      <c r="AK57" s="40"/>
      <c r="AL57" s="14"/>
      <c r="AM57" s="14"/>
    </row>
    <row r="58" spans="1:39" ht="14.4" x14ac:dyDescent="0.3">
      <c r="A58" s="32"/>
      <c r="B58" s="95" t="s">
        <v>83</v>
      </c>
      <c r="C58" s="99"/>
      <c r="D58" s="103">
        <v>14600</v>
      </c>
      <c r="E58" s="20">
        <f t="shared" si="13"/>
        <v>1253846</v>
      </c>
      <c r="F58" s="40"/>
      <c r="G58" s="34"/>
      <c r="H58" s="20">
        <f t="shared" si="14"/>
        <v>0</v>
      </c>
      <c r="I58" s="38"/>
      <c r="J58" s="34"/>
      <c r="K58" s="9">
        <f t="shared" si="15"/>
        <v>2393000</v>
      </c>
      <c r="L58" s="42"/>
      <c r="M58" s="36"/>
      <c r="N58" s="17">
        <f t="shared" si="16"/>
        <v>50000</v>
      </c>
      <c r="O58" s="26"/>
      <c r="P58" s="26"/>
      <c r="Q58" s="26"/>
      <c r="R58" s="17"/>
      <c r="S58" s="17"/>
      <c r="T58" s="17"/>
      <c r="U58" s="17"/>
      <c r="V58" s="17"/>
      <c r="W58" s="17"/>
      <c r="X58" s="17"/>
      <c r="Y58" s="17"/>
      <c r="Z58" s="17"/>
      <c r="AA58" s="14"/>
      <c r="AB58" s="14"/>
      <c r="AC58" s="14">
        <v>14600</v>
      </c>
      <c r="AD58" s="43">
        <f t="shared" si="17"/>
        <v>4333713</v>
      </c>
      <c r="AE58" s="16"/>
      <c r="AF58" s="18"/>
      <c r="AG58" s="55">
        <f t="shared" si="18"/>
        <v>8003559</v>
      </c>
      <c r="AH58" s="16"/>
      <c r="AI58" s="38"/>
      <c r="AJ58" s="15"/>
      <c r="AK58" s="40"/>
      <c r="AL58" s="14"/>
      <c r="AM58" s="14"/>
    </row>
    <row r="59" spans="1:39" s="1" customFormat="1" ht="14.4" x14ac:dyDescent="0.3">
      <c r="A59" s="44">
        <v>3</v>
      </c>
      <c r="B59" s="78" t="s">
        <v>7</v>
      </c>
      <c r="C59" s="98">
        <v>132000</v>
      </c>
      <c r="D59" s="102"/>
      <c r="E59" s="10">
        <f t="shared" si="13"/>
        <v>1385846</v>
      </c>
      <c r="F59" s="47"/>
      <c r="G59" s="46"/>
      <c r="H59" s="10">
        <f t="shared" si="14"/>
        <v>0</v>
      </c>
      <c r="I59" s="45">
        <v>0</v>
      </c>
      <c r="J59" s="46"/>
      <c r="K59" s="9">
        <f t="shared" si="15"/>
        <v>2393000</v>
      </c>
      <c r="L59" s="48"/>
      <c r="M59" s="49"/>
      <c r="N59" s="50">
        <f t="shared" si="16"/>
        <v>50000</v>
      </c>
      <c r="O59" s="51"/>
      <c r="P59" s="51"/>
      <c r="Q59" s="51"/>
      <c r="R59" s="50"/>
      <c r="S59" s="50"/>
      <c r="T59" s="50"/>
      <c r="U59" s="50"/>
      <c r="V59" s="50"/>
      <c r="W59" s="50"/>
      <c r="X59" s="50"/>
      <c r="Y59" s="50"/>
      <c r="Z59" s="50"/>
      <c r="AA59" s="52"/>
      <c r="AB59" s="52"/>
      <c r="AC59" s="52"/>
      <c r="AD59" s="43">
        <f t="shared" si="17"/>
        <v>4333713</v>
      </c>
      <c r="AE59" s="53">
        <v>132000</v>
      </c>
      <c r="AF59" s="54">
        <v>0</v>
      </c>
      <c r="AG59" s="55">
        <f t="shared" si="18"/>
        <v>8135559</v>
      </c>
      <c r="AH59" s="53"/>
      <c r="AI59" s="45"/>
      <c r="AJ59" s="55"/>
      <c r="AK59" s="47"/>
      <c r="AL59" s="52"/>
      <c r="AM59" s="52"/>
    </row>
    <row r="60" spans="1:39" ht="14.4" x14ac:dyDescent="0.3">
      <c r="A60" s="32"/>
      <c r="B60" s="95" t="s">
        <v>50</v>
      </c>
      <c r="C60" s="99"/>
      <c r="D60" s="103">
        <v>303700</v>
      </c>
      <c r="E60" s="20">
        <f t="shared" si="13"/>
        <v>1082146</v>
      </c>
      <c r="F60" s="40"/>
      <c r="G60" s="34"/>
      <c r="H60" s="20">
        <f t="shared" si="14"/>
        <v>0</v>
      </c>
      <c r="I60" s="38"/>
      <c r="J60" s="34"/>
      <c r="K60" s="9">
        <f t="shared" si="15"/>
        <v>2393000</v>
      </c>
      <c r="L60" s="42"/>
      <c r="M60" s="36"/>
      <c r="N60" s="17">
        <f t="shared" si="16"/>
        <v>50000</v>
      </c>
      <c r="O60" s="26"/>
      <c r="P60" s="26"/>
      <c r="Q60" s="26"/>
      <c r="R60" s="17"/>
      <c r="S60" s="17">
        <v>303700</v>
      </c>
      <c r="T60" s="17"/>
      <c r="U60" s="17"/>
      <c r="V60" s="17"/>
      <c r="W60" s="17"/>
      <c r="X60" s="17"/>
      <c r="Y60" s="17"/>
      <c r="Z60" s="17"/>
      <c r="AA60" s="14"/>
      <c r="AB60" s="14"/>
      <c r="AC60" s="14"/>
      <c r="AD60" s="43">
        <f t="shared" si="17"/>
        <v>4637413</v>
      </c>
      <c r="AE60" s="16"/>
      <c r="AF60" s="18"/>
      <c r="AG60" s="55">
        <f t="shared" si="18"/>
        <v>8135559</v>
      </c>
      <c r="AH60" s="16"/>
      <c r="AI60" s="38"/>
      <c r="AJ60" s="15"/>
      <c r="AK60" s="40"/>
      <c r="AL60" s="14"/>
      <c r="AM60" s="14"/>
    </row>
    <row r="61" spans="1:39" s="1" customFormat="1" ht="14.4" x14ac:dyDescent="0.3">
      <c r="A61" s="44">
        <v>4</v>
      </c>
      <c r="B61" s="78" t="s">
        <v>7</v>
      </c>
      <c r="C61" s="98">
        <v>223000</v>
      </c>
      <c r="D61" s="102"/>
      <c r="E61" s="10">
        <f t="shared" si="13"/>
        <v>1305146</v>
      </c>
      <c r="F61" s="47"/>
      <c r="G61" s="46"/>
      <c r="H61" s="10">
        <f t="shared" si="14"/>
        <v>0</v>
      </c>
      <c r="I61" s="45">
        <v>48000</v>
      </c>
      <c r="J61" s="46"/>
      <c r="K61" s="9">
        <f t="shared" si="15"/>
        <v>2441000</v>
      </c>
      <c r="L61" s="48"/>
      <c r="M61" s="49"/>
      <c r="N61" s="50">
        <f t="shared" si="16"/>
        <v>50000</v>
      </c>
      <c r="O61" s="51"/>
      <c r="P61" s="51"/>
      <c r="Q61" s="51"/>
      <c r="R61" s="50"/>
      <c r="S61" s="50"/>
      <c r="T61" s="50"/>
      <c r="U61" s="50"/>
      <c r="V61" s="50"/>
      <c r="W61" s="50"/>
      <c r="X61" s="50"/>
      <c r="Y61" s="50"/>
      <c r="Z61" s="50"/>
      <c r="AA61" s="52"/>
      <c r="AB61" s="52"/>
      <c r="AC61" s="52"/>
      <c r="AD61" s="43">
        <f t="shared" si="17"/>
        <v>4637413</v>
      </c>
      <c r="AE61" s="53">
        <v>223000</v>
      </c>
      <c r="AF61" s="54">
        <v>48000</v>
      </c>
      <c r="AG61" s="55">
        <f t="shared" si="18"/>
        <v>8406559</v>
      </c>
      <c r="AH61" s="53"/>
      <c r="AI61" s="45"/>
      <c r="AJ61" s="55"/>
      <c r="AK61" s="47"/>
      <c r="AL61" s="52"/>
      <c r="AM61" s="52"/>
    </row>
    <row r="62" spans="1:39" ht="14.4" x14ac:dyDescent="0.3">
      <c r="A62" s="32"/>
      <c r="B62" s="95" t="s">
        <v>46</v>
      </c>
      <c r="C62" s="99"/>
      <c r="D62" s="103">
        <v>116000</v>
      </c>
      <c r="E62" s="20">
        <f t="shared" si="13"/>
        <v>1189146</v>
      </c>
      <c r="F62" s="40"/>
      <c r="G62" s="34"/>
      <c r="H62" s="20">
        <f t="shared" si="14"/>
        <v>0</v>
      </c>
      <c r="I62" s="38"/>
      <c r="J62" s="34">
        <v>362500</v>
      </c>
      <c r="K62" s="9">
        <f t="shared" si="15"/>
        <v>2078500</v>
      </c>
      <c r="L62" s="42"/>
      <c r="M62" s="36"/>
      <c r="N62" s="17">
        <f t="shared" si="16"/>
        <v>50000</v>
      </c>
      <c r="O62" s="26"/>
      <c r="P62" s="26"/>
      <c r="Q62" s="26"/>
      <c r="R62" s="17"/>
      <c r="S62" s="17">
        <v>478500</v>
      </c>
      <c r="T62" s="17"/>
      <c r="U62" s="17"/>
      <c r="V62" s="17"/>
      <c r="W62" s="17"/>
      <c r="X62" s="17"/>
      <c r="Y62" s="17"/>
      <c r="Z62" s="17"/>
      <c r="AA62" s="14"/>
      <c r="AB62" s="14"/>
      <c r="AC62" s="14"/>
      <c r="AD62" s="43">
        <f t="shared" si="17"/>
        <v>5115913</v>
      </c>
      <c r="AE62" s="16"/>
      <c r="AF62" s="18"/>
      <c r="AG62" s="55">
        <f t="shared" si="18"/>
        <v>8406559</v>
      </c>
      <c r="AH62" s="16"/>
      <c r="AI62" s="38"/>
      <c r="AJ62" s="15"/>
      <c r="AK62" s="40"/>
      <c r="AL62" s="14"/>
      <c r="AM62" s="14"/>
    </row>
    <row r="63" spans="1:39" ht="14.4" x14ac:dyDescent="0.3">
      <c r="A63" s="32"/>
      <c r="B63" s="95" t="s">
        <v>50</v>
      </c>
      <c r="C63" s="99"/>
      <c r="D63" s="103">
        <v>110000</v>
      </c>
      <c r="E63" s="20">
        <f t="shared" si="13"/>
        <v>1079146</v>
      </c>
      <c r="F63" s="40"/>
      <c r="G63" s="34"/>
      <c r="H63" s="20"/>
      <c r="I63" s="38"/>
      <c r="J63" s="34"/>
      <c r="K63" s="9">
        <f t="shared" si="15"/>
        <v>2078500</v>
      </c>
      <c r="L63" s="42"/>
      <c r="M63" s="36"/>
      <c r="N63" s="17"/>
      <c r="O63" s="26"/>
      <c r="P63" s="26"/>
      <c r="Q63" s="26"/>
      <c r="R63" s="17">
        <v>110000</v>
      </c>
      <c r="S63" s="17"/>
      <c r="T63" s="17"/>
      <c r="U63" s="17"/>
      <c r="V63" s="17"/>
      <c r="W63" s="17"/>
      <c r="X63" s="17"/>
      <c r="Y63" s="17"/>
      <c r="Z63" s="17"/>
      <c r="AA63" s="14"/>
      <c r="AB63" s="14"/>
      <c r="AC63" s="14"/>
      <c r="AD63" s="43">
        <f t="shared" si="17"/>
        <v>5225913</v>
      </c>
      <c r="AE63" s="16"/>
      <c r="AF63" s="18"/>
      <c r="AG63" s="55">
        <f t="shared" si="18"/>
        <v>8406559</v>
      </c>
      <c r="AH63" s="16"/>
      <c r="AI63" s="38"/>
      <c r="AJ63" s="15"/>
      <c r="AK63" s="40"/>
      <c r="AL63" s="14"/>
      <c r="AM63" s="14"/>
    </row>
    <row r="64" spans="1:39" ht="14.4" x14ac:dyDescent="0.3">
      <c r="A64" s="32"/>
      <c r="B64" s="95" t="s">
        <v>85</v>
      </c>
      <c r="C64" s="99"/>
      <c r="D64" s="103">
        <v>5000</v>
      </c>
      <c r="E64" s="20">
        <f t="shared" si="13"/>
        <v>1074146</v>
      </c>
      <c r="F64" s="40"/>
      <c r="G64" s="34"/>
      <c r="H64" s="20"/>
      <c r="I64" s="38"/>
      <c r="J64" s="34"/>
      <c r="K64" s="9">
        <f t="shared" si="15"/>
        <v>2078500</v>
      </c>
      <c r="L64" s="42"/>
      <c r="M64" s="36"/>
      <c r="N64" s="17"/>
      <c r="O64" s="26"/>
      <c r="P64" s="26"/>
      <c r="Q64" s="26"/>
      <c r="R64" s="17"/>
      <c r="S64" s="17"/>
      <c r="T64" s="17"/>
      <c r="U64" s="17"/>
      <c r="V64" s="17"/>
      <c r="W64" s="17"/>
      <c r="X64" s="17"/>
      <c r="Y64" s="17"/>
      <c r="Z64" s="17"/>
      <c r="AA64" s="14"/>
      <c r="AB64" s="14"/>
      <c r="AC64" s="14">
        <v>5000</v>
      </c>
      <c r="AD64" s="43">
        <f t="shared" si="17"/>
        <v>5230913</v>
      </c>
      <c r="AE64" s="16"/>
      <c r="AF64" s="18"/>
      <c r="AG64" s="55">
        <f t="shared" si="18"/>
        <v>8406559</v>
      </c>
      <c r="AH64" s="16"/>
      <c r="AI64" s="38"/>
      <c r="AJ64" s="15"/>
      <c r="AK64" s="40"/>
      <c r="AL64" s="14"/>
      <c r="AM64" s="14"/>
    </row>
    <row r="65" spans="1:39" s="1" customFormat="1" ht="14.4" x14ac:dyDescent="0.3">
      <c r="A65" s="44">
        <v>5</v>
      </c>
      <c r="B65" s="78" t="s">
        <v>7</v>
      </c>
      <c r="C65" s="98">
        <v>60000</v>
      </c>
      <c r="D65" s="102"/>
      <c r="E65" s="20">
        <f t="shared" si="13"/>
        <v>1134146</v>
      </c>
      <c r="F65" s="47"/>
      <c r="G65" s="46"/>
      <c r="H65" s="10"/>
      <c r="I65" s="45">
        <v>23000</v>
      </c>
      <c r="J65" s="46"/>
      <c r="K65" s="9">
        <f t="shared" si="15"/>
        <v>2101500</v>
      </c>
      <c r="L65" s="48"/>
      <c r="M65" s="49"/>
      <c r="N65" s="50"/>
      <c r="O65" s="51"/>
      <c r="P65" s="51"/>
      <c r="Q65" s="51"/>
      <c r="R65" s="50"/>
      <c r="S65" s="50"/>
      <c r="T65" s="50"/>
      <c r="U65" s="50"/>
      <c r="V65" s="50"/>
      <c r="W65" s="50"/>
      <c r="X65" s="50"/>
      <c r="Y65" s="50"/>
      <c r="Z65" s="50"/>
      <c r="AA65" s="52"/>
      <c r="AB65" s="52"/>
      <c r="AC65" s="52"/>
      <c r="AD65" s="43">
        <f t="shared" si="17"/>
        <v>5230913</v>
      </c>
      <c r="AE65" s="53">
        <v>60000</v>
      </c>
      <c r="AF65" s="54">
        <v>23000</v>
      </c>
      <c r="AG65" s="55">
        <f t="shared" si="18"/>
        <v>8489559</v>
      </c>
      <c r="AH65" s="53"/>
      <c r="AI65" s="45"/>
      <c r="AJ65" s="55"/>
      <c r="AK65" s="47"/>
      <c r="AL65" s="52"/>
      <c r="AM65" s="52"/>
    </row>
    <row r="66" spans="1:39" s="1" customFormat="1" ht="14.4" x14ac:dyDescent="0.3">
      <c r="A66" s="44">
        <v>6</v>
      </c>
      <c r="B66" s="78" t="s">
        <v>7</v>
      </c>
      <c r="C66" s="98">
        <v>219000</v>
      </c>
      <c r="D66" s="102"/>
      <c r="E66" s="10">
        <f t="shared" si="13"/>
        <v>1353146</v>
      </c>
      <c r="F66" s="47"/>
      <c r="G66" s="46"/>
      <c r="H66" s="10">
        <f t="shared" si="14"/>
        <v>0</v>
      </c>
      <c r="I66" s="45">
        <v>149000</v>
      </c>
      <c r="J66" s="46"/>
      <c r="K66" s="9">
        <f t="shared" si="15"/>
        <v>2250500</v>
      </c>
      <c r="L66" s="48"/>
      <c r="M66" s="49"/>
      <c r="N66" s="50">
        <f t="shared" si="16"/>
        <v>0</v>
      </c>
      <c r="O66" s="51"/>
      <c r="P66" s="51"/>
      <c r="Q66" s="51"/>
      <c r="R66" s="50"/>
      <c r="S66" s="50"/>
      <c r="T66" s="50"/>
      <c r="U66" s="50"/>
      <c r="V66" s="50"/>
      <c r="W66" s="50"/>
      <c r="X66" s="50"/>
      <c r="Y66" s="50"/>
      <c r="Z66" s="50"/>
      <c r="AA66" s="52"/>
      <c r="AB66" s="52"/>
      <c r="AC66" s="52"/>
      <c r="AD66" s="43">
        <f t="shared" si="17"/>
        <v>5230913</v>
      </c>
      <c r="AE66" s="53">
        <v>219000</v>
      </c>
      <c r="AF66" s="54">
        <v>149000</v>
      </c>
      <c r="AG66" s="55">
        <f t="shared" si="18"/>
        <v>8857559</v>
      </c>
      <c r="AH66" s="53"/>
      <c r="AI66" s="45"/>
      <c r="AJ66" s="55"/>
      <c r="AK66" s="47"/>
      <c r="AL66" s="52"/>
      <c r="AM66" s="52"/>
    </row>
    <row r="67" spans="1:39" s="1" customFormat="1" ht="14.4" x14ac:dyDescent="0.3">
      <c r="A67" s="44">
        <v>7</v>
      </c>
      <c r="B67" s="78" t="s">
        <v>7</v>
      </c>
      <c r="C67" s="98">
        <v>69000</v>
      </c>
      <c r="D67" s="102"/>
      <c r="E67" s="10">
        <f t="shared" si="13"/>
        <v>1422146</v>
      </c>
      <c r="F67" s="47"/>
      <c r="G67" s="46"/>
      <c r="H67" s="10">
        <f t="shared" si="14"/>
        <v>0</v>
      </c>
      <c r="I67" s="45">
        <v>120000</v>
      </c>
      <c r="J67" s="46"/>
      <c r="K67" s="9">
        <f t="shared" si="15"/>
        <v>2370500</v>
      </c>
      <c r="L67" s="48"/>
      <c r="M67" s="49"/>
      <c r="N67" s="50">
        <f t="shared" si="16"/>
        <v>0</v>
      </c>
      <c r="O67" s="51"/>
      <c r="P67" s="51"/>
      <c r="Q67" s="51"/>
      <c r="R67" s="50"/>
      <c r="S67" s="50"/>
      <c r="T67" s="50"/>
      <c r="U67" s="50"/>
      <c r="V67" s="50"/>
      <c r="W67" s="50"/>
      <c r="X67" s="50"/>
      <c r="Y67" s="50"/>
      <c r="Z67" s="50"/>
      <c r="AA67" s="52"/>
      <c r="AB67" s="52"/>
      <c r="AC67" s="52" t="s">
        <v>84</v>
      </c>
      <c r="AD67" s="43">
        <f t="shared" si="17"/>
        <v>5230913</v>
      </c>
      <c r="AE67" s="53">
        <v>69000</v>
      </c>
      <c r="AF67" s="54">
        <v>120000</v>
      </c>
      <c r="AG67" s="55">
        <f t="shared" si="18"/>
        <v>9046559</v>
      </c>
      <c r="AH67" s="53"/>
      <c r="AI67" s="45"/>
      <c r="AJ67" s="55"/>
      <c r="AK67" s="47"/>
      <c r="AL67" s="52"/>
      <c r="AM67" s="52"/>
    </row>
    <row r="68" spans="1:39" ht="14.4" x14ac:dyDescent="0.3">
      <c r="A68" s="32"/>
      <c r="B68" s="95" t="s">
        <v>50</v>
      </c>
      <c r="C68" s="99"/>
      <c r="D68" s="103">
        <v>40900</v>
      </c>
      <c r="E68" s="20">
        <f t="shared" si="13"/>
        <v>1381246</v>
      </c>
      <c r="F68" s="40"/>
      <c r="G68" s="34"/>
      <c r="H68" s="20">
        <f t="shared" si="14"/>
        <v>0</v>
      </c>
      <c r="I68" s="38"/>
      <c r="J68" s="34"/>
      <c r="K68" s="9">
        <f t="shared" si="15"/>
        <v>2370500</v>
      </c>
      <c r="L68" s="42"/>
      <c r="M68" s="36"/>
      <c r="N68" s="17">
        <f t="shared" si="16"/>
        <v>0</v>
      </c>
      <c r="O68" s="26"/>
      <c r="P68" s="26"/>
      <c r="Q68" s="26"/>
      <c r="R68" s="17">
        <v>40900</v>
      </c>
      <c r="S68" s="17"/>
      <c r="T68" s="17"/>
      <c r="U68" s="17"/>
      <c r="V68" s="17"/>
      <c r="W68" s="17"/>
      <c r="X68" s="17"/>
      <c r="Y68" s="17"/>
      <c r="Z68" s="17"/>
      <c r="AA68" s="14"/>
      <c r="AB68" s="14"/>
      <c r="AC68" s="14"/>
      <c r="AD68" s="43">
        <f t="shared" si="17"/>
        <v>5271813</v>
      </c>
      <c r="AE68" s="16"/>
      <c r="AF68" s="18"/>
      <c r="AG68" s="55">
        <f t="shared" si="18"/>
        <v>9046559</v>
      </c>
      <c r="AH68" s="16"/>
      <c r="AI68" s="38"/>
      <c r="AJ68" s="15"/>
      <c r="AK68" s="40"/>
      <c r="AL68" s="14"/>
      <c r="AM68" s="14"/>
    </row>
    <row r="69" spans="1:39" ht="14.4" x14ac:dyDescent="0.3">
      <c r="A69" s="32"/>
      <c r="B69" s="95" t="s">
        <v>53</v>
      </c>
      <c r="C69" s="99"/>
      <c r="D69" s="103">
        <v>202750</v>
      </c>
      <c r="E69" s="20">
        <f t="shared" si="13"/>
        <v>1178496</v>
      </c>
      <c r="F69" s="40"/>
      <c r="G69" s="34"/>
      <c r="H69" s="20">
        <f t="shared" si="14"/>
        <v>0</v>
      </c>
      <c r="I69" s="38"/>
      <c r="J69" s="34"/>
      <c r="K69" s="9">
        <f t="shared" si="15"/>
        <v>2370500</v>
      </c>
      <c r="L69" s="42"/>
      <c r="M69" s="36"/>
      <c r="N69" s="17">
        <f t="shared" si="16"/>
        <v>0</v>
      </c>
      <c r="O69" s="26"/>
      <c r="P69" s="26"/>
      <c r="Q69" s="26"/>
      <c r="R69" s="17"/>
      <c r="S69" s="17"/>
      <c r="T69" s="17"/>
      <c r="U69" s="17"/>
      <c r="V69" s="17"/>
      <c r="W69" s="17"/>
      <c r="X69" s="17"/>
      <c r="Y69" s="17"/>
      <c r="Z69" s="17"/>
      <c r="AA69" s="14"/>
      <c r="AB69" s="14"/>
      <c r="AC69" s="14">
        <v>202750</v>
      </c>
      <c r="AD69" s="43">
        <f t="shared" si="17"/>
        <v>5474563</v>
      </c>
      <c r="AE69" s="16"/>
      <c r="AF69" s="18"/>
      <c r="AG69" s="55">
        <f t="shared" si="18"/>
        <v>9046559</v>
      </c>
      <c r="AH69" s="16"/>
      <c r="AI69" s="38"/>
      <c r="AJ69" s="15"/>
      <c r="AK69" s="40"/>
      <c r="AL69" s="14"/>
      <c r="AM69" s="14"/>
    </row>
    <row r="70" spans="1:39" s="1" customFormat="1" ht="14.4" x14ac:dyDescent="0.3">
      <c r="A70" s="44">
        <v>8</v>
      </c>
      <c r="B70" s="78" t="s">
        <v>7</v>
      </c>
      <c r="C70" s="98">
        <v>92000</v>
      </c>
      <c r="D70" s="102"/>
      <c r="E70" s="10">
        <f t="shared" si="13"/>
        <v>1270496</v>
      </c>
      <c r="F70" s="47"/>
      <c r="G70" s="46"/>
      <c r="H70" s="10">
        <f t="shared" si="14"/>
        <v>0</v>
      </c>
      <c r="I70" s="45">
        <v>43000</v>
      </c>
      <c r="J70" s="46"/>
      <c r="K70" s="9">
        <f t="shared" si="15"/>
        <v>2413500</v>
      </c>
      <c r="L70" s="48"/>
      <c r="M70" s="49"/>
      <c r="N70" s="50">
        <f t="shared" si="16"/>
        <v>0</v>
      </c>
      <c r="O70" s="51"/>
      <c r="P70" s="51"/>
      <c r="Q70" s="51"/>
      <c r="R70" s="50"/>
      <c r="S70" s="50"/>
      <c r="T70" s="50"/>
      <c r="U70" s="50"/>
      <c r="V70" s="50"/>
      <c r="W70" s="50"/>
      <c r="X70" s="50"/>
      <c r="Y70" s="50"/>
      <c r="Z70" s="50"/>
      <c r="AA70" s="52"/>
      <c r="AB70" s="52"/>
      <c r="AC70" s="52"/>
      <c r="AD70" s="43">
        <f t="shared" si="17"/>
        <v>5474563</v>
      </c>
      <c r="AE70" s="53">
        <v>92000</v>
      </c>
      <c r="AF70" s="54">
        <v>43000</v>
      </c>
      <c r="AG70" s="55">
        <f t="shared" si="18"/>
        <v>9181559</v>
      </c>
      <c r="AH70" s="53"/>
      <c r="AI70" s="45"/>
      <c r="AJ70" s="55"/>
      <c r="AK70" s="47"/>
      <c r="AL70" s="52"/>
      <c r="AM70" s="52"/>
    </row>
    <row r="71" spans="1:39" ht="14.4" x14ac:dyDescent="0.3">
      <c r="A71" s="32"/>
      <c r="B71" s="95" t="s">
        <v>46</v>
      </c>
      <c r="C71" s="99"/>
      <c r="D71" s="103">
        <v>28000</v>
      </c>
      <c r="E71" s="20">
        <f t="shared" si="13"/>
        <v>1242496</v>
      </c>
      <c r="F71" s="40"/>
      <c r="G71" s="34"/>
      <c r="H71" s="20">
        <f t="shared" si="14"/>
        <v>0</v>
      </c>
      <c r="I71" s="38"/>
      <c r="J71" s="34">
        <v>115000</v>
      </c>
      <c r="K71" s="9">
        <f t="shared" si="15"/>
        <v>2298500</v>
      </c>
      <c r="L71" s="42"/>
      <c r="M71" s="36"/>
      <c r="N71" s="17">
        <f t="shared" si="16"/>
        <v>0</v>
      </c>
      <c r="O71" s="26"/>
      <c r="P71" s="26"/>
      <c r="Q71" s="26"/>
      <c r="R71" s="17"/>
      <c r="S71" s="17">
        <v>143000</v>
      </c>
      <c r="T71" s="17"/>
      <c r="U71" s="17"/>
      <c r="V71" s="17"/>
      <c r="W71" s="17"/>
      <c r="X71" s="17"/>
      <c r="Y71" s="17"/>
      <c r="Z71" s="17"/>
      <c r="AA71" s="14"/>
      <c r="AB71" s="14"/>
      <c r="AC71" s="14"/>
      <c r="AD71" s="43">
        <f t="shared" si="17"/>
        <v>5617563</v>
      </c>
      <c r="AE71" s="16"/>
      <c r="AF71" s="18"/>
      <c r="AG71" s="55">
        <f t="shared" si="18"/>
        <v>9181559</v>
      </c>
      <c r="AH71" s="16"/>
      <c r="AI71" s="38"/>
      <c r="AJ71" s="15"/>
      <c r="AK71" s="40"/>
      <c r="AL71" s="14"/>
      <c r="AM71" s="14"/>
    </row>
    <row r="72" spans="1:39" s="1" customFormat="1" ht="14.4" x14ac:dyDescent="0.3">
      <c r="A72" s="44">
        <v>9</v>
      </c>
      <c r="B72" s="78" t="s">
        <v>7</v>
      </c>
      <c r="C72" s="98">
        <v>40000</v>
      </c>
      <c r="D72" s="102"/>
      <c r="E72" s="10">
        <f t="shared" si="13"/>
        <v>1282496</v>
      </c>
      <c r="F72" s="47"/>
      <c r="G72" s="46"/>
      <c r="H72" s="10">
        <f t="shared" si="14"/>
        <v>0</v>
      </c>
      <c r="I72" s="45">
        <v>106000</v>
      </c>
      <c r="J72" s="46"/>
      <c r="K72" s="9">
        <f t="shared" si="15"/>
        <v>2404500</v>
      </c>
      <c r="L72" s="48"/>
      <c r="M72" s="49"/>
      <c r="N72" s="50">
        <f t="shared" si="16"/>
        <v>0</v>
      </c>
      <c r="O72" s="51"/>
      <c r="P72" s="51"/>
      <c r="Q72" s="51"/>
      <c r="R72" s="50"/>
      <c r="S72" s="50"/>
      <c r="T72" s="50"/>
      <c r="U72" s="50"/>
      <c r="V72" s="50"/>
      <c r="W72" s="50"/>
      <c r="X72" s="50"/>
      <c r="Y72" s="50"/>
      <c r="Z72" s="50"/>
      <c r="AA72" s="52"/>
      <c r="AB72" s="52"/>
      <c r="AC72" s="52"/>
      <c r="AD72" s="43">
        <f t="shared" si="17"/>
        <v>5617563</v>
      </c>
      <c r="AE72" s="53">
        <v>40000</v>
      </c>
      <c r="AF72" s="54">
        <v>106000</v>
      </c>
      <c r="AG72" s="55">
        <f t="shared" si="18"/>
        <v>9327559</v>
      </c>
      <c r="AH72" s="53"/>
      <c r="AI72" s="45"/>
      <c r="AJ72" s="55"/>
      <c r="AK72" s="47"/>
      <c r="AL72" s="52"/>
      <c r="AM72" s="52"/>
    </row>
    <row r="73" spans="1:39" ht="14.4" x14ac:dyDescent="0.3">
      <c r="A73" s="32"/>
      <c r="B73" s="95" t="s">
        <v>50</v>
      </c>
      <c r="C73" s="99"/>
      <c r="D73" s="103">
        <v>34000</v>
      </c>
      <c r="E73" s="20">
        <f t="shared" si="13"/>
        <v>1248496</v>
      </c>
      <c r="F73" s="40"/>
      <c r="G73" s="34"/>
      <c r="H73" s="20">
        <f t="shared" si="14"/>
        <v>0</v>
      </c>
      <c r="I73" s="38"/>
      <c r="J73" s="34"/>
      <c r="K73" s="9">
        <f t="shared" si="15"/>
        <v>2404500</v>
      </c>
      <c r="L73" s="42"/>
      <c r="M73" s="36"/>
      <c r="N73" s="17">
        <f t="shared" si="16"/>
        <v>0</v>
      </c>
      <c r="O73" s="26"/>
      <c r="P73" s="26"/>
      <c r="Q73" s="26"/>
      <c r="R73" s="17">
        <v>34000</v>
      </c>
      <c r="S73" s="17"/>
      <c r="T73" s="17"/>
      <c r="U73" s="17"/>
      <c r="V73" s="17"/>
      <c r="W73" s="17"/>
      <c r="X73" s="17"/>
      <c r="Y73" s="17"/>
      <c r="Z73" s="17"/>
      <c r="AA73" s="14"/>
      <c r="AB73" s="14"/>
      <c r="AC73" s="14"/>
      <c r="AD73" s="43">
        <f t="shared" si="17"/>
        <v>5651563</v>
      </c>
      <c r="AE73" s="16"/>
      <c r="AF73" s="18"/>
      <c r="AG73" s="55">
        <f t="shared" si="18"/>
        <v>9327559</v>
      </c>
      <c r="AH73" s="16"/>
      <c r="AI73" s="38"/>
      <c r="AJ73" s="15"/>
      <c r="AK73" s="40"/>
      <c r="AL73" s="14"/>
      <c r="AM73" s="14"/>
    </row>
    <row r="74" spans="1:39" ht="14.4" x14ac:dyDescent="0.3">
      <c r="A74" s="32"/>
      <c r="B74" s="95" t="s">
        <v>86</v>
      </c>
      <c r="C74" s="99"/>
      <c r="D74" s="103">
        <v>287500</v>
      </c>
      <c r="E74" s="20">
        <f t="shared" si="13"/>
        <v>960996</v>
      </c>
      <c r="F74" s="40"/>
      <c r="G74" s="34"/>
      <c r="H74" s="20">
        <f t="shared" si="14"/>
        <v>0</v>
      </c>
      <c r="I74" s="38"/>
      <c r="J74" s="34"/>
      <c r="K74" s="9">
        <f t="shared" si="15"/>
        <v>2404500</v>
      </c>
      <c r="L74" s="42"/>
      <c r="M74" s="36"/>
      <c r="N74" s="17">
        <f t="shared" si="16"/>
        <v>0</v>
      </c>
      <c r="O74" s="26"/>
      <c r="P74" s="26"/>
      <c r="Q74" s="26"/>
      <c r="R74" s="17"/>
      <c r="S74" s="17"/>
      <c r="T74" s="17"/>
      <c r="U74" s="17"/>
      <c r="V74" s="17"/>
      <c r="W74" s="17"/>
      <c r="X74" s="17"/>
      <c r="Y74" s="17"/>
      <c r="Z74" s="17"/>
      <c r="AA74" s="14"/>
      <c r="AB74" s="14"/>
      <c r="AC74" s="14">
        <v>287500</v>
      </c>
      <c r="AD74" s="43">
        <f t="shared" si="17"/>
        <v>5939063</v>
      </c>
      <c r="AE74" s="16"/>
      <c r="AF74" s="18"/>
      <c r="AG74" s="55">
        <f t="shared" si="18"/>
        <v>9327559</v>
      </c>
      <c r="AH74" s="16"/>
      <c r="AI74" s="38"/>
      <c r="AJ74" s="15"/>
      <c r="AK74" s="40"/>
      <c r="AL74" s="14"/>
      <c r="AM74" s="14"/>
    </row>
    <row r="75" spans="1:39" s="1" customFormat="1" ht="14.4" x14ac:dyDescent="0.3">
      <c r="A75" s="44">
        <v>10</v>
      </c>
      <c r="B75" s="78" t="s">
        <v>7</v>
      </c>
      <c r="C75" s="98">
        <v>109000</v>
      </c>
      <c r="D75" s="102"/>
      <c r="E75" s="10">
        <f t="shared" si="13"/>
        <v>1069996</v>
      </c>
      <c r="F75" s="47"/>
      <c r="G75" s="46"/>
      <c r="H75" s="10">
        <f t="shared" si="14"/>
        <v>0</v>
      </c>
      <c r="I75" s="45">
        <v>81000</v>
      </c>
      <c r="J75" s="46"/>
      <c r="K75" s="9">
        <f t="shared" si="15"/>
        <v>2485500</v>
      </c>
      <c r="L75" s="48"/>
      <c r="M75" s="49"/>
      <c r="N75" s="50">
        <f t="shared" si="16"/>
        <v>0</v>
      </c>
      <c r="O75" s="51"/>
      <c r="P75" s="51"/>
      <c r="Q75" s="51"/>
      <c r="R75" s="50"/>
      <c r="S75" s="50"/>
      <c r="T75" s="50"/>
      <c r="U75" s="50"/>
      <c r="V75" s="50"/>
      <c r="W75" s="50"/>
      <c r="X75" s="50"/>
      <c r="Y75" s="50"/>
      <c r="Z75" s="50"/>
      <c r="AA75" s="52"/>
      <c r="AB75" s="52"/>
      <c r="AC75" s="52"/>
      <c r="AD75" s="43">
        <f t="shared" si="17"/>
        <v>5939063</v>
      </c>
      <c r="AE75" s="53">
        <v>109000</v>
      </c>
      <c r="AF75" s="54">
        <v>81000</v>
      </c>
      <c r="AG75" s="55">
        <f t="shared" si="18"/>
        <v>9517559</v>
      </c>
      <c r="AH75" s="53"/>
      <c r="AI75" s="45"/>
      <c r="AJ75" s="55"/>
      <c r="AK75" s="47"/>
      <c r="AL75" s="52"/>
      <c r="AM75" s="52"/>
    </row>
    <row r="76" spans="1:39" s="1" customFormat="1" ht="14.4" x14ac:dyDescent="0.3">
      <c r="A76" s="44">
        <v>11</v>
      </c>
      <c r="B76" s="78" t="s">
        <v>7</v>
      </c>
      <c r="C76" s="98">
        <v>261000</v>
      </c>
      <c r="D76" s="102"/>
      <c r="E76" s="10">
        <f t="shared" si="13"/>
        <v>1330996</v>
      </c>
      <c r="F76" s="47"/>
      <c r="G76" s="46"/>
      <c r="H76" s="10">
        <f t="shared" si="14"/>
        <v>0</v>
      </c>
      <c r="I76" s="45">
        <v>184000</v>
      </c>
      <c r="J76" s="46"/>
      <c r="K76" s="9">
        <f t="shared" si="15"/>
        <v>2669500</v>
      </c>
      <c r="L76" s="48"/>
      <c r="M76" s="49"/>
      <c r="N76" s="50">
        <f t="shared" si="16"/>
        <v>0</v>
      </c>
      <c r="O76" s="51"/>
      <c r="P76" s="51"/>
      <c r="Q76" s="51"/>
      <c r="R76" s="50"/>
      <c r="S76" s="50"/>
      <c r="T76" s="50"/>
      <c r="U76" s="50"/>
      <c r="V76" s="50"/>
      <c r="W76" s="50"/>
      <c r="X76" s="50"/>
      <c r="Y76" s="50"/>
      <c r="Z76" s="50"/>
      <c r="AA76" s="52"/>
      <c r="AB76" s="52"/>
      <c r="AC76" s="52"/>
      <c r="AD76" s="43">
        <f t="shared" si="17"/>
        <v>5939063</v>
      </c>
      <c r="AE76" s="53">
        <v>261000</v>
      </c>
      <c r="AF76" s="54">
        <v>184000</v>
      </c>
      <c r="AG76" s="55">
        <f t="shared" si="18"/>
        <v>9962559</v>
      </c>
      <c r="AH76" s="53"/>
      <c r="AI76" s="45"/>
      <c r="AJ76" s="55"/>
      <c r="AK76" s="47"/>
      <c r="AL76" s="52"/>
      <c r="AM76" s="52"/>
    </row>
    <row r="77" spans="1:39" ht="14.4" x14ac:dyDescent="0.3">
      <c r="A77" s="32"/>
      <c r="B77" s="95" t="s">
        <v>53</v>
      </c>
      <c r="C77" s="99"/>
      <c r="D77" s="103">
        <v>203000</v>
      </c>
      <c r="E77" s="20">
        <f t="shared" si="13"/>
        <v>1127996</v>
      </c>
      <c r="F77" s="40"/>
      <c r="G77" s="34"/>
      <c r="H77" s="20">
        <f t="shared" si="14"/>
        <v>0</v>
      </c>
      <c r="I77" s="38"/>
      <c r="J77" s="34"/>
      <c r="K77" s="9">
        <f t="shared" si="15"/>
        <v>2669500</v>
      </c>
      <c r="L77" s="42"/>
      <c r="M77" s="36"/>
      <c r="N77" s="17">
        <f t="shared" si="16"/>
        <v>0</v>
      </c>
      <c r="O77" s="26"/>
      <c r="P77" s="26"/>
      <c r="Q77" s="26"/>
      <c r="R77" s="17"/>
      <c r="S77" s="17"/>
      <c r="T77" s="17"/>
      <c r="U77" s="17"/>
      <c r="V77" s="17"/>
      <c r="W77" s="17"/>
      <c r="X77" s="17"/>
      <c r="Y77" s="17"/>
      <c r="Z77" s="17"/>
      <c r="AA77" s="14"/>
      <c r="AB77" s="14"/>
      <c r="AC77" s="14">
        <v>203000</v>
      </c>
      <c r="AD77" s="43">
        <f t="shared" si="17"/>
        <v>6142063</v>
      </c>
      <c r="AE77" s="16"/>
      <c r="AF77" s="18"/>
      <c r="AG77" s="55">
        <f t="shared" si="18"/>
        <v>9962559</v>
      </c>
      <c r="AH77" s="16"/>
      <c r="AI77" s="38"/>
      <c r="AJ77" s="15"/>
      <c r="AK77" s="40"/>
      <c r="AL77" s="14"/>
      <c r="AM77" s="14"/>
    </row>
    <row r="78" spans="1:39" s="1" customFormat="1" ht="14.4" x14ac:dyDescent="0.3">
      <c r="A78" s="44">
        <v>12</v>
      </c>
      <c r="B78" s="78" t="s">
        <v>7</v>
      </c>
      <c r="C78" s="98">
        <v>43000</v>
      </c>
      <c r="D78" s="102"/>
      <c r="E78" s="10">
        <f t="shared" si="13"/>
        <v>1170996</v>
      </c>
      <c r="F78" s="47"/>
      <c r="G78" s="46"/>
      <c r="H78" s="10">
        <f t="shared" si="14"/>
        <v>0</v>
      </c>
      <c r="I78" s="45">
        <v>35000</v>
      </c>
      <c r="J78" s="46"/>
      <c r="K78" s="9">
        <f t="shared" si="15"/>
        <v>2704500</v>
      </c>
      <c r="L78" s="48"/>
      <c r="M78" s="49"/>
      <c r="N78" s="50">
        <f t="shared" si="16"/>
        <v>0</v>
      </c>
      <c r="O78" s="51"/>
      <c r="P78" s="51"/>
      <c r="Q78" s="51"/>
      <c r="R78" s="50"/>
      <c r="S78" s="50"/>
      <c r="T78" s="50"/>
      <c r="U78" s="50"/>
      <c r="V78" s="50"/>
      <c r="W78" s="50"/>
      <c r="X78" s="50"/>
      <c r="Y78" s="50"/>
      <c r="Z78" s="50"/>
      <c r="AA78" s="52"/>
      <c r="AB78" s="52"/>
      <c r="AC78" s="52"/>
      <c r="AD78" s="43">
        <f t="shared" si="17"/>
        <v>6142063</v>
      </c>
      <c r="AE78" s="53">
        <v>43000</v>
      </c>
      <c r="AF78" s="54">
        <v>35000</v>
      </c>
      <c r="AG78" s="55">
        <f t="shared" si="18"/>
        <v>10040559</v>
      </c>
      <c r="AH78" s="53"/>
      <c r="AI78" s="45"/>
      <c r="AJ78" s="55"/>
      <c r="AK78" s="47"/>
      <c r="AL78" s="52"/>
      <c r="AM78" s="52"/>
    </row>
    <row r="79" spans="1:39" ht="14.4" x14ac:dyDescent="0.3">
      <c r="A79" s="32"/>
      <c r="B79" s="95" t="s">
        <v>46</v>
      </c>
      <c r="C79" s="99"/>
      <c r="D79" s="103">
        <v>15000</v>
      </c>
      <c r="E79" s="20">
        <f t="shared" si="13"/>
        <v>1155996</v>
      </c>
      <c r="F79" s="40"/>
      <c r="G79" s="34"/>
      <c r="H79" s="20">
        <f t="shared" si="14"/>
        <v>0</v>
      </c>
      <c r="I79" s="38"/>
      <c r="J79" s="34"/>
      <c r="K79" s="9">
        <f t="shared" si="15"/>
        <v>2704500</v>
      </c>
      <c r="L79" s="42"/>
      <c r="M79" s="36"/>
      <c r="N79" s="17">
        <f t="shared" si="16"/>
        <v>0</v>
      </c>
      <c r="O79" s="26"/>
      <c r="P79" s="26"/>
      <c r="Q79" s="26"/>
      <c r="R79" s="17"/>
      <c r="S79" s="17">
        <v>15000</v>
      </c>
      <c r="T79" s="17"/>
      <c r="U79" s="17"/>
      <c r="V79" s="17"/>
      <c r="W79" s="17"/>
      <c r="X79" s="17"/>
      <c r="Y79" s="17"/>
      <c r="Z79" s="17"/>
      <c r="AA79" s="14"/>
      <c r="AB79" s="14"/>
      <c r="AC79" s="14"/>
      <c r="AD79" s="43">
        <f t="shared" si="17"/>
        <v>6157063</v>
      </c>
      <c r="AE79" s="16"/>
      <c r="AF79" s="18"/>
      <c r="AG79" s="55">
        <f t="shared" si="18"/>
        <v>10040559</v>
      </c>
      <c r="AH79" s="16"/>
      <c r="AI79" s="38"/>
      <c r="AJ79" s="15"/>
      <c r="AK79" s="40"/>
      <c r="AL79" s="14"/>
      <c r="AM79" s="14"/>
    </row>
    <row r="80" spans="1:39" s="1" customFormat="1" ht="14.4" x14ac:dyDescent="0.3">
      <c r="A80" s="44">
        <v>13</v>
      </c>
      <c r="B80" s="78" t="s">
        <v>7</v>
      </c>
      <c r="C80" s="98">
        <v>220000</v>
      </c>
      <c r="D80" s="102"/>
      <c r="E80" s="10">
        <f t="shared" si="13"/>
        <v>1375996</v>
      </c>
      <c r="F80" s="47"/>
      <c r="G80" s="46"/>
      <c r="H80" s="10">
        <f t="shared" si="14"/>
        <v>0</v>
      </c>
      <c r="I80" s="45">
        <v>0</v>
      </c>
      <c r="J80" s="46"/>
      <c r="K80" s="9">
        <f t="shared" si="15"/>
        <v>2704500</v>
      </c>
      <c r="L80" s="48"/>
      <c r="M80" s="49"/>
      <c r="N80" s="50">
        <f t="shared" si="16"/>
        <v>0</v>
      </c>
      <c r="O80" s="51"/>
      <c r="P80" s="51"/>
      <c r="Q80" s="51"/>
      <c r="R80" s="50"/>
      <c r="S80" s="50"/>
      <c r="T80" s="50"/>
      <c r="U80" s="50"/>
      <c r="V80" s="50"/>
      <c r="W80" s="50"/>
      <c r="X80" s="50"/>
      <c r="Y80" s="50"/>
      <c r="Z80" s="50"/>
      <c r="AA80" s="52"/>
      <c r="AB80" s="52"/>
      <c r="AC80" s="52"/>
      <c r="AD80" s="43">
        <f t="shared" si="17"/>
        <v>6157063</v>
      </c>
      <c r="AE80" s="53">
        <v>220000</v>
      </c>
      <c r="AF80" s="54">
        <v>0</v>
      </c>
      <c r="AG80" s="55">
        <f t="shared" si="18"/>
        <v>10260559</v>
      </c>
      <c r="AH80" s="53"/>
      <c r="AI80" s="45"/>
      <c r="AJ80" s="55"/>
      <c r="AK80" s="47"/>
      <c r="AL80" s="52"/>
      <c r="AM80" s="52"/>
    </row>
    <row r="81" spans="1:39" s="1" customFormat="1" ht="14.4" x14ac:dyDescent="0.3">
      <c r="A81" s="44">
        <v>14</v>
      </c>
      <c r="B81" s="78" t="s">
        <v>7</v>
      </c>
      <c r="C81" s="98">
        <v>0</v>
      </c>
      <c r="D81" s="102"/>
      <c r="E81" s="10">
        <f t="shared" si="13"/>
        <v>1375996</v>
      </c>
      <c r="F81" s="47"/>
      <c r="G81" s="46"/>
      <c r="H81" s="10">
        <f t="shared" si="14"/>
        <v>0</v>
      </c>
      <c r="I81" s="45">
        <v>0</v>
      </c>
      <c r="J81" s="46"/>
      <c r="K81" s="9">
        <f t="shared" si="15"/>
        <v>2704500</v>
      </c>
      <c r="L81" s="48"/>
      <c r="M81" s="49"/>
      <c r="N81" s="50">
        <f t="shared" si="16"/>
        <v>0</v>
      </c>
      <c r="O81" s="51"/>
      <c r="P81" s="51"/>
      <c r="Q81" s="51"/>
      <c r="R81" s="50"/>
      <c r="S81" s="50"/>
      <c r="T81" s="50"/>
      <c r="U81" s="50"/>
      <c r="V81" s="50"/>
      <c r="W81" s="50"/>
      <c r="X81" s="50"/>
      <c r="Y81" s="50"/>
      <c r="Z81" s="50"/>
      <c r="AA81" s="52"/>
      <c r="AB81" s="52"/>
      <c r="AC81" s="52"/>
      <c r="AD81" s="43">
        <f t="shared" si="17"/>
        <v>6157063</v>
      </c>
      <c r="AE81" s="53">
        <v>0</v>
      </c>
      <c r="AF81" s="54">
        <v>0</v>
      </c>
      <c r="AG81" s="55">
        <f t="shared" si="18"/>
        <v>10260559</v>
      </c>
      <c r="AH81" s="53"/>
      <c r="AI81" s="45"/>
      <c r="AJ81" s="55"/>
      <c r="AK81" s="47"/>
      <c r="AL81" s="52"/>
      <c r="AM81" s="52"/>
    </row>
    <row r="82" spans="1:39" s="1" customFormat="1" ht="14.4" x14ac:dyDescent="0.3">
      <c r="A82" s="44">
        <v>15</v>
      </c>
      <c r="B82" s="78" t="s">
        <v>7</v>
      </c>
      <c r="C82" s="98">
        <v>218000</v>
      </c>
      <c r="D82" s="102"/>
      <c r="E82" s="10">
        <f t="shared" si="13"/>
        <v>1593996</v>
      </c>
      <c r="F82" s="47"/>
      <c r="G82" s="46"/>
      <c r="H82" s="10">
        <f t="shared" si="14"/>
        <v>0</v>
      </c>
      <c r="I82" s="45">
        <v>117000</v>
      </c>
      <c r="J82" s="46"/>
      <c r="K82" s="9">
        <f t="shared" si="15"/>
        <v>2821500</v>
      </c>
      <c r="L82" s="48"/>
      <c r="M82" s="49"/>
      <c r="N82" s="50">
        <f t="shared" si="16"/>
        <v>0</v>
      </c>
      <c r="O82" s="51"/>
      <c r="P82" s="51"/>
      <c r="Q82" s="51"/>
      <c r="R82" s="50"/>
      <c r="S82" s="50"/>
      <c r="T82" s="50"/>
      <c r="U82" s="50"/>
      <c r="V82" s="50"/>
      <c r="W82" s="50"/>
      <c r="X82" s="50"/>
      <c r="Y82" s="50"/>
      <c r="Z82" s="50"/>
      <c r="AA82" s="52"/>
      <c r="AB82" s="52"/>
      <c r="AC82" s="52"/>
      <c r="AD82" s="43">
        <f t="shared" si="17"/>
        <v>6157063</v>
      </c>
      <c r="AE82" s="53">
        <v>218000</v>
      </c>
      <c r="AF82" s="54">
        <v>117000</v>
      </c>
      <c r="AG82" s="55">
        <f t="shared" si="18"/>
        <v>10595559</v>
      </c>
      <c r="AH82" s="53"/>
      <c r="AI82" s="45"/>
      <c r="AJ82" s="55"/>
      <c r="AK82" s="47"/>
      <c r="AL82" s="52"/>
      <c r="AM82" s="52"/>
    </row>
    <row r="83" spans="1:39" ht="14.4" x14ac:dyDescent="0.3">
      <c r="A83" s="32"/>
      <c r="B83" s="95" t="s">
        <v>87</v>
      </c>
      <c r="C83" s="99"/>
      <c r="D83" s="103">
        <v>12500</v>
      </c>
      <c r="E83" s="20">
        <f t="shared" si="13"/>
        <v>1581496</v>
      </c>
      <c r="F83" s="40"/>
      <c r="G83" s="34"/>
      <c r="H83" s="20">
        <f t="shared" si="14"/>
        <v>0</v>
      </c>
      <c r="I83" s="38"/>
      <c r="J83" s="34"/>
      <c r="K83" s="9">
        <f t="shared" si="15"/>
        <v>2821500</v>
      </c>
      <c r="L83" s="42"/>
      <c r="M83" s="36"/>
      <c r="N83" s="17">
        <f t="shared" si="16"/>
        <v>0</v>
      </c>
      <c r="O83" s="26"/>
      <c r="P83" s="26"/>
      <c r="Q83" s="26"/>
      <c r="R83" s="17"/>
      <c r="S83" s="17"/>
      <c r="T83" s="17"/>
      <c r="U83" s="17"/>
      <c r="V83" s="17"/>
      <c r="W83" s="17"/>
      <c r="X83" s="17"/>
      <c r="Y83" s="17"/>
      <c r="Z83" s="17"/>
      <c r="AA83" s="14"/>
      <c r="AB83" s="14"/>
      <c r="AC83" s="14">
        <v>12500</v>
      </c>
      <c r="AD83" s="43">
        <f t="shared" si="17"/>
        <v>6169563</v>
      </c>
      <c r="AE83" s="16"/>
      <c r="AF83" s="18"/>
      <c r="AG83" s="55">
        <f t="shared" si="18"/>
        <v>10595559</v>
      </c>
      <c r="AH83" s="16"/>
      <c r="AI83" s="38"/>
      <c r="AJ83" s="15"/>
      <c r="AK83" s="40"/>
      <c r="AL83" s="14"/>
      <c r="AM83" s="14"/>
    </row>
    <row r="84" spans="1:39" s="1" customFormat="1" ht="14.4" x14ac:dyDescent="0.3">
      <c r="A84" s="44">
        <v>16</v>
      </c>
      <c r="B84" s="78" t="s">
        <v>7</v>
      </c>
      <c r="C84" s="98">
        <v>243000</v>
      </c>
      <c r="D84" s="102"/>
      <c r="E84" s="10">
        <f t="shared" si="13"/>
        <v>1824496</v>
      </c>
      <c r="F84" s="47"/>
      <c r="G84" s="46"/>
      <c r="H84" s="10">
        <f t="shared" si="14"/>
        <v>0</v>
      </c>
      <c r="I84" s="45">
        <v>143000</v>
      </c>
      <c r="J84" s="46"/>
      <c r="K84" s="9">
        <f t="shared" si="15"/>
        <v>2964500</v>
      </c>
      <c r="L84" s="48"/>
      <c r="M84" s="49"/>
      <c r="N84" s="50">
        <f t="shared" si="16"/>
        <v>0</v>
      </c>
      <c r="O84" s="51"/>
      <c r="P84" s="51"/>
      <c r="Q84" s="51"/>
      <c r="R84" s="50"/>
      <c r="S84" s="50"/>
      <c r="T84" s="50"/>
      <c r="U84" s="50"/>
      <c r="V84" s="50"/>
      <c r="W84" s="50"/>
      <c r="X84" s="50"/>
      <c r="Y84" s="50"/>
      <c r="Z84" s="50"/>
      <c r="AA84" s="52"/>
      <c r="AB84" s="52"/>
      <c r="AC84" s="52"/>
      <c r="AD84" s="43">
        <f t="shared" si="17"/>
        <v>6169563</v>
      </c>
      <c r="AE84" s="53">
        <v>243000</v>
      </c>
      <c r="AF84" s="54">
        <v>143000</v>
      </c>
      <c r="AG84" s="55">
        <f t="shared" si="18"/>
        <v>10981559</v>
      </c>
      <c r="AH84" s="53"/>
      <c r="AI84" s="45"/>
      <c r="AJ84" s="55"/>
      <c r="AK84" s="47"/>
      <c r="AL84" s="52"/>
      <c r="AM84" s="52"/>
    </row>
    <row r="85" spans="1:39" ht="14.4" x14ac:dyDescent="0.3">
      <c r="A85" s="32"/>
      <c r="B85" s="95" t="s">
        <v>53</v>
      </c>
      <c r="C85" s="99"/>
      <c r="D85" s="103">
        <v>203000</v>
      </c>
      <c r="E85" s="20">
        <f t="shared" si="13"/>
        <v>1621496</v>
      </c>
      <c r="F85" s="40"/>
      <c r="G85" s="34"/>
      <c r="H85" s="20">
        <f t="shared" si="14"/>
        <v>0</v>
      </c>
      <c r="I85" s="38"/>
      <c r="J85" s="34"/>
      <c r="K85" s="9">
        <f t="shared" si="15"/>
        <v>2964500</v>
      </c>
      <c r="L85" s="42"/>
      <c r="M85" s="36"/>
      <c r="N85" s="17">
        <f t="shared" si="16"/>
        <v>0</v>
      </c>
      <c r="O85" s="26"/>
      <c r="P85" s="26"/>
      <c r="Q85" s="26"/>
      <c r="R85" s="17"/>
      <c r="S85" s="17"/>
      <c r="T85" s="17"/>
      <c r="U85" s="17"/>
      <c r="V85" s="17"/>
      <c r="W85" s="17"/>
      <c r="X85" s="17"/>
      <c r="Y85" s="17"/>
      <c r="Z85" s="17"/>
      <c r="AA85" s="14"/>
      <c r="AB85" s="14"/>
      <c r="AC85" s="14">
        <v>203000</v>
      </c>
      <c r="AD85" s="43">
        <f t="shared" si="17"/>
        <v>6372563</v>
      </c>
      <c r="AE85" s="16"/>
      <c r="AF85" s="18"/>
      <c r="AG85" s="55">
        <f t="shared" si="18"/>
        <v>10981559</v>
      </c>
      <c r="AH85" s="16"/>
      <c r="AI85" s="38"/>
      <c r="AJ85" s="15"/>
      <c r="AK85" s="40"/>
      <c r="AL85" s="14"/>
      <c r="AM85" s="14"/>
    </row>
    <row r="86" spans="1:39" s="1" customFormat="1" ht="14.4" x14ac:dyDescent="0.3">
      <c r="A86" s="44">
        <v>17</v>
      </c>
      <c r="B86" s="78" t="s">
        <v>7</v>
      </c>
      <c r="C86" s="98">
        <v>206000</v>
      </c>
      <c r="D86" s="102"/>
      <c r="E86" s="10">
        <f t="shared" si="13"/>
        <v>1827496</v>
      </c>
      <c r="F86" s="47"/>
      <c r="G86" s="46"/>
      <c r="H86" s="10">
        <f t="shared" si="14"/>
        <v>0</v>
      </c>
      <c r="I86" s="45">
        <v>66000</v>
      </c>
      <c r="J86" s="46"/>
      <c r="K86" s="9">
        <f t="shared" si="15"/>
        <v>3030500</v>
      </c>
      <c r="L86" s="48"/>
      <c r="M86" s="49"/>
      <c r="N86" s="50">
        <f t="shared" si="16"/>
        <v>0</v>
      </c>
      <c r="O86" s="51"/>
      <c r="P86" s="51"/>
      <c r="Q86" s="51"/>
      <c r="R86" s="50"/>
      <c r="S86" s="50"/>
      <c r="T86" s="50"/>
      <c r="U86" s="50"/>
      <c r="V86" s="50"/>
      <c r="W86" s="50"/>
      <c r="X86" s="50"/>
      <c r="Y86" s="50"/>
      <c r="Z86" s="50"/>
      <c r="AA86" s="52"/>
      <c r="AB86" s="52"/>
      <c r="AC86" s="52"/>
      <c r="AD86" s="43">
        <f t="shared" si="17"/>
        <v>6372563</v>
      </c>
      <c r="AE86" s="53">
        <v>206000</v>
      </c>
      <c r="AF86" s="54">
        <v>66000</v>
      </c>
      <c r="AG86" s="55">
        <f t="shared" si="18"/>
        <v>11253559</v>
      </c>
      <c r="AH86" s="53"/>
      <c r="AI86" s="45"/>
      <c r="AJ86" s="55"/>
      <c r="AK86" s="47"/>
      <c r="AL86" s="52"/>
      <c r="AM86" s="52"/>
    </row>
    <row r="87" spans="1:39" ht="14.4" x14ac:dyDescent="0.3">
      <c r="A87" s="32"/>
      <c r="B87" s="95" t="s">
        <v>46</v>
      </c>
      <c r="C87" s="99"/>
      <c r="D87" s="103">
        <v>14000</v>
      </c>
      <c r="E87" s="20">
        <f t="shared" si="13"/>
        <v>1813496</v>
      </c>
      <c r="F87" s="40"/>
      <c r="G87" s="34"/>
      <c r="H87" s="20">
        <f t="shared" si="14"/>
        <v>0</v>
      </c>
      <c r="I87" s="38"/>
      <c r="J87" s="34"/>
      <c r="K87" s="9">
        <f t="shared" si="15"/>
        <v>3030500</v>
      </c>
      <c r="L87" s="42"/>
      <c r="M87" s="36"/>
      <c r="N87" s="17">
        <f t="shared" si="16"/>
        <v>0</v>
      </c>
      <c r="O87" s="26"/>
      <c r="P87" s="26"/>
      <c r="Q87" s="26"/>
      <c r="R87" s="17"/>
      <c r="S87" s="17">
        <v>14000</v>
      </c>
      <c r="T87" s="17"/>
      <c r="U87" s="17"/>
      <c r="V87" s="17"/>
      <c r="W87" s="17"/>
      <c r="X87" s="17"/>
      <c r="Y87" s="17"/>
      <c r="Z87" s="17"/>
      <c r="AA87" s="14"/>
      <c r="AB87" s="14"/>
      <c r="AC87" s="14"/>
      <c r="AD87" s="43">
        <f t="shared" si="17"/>
        <v>6386563</v>
      </c>
      <c r="AE87" s="16"/>
      <c r="AF87" s="18"/>
      <c r="AG87" s="55">
        <f t="shared" si="18"/>
        <v>11253559</v>
      </c>
      <c r="AH87" s="16"/>
      <c r="AI87" s="38"/>
      <c r="AJ87" s="15"/>
      <c r="AK87" s="40"/>
      <c r="AL87" s="14"/>
      <c r="AM87" s="14"/>
    </row>
    <row r="88" spans="1:39" s="1" customFormat="1" ht="14.4" x14ac:dyDescent="0.3">
      <c r="A88" s="44">
        <v>18</v>
      </c>
      <c r="B88" s="78" t="s">
        <v>7</v>
      </c>
      <c r="C88" s="98">
        <v>91000</v>
      </c>
      <c r="D88" s="102"/>
      <c r="E88" s="10">
        <f t="shared" si="13"/>
        <v>1904496</v>
      </c>
      <c r="F88" s="47"/>
      <c r="G88" s="46"/>
      <c r="H88" s="10">
        <f t="shared" si="14"/>
        <v>0</v>
      </c>
      <c r="I88" s="45">
        <v>122000</v>
      </c>
      <c r="J88" s="46"/>
      <c r="K88" s="9">
        <f t="shared" si="15"/>
        <v>3152500</v>
      </c>
      <c r="L88" s="48"/>
      <c r="M88" s="49"/>
      <c r="N88" s="50">
        <f t="shared" si="16"/>
        <v>0</v>
      </c>
      <c r="O88" s="51"/>
      <c r="P88" s="51"/>
      <c r="Q88" s="51"/>
      <c r="R88" s="50"/>
      <c r="S88" s="50"/>
      <c r="T88" s="50"/>
      <c r="U88" s="50"/>
      <c r="V88" s="50"/>
      <c r="W88" s="50"/>
      <c r="X88" s="50"/>
      <c r="Y88" s="50"/>
      <c r="Z88" s="50"/>
      <c r="AA88" s="52"/>
      <c r="AB88" s="52"/>
      <c r="AC88" s="52"/>
      <c r="AD88" s="43">
        <f t="shared" si="17"/>
        <v>6386563</v>
      </c>
      <c r="AE88" s="53">
        <v>91000</v>
      </c>
      <c r="AF88" s="54">
        <v>122000</v>
      </c>
      <c r="AG88" s="55">
        <f t="shared" si="18"/>
        <v>11466559</v>
      </c>
      <c r="AH88" s="53"/>
      <c r="AI88" s="45"/>
      <c r="AJ88" s="55"/>
      <c r="AK88" s="47"/>
      <c r="AL88" s="52"/>
      <c r="AM88" s="52"/>
    </row>
    <row r="89" spans="1:39" ht="14.4" x14ac:dyDescent="0.3">
      <c r="A89" s="32"/>
      <c r="B89" s="95" t="s">
        <v>88</v>
      </c>
      <c r="C89" s="99"/>
      <c r="D89" s="103">
        <v>176000</v>
      </c>
      <c r="E89" s="20">
        <f t="shared" si="13"/>
        <v>1728496</v>
      </c>
      <c r="F89" s="40"/>
      <c r="G89" s="34"/>
      <c r="H89" s="20">
        <f t="shared" si="14"/>
        <v>0</v>
      </c>
      <c r="I89" s="38"/>
      <c r="J89" s="34"/>
      <c r="K89" s="9">
        <f t="shared" si="15"/>
        <v>3152500</v>
      </c>
      <c r="L89" s="42"/>
      <c r="M89" s="36"/>
      <c r="N89" s="17">
        <f t="shared" si="16"/>
        <v>0</v>
      </c>
      <c r="O89" s="26"/>
      <c r="P89" s="26"/>
      <c r="Q89" s="26"/>
      <c r="R89" s="17">
        <v>176000</v>
      </c>
      <c r="S89" s="17"/>
      <c r="T89" s="17"/>
      <c r="U89" s="17"/>
      <c r="V89" s="17"/>
      <c r="W89" s="17"/>
      <c r="X89" s="17"/>
      <c r="Y89" s="17"/>
      <c r="Z89" s="17"/>
      <c r="AA89" s="14"/>
      <c r="AB89" s="14"/>
      <c r="AC89" s="14"/>
      <c r="AD89" s="43">
        <f t="shared" si="17"/>
        <v>6562563</v>
      </c>
      <c r="AE89" s="16"/>
      <c r="AF89" s="18"/>
      <c r="AG89" s="55">
        <f t="shared" si="18"/>
        <v>11466559</v>
      </c>
      <c r="AH89" s="16"/>
      <c r="AI89" s="38"/>
      <c r="AJ89" s="15"/>
      <c r="AK89" s="40"/>
      <c r="AL89" s="14"/>
      <c r="AM89" s="14"/>
    </row>
    <row r="90" spans="1:39" ht="14.4" x14ac:dyDescent="0.3">
      <c r="A90" s="32"/>
      <c r="B90" s="95"/>
      <c r="C90" s="99"/>
      <c r="D90" s="103"/>
      <c r="E90" s="20">
        <f t="shared" si="13"/>
        <v>1728496</v>
      </c>
      <c r="F90" s="40"/>
      <c r="G90" s="34"/>
      <c r="H90" s="20">
        <f t="shared" si="14"/>
        <v>0</v>
      </c>
      <c r="I90" s="38"/>
      <c r="J90" s="34"/>
      <c r="K90" s="9">
        <f t="shared" si="15"/>
        <v>3152500</v>
      </c>
      <c r="L90" s="42"/>
      <c r="M90" s="36"/>
      <c r="N90" s="17">
        <f t="shared" si="16"/>
        <v>0</v>
      </c>
      <c r="O90" s="26"/>
      <c r="P90" s="26"/>
      <c r="Q90" s="26"/>
      <c r="R90" s="17"/>
      <c r="S90" s="17"/>
      <c r="T90" s="17"/>
      <c r="U90" s="17"/>
      <c r="V90" s="17"/>
      <c r="W90" s="17"/>
      <c r="X90" s="17"/>
      <c r="Y90" s="17"/>
      <c r="Z90" s="17"/>
      <c r="AA90" s="14"/>
      <c r="AB90" s="14"/>
      <c r="AC90" s="14"/>
      <c r="AD90" s="43">
        <f t="shared" si="17"/>
        <v>6562563</v>
      </c>
      <c r="AE90" s="16"/>
      <c r="AF90" s="18"/>
      <c r="AG90" s="55">
        <f t="shared" si="18"/>
        <v>11466559</v>
      </c>
      <c r="AH90" s="16"/>
      <c r="AI90" s="38"/>
      <c r="AJ90" s="15"/>
      <c r="AK90" s="40"/>
      <c r="AL90" s="14"/>
      <c r="AM90" s="14"/>
    </row>
    <row r="91" spans="1:39" ht="14.4" x14ac:dyDescent="0.3">
      <c r="A91" s="32"/>
      <c r="B91" s="95"/>
      <c r="C91" s="99"/>
      <c r="D91" s="103"/>
      <c r="E91" s="20">
        <f t="shared" si="13"/>
        <v>1728496</v>
      </c>
      <c r="F91" s="40"/>
      <c r="G91" s="34"/>
      <c r="H91" s="20">
        <f t="shared" si="14"/>
        <v>0</v>
      </c>
      <c r="I91" s="38"/>
      <c r="J91" s="34"/>
      <c r="K91" s="9">
        <f t="shared" si="15"/>
        <v>3152500</v>
      </c>
      <c r="L91" s="42"/>
      <c r="M91" s="36"/>
      <c r="N91" s="17">
        <f t="shared" si="16"/>
        <v>0</v>
      </c>
      <c r="O91" s="26"/>
      <c r="P91" s="26"/>
      <c r="Q91" s="26"/>
      <c r="R91" s="17"/>
      <c r="S91" s="17"/>
      <c r="T91" s="17"/>
      <c r="U91" s="17"/>
      <c r="V91" s="17"/>
      <c r="W91" s="17"/>
      <c r="X91" s="17"/>
      <c r="Y91" s="17"/>
      <c r="Z91" s="17"/>
      <c r="AA91" s="14"/>
      <c r="AB91" s="14"/>
      <c r="AC91" s="14"/>
      <c r="AD91" s="43">
        <f t="shared" si="17"/>
        <v>6562563</v>
      </c>
      <c r="AE91" s="16"/>
      <c r="AF91" s="18"/>
      <c r="AG91" s="55">
        <f t="shared" si="18"/>
        <v>11466559</v>
      </c>
      <c r="AH91" s="16"/>
      <c r="AI91" s="38"/>
      <c r="AJ91" s="15"/>
      <c r="AK91" s="40"/>
      <c r="AL91" s="14"/>
      <c r="AM91" s="14"/>
    </row>
    <row r="92" spans="1:39" ht="14.4" x14ac:dyDescent="0.3">
      <c r="A92" s="32"/>
      <c r="B92" s="95"/>
      <c r="C92" s="99"/>
      <c r="D92" s="103"/>
      <c r="E92" s="20">
        <f t="shared" si="13"/>
        <v>1728496</v>
      </c>
      <c r="F92" s="40"/>
      <c r="G92" s="34"/>
      <c r="H92" s="20">
        <f t="shared" si="14"/>
        <v>0</v>
      </c>
      <c r="I92" s="38"/>
      <c r="J92" s="34"/>
      <c r="K92" s="9">
        <f t="shared" si="15"/>
        <v>3152500</v>
      </c>
      <c r="L92" s="42"/>
      <c r="M92" s="36"/>
      <c r="N92" s="17">
        <f t="shared" si="16"/>
        <v>0</v>
      </c>
      <c r="O92" s="26"/>
      <c r="P92" s="26"/>
      <c r="Q92" s="26"/>
      <c r="R92" s="17"/>
      <c r="S92" s="17"/>
      <c r="T92" s="17"/>
      <c r="U92" s="17"/>
      <c r="V92" s="17"/>
      <c r="W92" s="17"/>
      <c r="X92" s="17"/>
      <c r="Y92" s="17"/>
      <c r="Z92" s="17"/>
      <c r="AA92" s="14"/>
      <c r="AB92" s="14"/>
      <c r="AC92" s="14"/>
      <c r="AD92" s="43">
        <f t="shared" si="17"/>
        <v>6562563</v>
      </c>
      <c r="AE92" s="16"/>
      <c r="AF92" s="18"/>
      <c r="AG92" s="55">
        <f t="shared" si="18"/>
        <v>11466559</v>
      </c>
      <c r="AH92" s="16"/>
      <c r="AI92" s="38"/>
      <c r="AJ92" s="15"/>
      <c r="AK92" s="40"/>
      <c r="AL92" s="14"/>
      <c r="AM92" s="14"/>
    </row>
    <row r="93" spans="1:39" ht="14.4" x14ac:dyDescent="0.3">
      <c r="A93" s="32"/>
      <c r="B93" s="95"/>
      <c r="C93" s="99"/>
      <c r="D93" s="103"/>
      <c r="E93" s="20">
        <f t="shared" si="13"/>
        <v>1728496</v>
      </c>
      <c r="F93" s="40"/>
      <c r="G93" s="34"/>
      <c r="H93" s="20">
        <f t="shared" si="14"/>
        <v>0</v>
      </c>
      <c r="I93" s="38"/>
      <c r="J93" s="34"/>
      <c r="K93" s="9">
        <f t="shared" si="15"/>
        <v>3152500</v>
      </c>
      <c r="L93" s="42"/>
      <c r="M93" s="36"/>
      <c r="N93" s="17">
        <f t="shared" si="16"/>
        <v>0</v>
      </c>
      <c r="O93" s="26"/>
      <c r="P93" s="26"/>
      <c r="Q93" s="26"/>
      <c r="R93" s="17"/>
      <c r="S93" s="17"/>
      <c r="T93" s="17"/>
      <c r="U93" s="17"/>
      <c r="V93" s="17"/>
      <c r="W93" s="17"/>
      <c r="X93" s="17"/>
      <c r="Y93" s="17"/>
      <c r="Z93" s="17"/>
      <c r="AA93" s="14"/>
      <c r="AB93" s="14"/>
      <c r="AC93" s="14"/>
      <c r="AD93" s="43">
        <f t="shared" si="17"/>
        <v>6562563</v>
      </c>
      <c r="AE93" s="16"/>
      <c r="AF93" s="18"/>
      <c r="AG93" s="55">
        <f t="shared" si="18"/>
        <v>11466559</v>
      </c>
      <c r="AH93" s="16"/>
      <c r="AI93" s="38"/>
      <c r="AJ93" s="15"/>
      <c r="AK93" s="40"/>
      <c r="AL93" s="14"/>
      <c r="AM93" s="14"/>
    </row>
    <row r="94" spans="1:39" ht="14.4" x14ac:dyDescent="0.3">
      <c r="A94" s="32"/>
      <c r="B94" s="95"/>
      <c r="C94" s="99"/>
      <c r="D94" s="103"/>
      <c r="E94" s="20">
        <f t="shared" si="13"/>
        <v>1728496</v>
      </c>
      <c r="F94" s="40"/>
      <c r="G94" s="34"/>
      <c r="H94" s="20">
        <f t="shared" si="14"/>
        <v>0</v>
      </c>
      <c r="I94" s="38"/>
      <c r="J94" s="34"/>
      <c r="K94" s="9">
        <f t="shared" si="15"/>
        <v>3152500</v>
      </c>
      <c r="L94" s="42"/>
      <c r="M94" s="36"/>
      <c r="N94" s="17">
        <f t="shared" si="16"/>
        <v>0</v>
      </c>
      <c r="O94" s="26"/>
      <c r="P94" s="26"/>
      <c r="Q94" s="26"/>
      <c r="R94" s="17"/>
      <c r="S94" s="17"/>
      <c r="T94" s="17"/>
      <c r="U94" s="17"/>
      <c r="V94" s="17"/>
      <c r="W94" s="17"/>
      <c r="X94" s="17"/>
      <c r="Y94" s="17"/>
      <c r="Z94" s="17"/>
      <c r="AA94" s="14"/>
      <c r="AB94" s="14"/>
      <c r="AC94" s="14"/>
      <c r="AD94" s="43">
        <f t="shared" si="17"/>
        <v>6562563</v>
      </c>
      <c r="AE94" s="16"/>
      <c r="AF94" s="18"/>
      <c r="AG94" s="55">
        <f t="shared" si="18"/>
        <v>11466559</v>
      </c>
      <c r="AH94" s="16"/>
      <c r="AI94" s="38"/>
      <c r="AJ94" s="15"/>
      <c r="AK94" s="40"/>
      <c r="AL94" s="14"/>
      <c r="AM94" s="14"/>
    </row>
    <row r="95" spans="1:39" ht="14.4" x14ac:dyDescent="0.3">
      <c r="A95" s="32"/>
      <c r="B95" s="95"/>
      <c r="C95" s="99"/>
      <c r="D95" s="103"/>
      <c r="E95" s="20">
        <f t="shared" si="13"/>
        <v>1728496</v>
      </c>
      <c r="F95" s="40"/>
      <c r="G95" s="34"/>
      <c r="H95" s="20">
        <f t="shared" si="14"/>
        <v>0</v>
      </c>
      <c r="I95" s="38"/>
      <c r="J95" s="34"/>
      <c r="K95" s="9">
        <f t="shared" si="15"/>
        <v>3152500</v>
      </c>
      <c r="L95" s="42"/>
      <c r="M95" s="36"/>
      <c r="N95" s="17">
        <f t="shared" si="16"/>
        <v>0</v>
      </c>
      <c r="O95" s="26"/>
      <c r="P95" s="26"/>
      <c r="Q95" s="26"/>
      <c r="R95" s="17"/>
      <c r="S95" s="17"/>
      <c r="T95" s="17"/>
      <c r="U95" s="17"/>
      <c r="V95" s="17"/>
      <c r="W95" s="17"/>
      <c r="X95" s="17"/>
      <c r="Y95" s="17"/>
      <c r="Z95" s="17"/>
      <c r="AA95" s="14"/>
      <c r="AB95" s="14"/>
      <c r="AC95" s="14"/>
      <c r="AD95" s="43">
        <f t="shared" si="17"/>
        <v>6562563</v>
      </c>
      <c r="AE95" s="16"/>
      <c r="AF95" s="18"/>
      <c r="AG95" s="55">
        <f t="shared" si="18"/>
        <v>11466559</v>
      </c>
      <c r="AH95" s="16"/>
      <c r="AI95" s="38"/>
      <c r="AJ95" s="15"/>
      <c r="AK95" s="40"/>
      <c r="AL95" s="14"/>
      <c r="AM95" s="14"/>
    </row>
    <row r="96" spans="1:39" ht="14.4" x14ac:dyDescent="0.3">
      <c r="A96" s="32"/>
      <c r="B96" s="95"/>
      <c r="C96" s="99"/>
      <c r="D96" s="103"/>
      <c r="E96" s="20">
        <f t="shared" si="13"/>
        <v>1728496</v>
      </c>
      <c r="F96" s="40"/>
      <c r="G96" s="34"/>
      <c r="H96" s="20">
        <f t="shared" si="14"/>
        <v>0</v>
      </c>
      <c r="I96" s="38"/>
      <c r="J96" s="34"/>
      <c r="K96" s="9">
        <f t="shared" si="15"/>
        <v>3152500</v>
      </c>
      <c r="L96" s="42"/>
      <c r="M96" s="36"/>
      <c r="N96" s="17">
        <f t="shared" si="16"/>
        <v>0</v>
      </c>
      <c r="O96" s="26"/>
      <c r="P96" s="26"/>
      <c r="Q96" s="26"/>
      <c r="R96" s="17"/>
      <c r="S96" s="17"/>
      <c r="T96" s="17"/>
      <c r="U96" s="17"/>
      <c r="V96" s="17"/>
      <c r="W96" s="17"/>
      <c r="X96" s="17"/>
      <c r="Y96" s="17"/>
      <c r="Z96" s="17"/>
      <c r="AA96" s="14"/>
      <c r="AB96" s="14"/>
      <c r="AC96" s="14"/>
      <c r="AD96" s="43">
        <f t="shared" si="17"/>
        <v>6562563</v>
      </c>
      <c r="AE96" s="16"/>
      <c r="AF96" s="18"/>
      <c r="AG96" s="55">
        <f t="shared" si="18"/>
        <v>11466559</v>
      </c>
      <c r="AH96" s="16"/>
      <c r="AI96" s="38"/>
      <c r="AJ96" s="15"/>
      <c r="AK96" s="40"/>
      <c r="AL96" s="14"/>
      <c r="AM96" s="14"/>
    </row>
    <row r="97" spans="1:39" ht="14.4" x14ac:dyDescent="0.3">
      <c r="A97" s="32"/>
      <c r="B97" s="95"/>
      <c r="C97" s="99"/>
      <c r="D97" s="103"/>
      <c r="E97" s="20">
        <f t="shared" ref="E97:E98" si="19">SUM(E96+C97-D97)</f>
        <v>1728496</v>
      </c>
      <c r="F97" s="40"/>
      <c r="G97" s="34"/>
      <c r="H97" s="20">
        <f t="shared" ref="H97:H98" si="20">SUM(H96+F97-G97)</f>
        <v>0</v>
      </c>
      <c r="I97" s="38"/>
      <c r="J97" s="34"/>
      <c r="K97" s="9">
        <f t="shared" ref="K97:K99" si="21">SUM(K96+I97-J97)</f>
        <v>3152500</v>
      </c>
      <c r="L97" s="42"/>
      <c r="M97" s="36"/>
      <c r="N97" s="17">
        <f t="shared" ref="N97:N98" si="22">L97+N96-M97</f>
        <v>0</v>
      </c>
      <c r="O97" s="26"/>
      <c r="P97" s="26"/>
      <c r="Q97" s="26"/>
      <c r="R97" s="17"/>
      <c r="S97" s="17"/>
      <c r="T97" s="17"/>
      <c r="U97" s="17"/>
      <c r="V97" s="17"/>
      <c r="W97" s="17"/>
      <c r="X97" s="17"/>
      <c r="Y97" s="17"/>
      <c r="Z97" s="17"/>
      <c r="AA97" s="14"/>
      <c r="AB97" s="14"/>
      <c r="AC97" s="14"/>
      <c r="AD97" s="43">
        <f t="shared" ref="AD97:AD98" si="23">SUM(R97:AC97)+AD96</f>
        <v>6562563</v>
      </c>
      <c r="AE97" s="16"/>
      <c r="AF97" s="18"/>
      <c r="AG97" s="55">
        <f t="shared" ref="AG97:AG98" si="24">AE97+AF97+AG96</f>
        <v>11466559</v>
      </c>
      <c r="AH97" s="16"/>
      <c r="AI97" s="38"/>
      <c r="AJ97" s="15"/>
      <c r="AK97" s="40"/>
      <c r="AL97" s="14"/>
      <c r="AM97" s="14"/>
    </row>
    <row r="98" spans="1:39" ht="14.4" x14ac:dyDescent="0.3">
      <c r="A98" s="32"/>
      <c r="B98" s="95"/>
      <c r="C98" s="99"/>
      <c r="D98" s="103"/>
      <c r="E98" s="20">
        <f t="shared" si="19"/>
        <v>1728496</v>
      </c>
      <c r="F98" s="40"/>
      <c r="G98" s="34"/>
      <c r="H98" s="20">
        <f t="shared" si="20"/>
        <v>0</v>
      </c>
      <c r="I98" s="38"/>
      <c r="J98" s="34"/>
      <c r="K98" s="9">
        <f t="shared" si="21"/>
        <v>3152500</v>
      </c>
      <c r="L98" s="42"/>
      <c r="M98" s="36"/>
      <c r="N98" s="17">
        <f t="shared" si="22"/>
        <v>0</v>
      </c>
      <c r="O98" s="26"/>
      <c r="P98" s="26"/>
      <c r="Q98" s="26"/>
      <c r="R98" s="17"/>
      <c r="S98" s="17"/>
      <c r="T98" s="17"/>
      <c r="U98" s="17"/>
      <c r="V98" s="17"/>
      <c r="W98" s="17"/>
      <c r="X98" s="17"/>
      <c r="Y98" s="17"/>
      <c r="Z98" s="17"/>
      <c r="AA98" s="14"/>
      <c r="AB98" s="14"/>
      <c r="AC98" s="14"/>
      <c r="AD98" s="43">
        <f t="shared" si="23"/>
        <v>6562563</v>
      </c>
      <c r="AE98" s="16"/>
      <c r="AF98" s="18"/>
      <c r="AG98" s="55">
        <f t="shared" si="24"/>
        <v>11466559</v>
      </c>
      <c r="AH98" s="16"/>
      <c r="AI98" s="38"/>
      <c r="AJ98" s="15"/>
      <c r="AK98" s="40"/>
      <c r="AL98" s="14"/>
      <c r="AM98" s="14"/>
    </row>
    <row r="99" spans="1:39" s="68" customFormat="1" x14ac:dyDescent="0.25">
      <c r="A99" s="222" t="s">
        <v>56</v>
      </c>
      <c r="B99" s="223"/>
      <c r="C99" s="100">
        <f>SUM(C8:C98)</f>
        <v>7836559</v>
      </c>
      <c r="D99" s="104">
        <f>SUM(D8:D98)</f>
        <v>6108063</v>
      </c>
      <c r="E99" s="58">
        <f>SUM(C99-D99)</f>
        <v>1728496</v>
      </c>
      <c r="F99" s="56">
        <f>SUM(F8:F34)</f>
        <v>0</v>
      </c>
      <c r="G99" s="57">
        <f>SUM(G8:G34)</f>
        <v>0</v>
      </c>
      <c r="H99" s="58">
        <f>SUM(F99-G99)</f>
        <v>0</v>
      </c>
      <c r="I99" s="56">
        <f>SUM(I8:I98)</f>
        <v>3630000</v>
      </c>
      <c r="J99" s="57">
        <f>SUM(J8:J34)</f>
        <v>0</v>
      </c>
      <c r="K99" s="9">
        <f t="shared" si="21"/>
        <v>6782500</v>
      </c>
      <c r="L99" s="56">
        <f>SUM(L8:L98)</f>
        <v>2313000</v>
      </c>
      <c r="M99" s="57">
        <f>SUM(M8:M98)</f>
        <v>2263000</v>
      </c>
      <c r="N99" s="58">
        <f>SUM(L99-M99)</f>
        <v>50000</v>
      </c>
      <c r="O99" s="59">
        <f>SUM(O8:O34)</f>
        <v>0</v>
      </c>
      <c r="P99" s="59">
        <f>SUM(P8:P34)</f>
        <v>0</v>
      </c>
      <c r="Q99" s="60">
        <f>SUM(O99-P99)</f>
        <v>0</v>
      </c>
      <c r="R99" s="61">
        <f>SUM(R8:R98)</f>
        <v>1568500</v>
      </c>
      <c r="S99" s="61">
        <f>SUM(S8:S98)</f>
        <v>2682213</v>
      </c>
      <c r="T99" s="61">
        <f>SUM(T8:T98)</f>
        <v>0</v>
      </c>
      <c r="U99" s="61">
        <f t="shared" ref="U99:AB99" si="25">SUM(U8:U98)</f>
        <v>0</v>
      </c>
      <c r="V99" s="61">
        <f t="shared" si="25"/>
        <v>0</v>
      </c>
      <c r="W99" s="61">
        <f t="shared" si="25"/>
        <v>0</v>
      </c>
      <c r="X99" s="61">
        <f t="shared" si="25"/>
        <v>0</v>
      </c>
      <c r="Y99" s="61">
        <f t="shared" si="25"/>
        <v>0</v>
      </c>
      <c r="Z99" s="61">
        <f t="shared" si="25"/>
        <v>0</v>
      </c>
      <c r="AA99" s="61">
        <f t="shared" si="25"/>
        <v>0</v>
      </c>
      <c r="AB99" s="61">
        <f t="shared" si="25"/>
        <v>0</v>
      </c>
      <c r="AC99" s="61">
        <f>SUM(AC8:AC98)</f>
        <v>2311850</v>
      </c>
      <c r="AD99" s="62">
        <f>SUM(R99:AC99)</f>
        <v>6562563</v>
      </c>
      <c r="AE99" s="63">
        <f>SUM(AE8:AE98)</f>
        <v>7836559</v>
      </c>
      <c r="AF99" s="63">
        <f>SUM(AF8:AF98)</f>
        <v>3630000</v>
      </c>
      <c r="AG99" s="63">
        <f>SUM(AE8:AF38)</f>
        <v>6190559</v>
      </c>
      <c r="AH99" s="64">
        <f>SUM(AH8:AH34)</f>
        <v>0</v>
      </c>
      <c r="AI99" s="65">
        <f>SUM(AI8:AI34)</f>
        <v>0</v>
      </c>
      <c r="AJ99" s="66">
        <f>SUM(AH99-AI99)</f>
        <v>0</v>
      </c>
      <c r="AK99" s="65">
        <f>SUM(AK8:AK34)</f>
        <v>0</v>
      </c>
      <c r="AL99" s="64">
        <f>SUM(AL8:AL34)</f>
        <v>0</v>
      </c>
      <c r="AM99" s="67">
        <f>SUM(AK99-AL99)</f>
        <v>0</v>
      </c>
    </row>
    <row r="100" spans="1:39" s="68" customFormat="1" x14ac:dyDescent="0.25">
      <c r="A100" s="222" t="s">
        <v>55</v>
      </c>
      <c r="B100" s="223"/>
      <c r="C100" s="220">
        <f>E99+H99+K99+N99</f>
        <v>8560996</v>
      </c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69"/>
      <c r="P100" s="69"/>
      <c r="Q100" s="69"/>
      <c r="R100" s="231" t="s">
        <v>27</v>
      </c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>
        <f>SUM(R9:AC98)</f>
        <v>6562563</v>
      </c>
      <c r="AD100" s="233"/>
      <c r="AE100" s="231" t="s">
        <v>28</v>
      </c>
      <c r="AF100" s="232"/>
      <c r="AG100" s="70">
        <f>SUM(AE99:AF99)</f>
        <v>11466559</v>
      </c>
      <c r="AH100" s="234"/>
      <c r="AI100" s="235"/>
      <c r="AJ100" s="236"/>
      <c r="AK100" s="234"/>
      <c r="AL100" s="235"/>
      <c r="AM100" s="237"/>
    </row>
  </sheetData>
  <mergeCells count="49">
    <mergeCell ref="AK6:AK7"/>
    <mergeCell ref="AL6:AL7"/>
    <mergeCell ref="AM6:AM7"/>
    <mergeCell ref="A99:B99"/>
    <mergeCell ref="R100:AB100"/>
    <mergeCell ref="AC100:AD100"/>
    <mergeCell ref="AE100:AF100"/>
    <mergeCell ref="AH100:AJ100"/>
    <mergeCell ref="AK100:AM100"/>
    <mergeCell ref="AD6:AD7"/>
    <mergeCell ref="AE6:AF6"/>
    <mergeCell ref="AG6:AG7"/>
    <mergeCell ref="AH6:AH7"/>
    <mergeCell ref="AI6:AI7"/>
    <mergeCell ref="AJ6:AJ7"/>
    <mergeCell ref="J6:J7"/>
    <mergeCell ref="AC6:AC7"/>
    <mergeCell ref="K6:K7"/>
    <mergeCell ref="L6:L7"/>
    <mergeCell ref="M6:M7"/>
    <mergeCell ref="N6:N7"/>
    <mergeCell ref="O6:O7"/>
    <mergeCell ref="P6:P7"/>
    <mergeCell ref="Q6:Q7"/>
    <mergeCell ref="R6:V6"/>
    <mergeCell ref="W6:Z6"/>
    <mergeCell ref="AA6:AA7"/>
    <mergeCell ref="AB6:AB7"/>
    <mergeCell ref="E6:E7"/>
    <mergeCell ref="F6:F7"/>
    <mergeCell ref="G6:G7"/>
    <mergeCell ref="H6:H7"/>
    <mergeCell ref="I6:I7"/>
    <mergeCell ref="C100:N100"/>
    <mergeCell ref="A100:B100"/>
    <mergeCell ref="A1:AM2"/>
    <mergeCell ref="A5:A7"/>
    <mergeCell ref="B5:B7"/>
    <mergeCell ref="C5:E5"/>
    <mergeCell ref="F5:H5"/>
    <mergeCell ref="I5:K5"/>
    <mergeCell ref="L5:N5"/>
    <mergeCell ref="O5:Q5"/>
    <mergeCell ref="R5:AD5"/>
    <mergeCell ref="AE5:AG5"/>
    <mergeCell ref="AH5:AJ5"/>
    <mergeCell ref="AK5:AM5"/>
    <mergeCell ref="C6:C7"/>
    <mergeCell ref="D6:D7"/>
  </mergeCells>
  <pageMargins left="0.25" right="0.25" top="0.75" bottom="0.75" header="0.3" footer="0.3"/>
  <pageSetup paperSize="9" scale="88" fitToHeight="4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4D98-0908-41D8-9C1D-CBEC02BE5183}">
  <dimension ref="B4:K26"/>
  <sheetViews>
    <sheetView zoomScale="102" workbookViewId="0">
      <selection activeCell="A4" sqref="A4"/>
    </sheetView>
  </sheetViews>
  <sheetFormatPr defaultRowHeight="14.4" x14ac:dyDescent="0.3"/>
  <cols>
    <col min="1" max="1" width="1.109375" customWidth="1"/>
    <col min="2" max="2" width="3.33203125" customWidth="1"/>
    <col min="3" max="3" width="9.33203125" customWidth="1"/>
    <col min="5" max="5" width="7.77734375" customWidth="1"/>
    <col min="6" max="6" width="9.88671875" customWidth="1"/>
    <col min="7" max="7" width="10.44140625" customWidth="1"/>
    <col min="8" max="8" width="17.44140625" customWidth="1"/>
  </cols>
  <sheetData>
    <row r="4" spans="2:11" x14ac:dyDescent="0.3">
      <c r="B4" s="248" t="s">
        <v>57</v>
      </c>
      <c r="C4" s="248"/>
      <c r="D4" s="248"/>
      <c r="E4" s="248"/>
      <c r="F4" s="248"/>
      <c r="G4" s="248"/>
      <c r="H4" s="248"/>
      <c r="I4" s="248"/>
      <c r="J4" s="248"/>
      <c r="K4" s="248"/>
    </row>
    <row r="5" spans="2:11" x14ac:dyDescent="0.3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2:11" x14ac:dyDescent="0.3">
      <c r="B6" s="249" t="s">
        <v>58</v>
      </c>
      <c r="C6" s="249"/>
      <c r="D6" s="249"/>
      <c r="E6" s="249"/>
      <c r="F6" s="249"/>
      <c r="G6" s="249"/>
      <c r="H6" s="249"/>
      <c r="I6" s="249"/>
      <c r="J6" s="249"/>
      <c r="K6" s="249"/>
    </row>
    <row r="7" spans="2:11" x14ac:dyDescent="0.3">
      <c r="B7" s="250" t="s">
        <v>89</v>
      </c>
      <c r="C7" s="250"/>
      <c r="D7" s="250"/>
      <c r="E7" s="250"/>
      <c r="F7" s="250"/>
      <c r="G7" s="250"/>
      <c r="H7" s="250"/>
      <c r="I7" s="250"/>
      <c r="J7" s="250"/>
      <c r="K7" s="250"/>
    </row>
    <row r="8" spans="2:1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</row>
    <row r="9" spans="2:11" x14ac:dyDescent="0.3">
      <c r="B9" s="72" t="s">
        <v>7</v>
      </c>
      <c r="C9" s="71"/>
      <c r="D9" s="71"/>
      <c r="E9" s="71"/>
      <c r="F9" s="71"/>
      <c r="G9" s="71"/>
      <c r="H9" s="71"/>
      <c r="I9" s="251" t="s">
        <v>59</v>
      </c>
      <c r="J9" s="251"/>
      <c r="K9" s="71"/>
    </row>
    <row r="10" spans="2:11" x14ac:dyDescent="0.3">
      <c r="B10" s="246" t="s">
        <v>39</v>
      </c>
      <c r="C10" s="246"/>
      <c r="D10" s="246"/>
      <c r="E10" s="242">
        <f>'JU P2'!AG100</f>
        <v>11466559</v>
      </c>
      <c r="F10" s="242"/>
      <c r="G10" s="240"/>
      <c r="H10" s="240"/>
      <c r="I10" s="241"/>
      <c r="J10" s="240"/>
      <c r="K10" s="71"/>
    </row>
    <row r="11" spans="2:11" x14ac:dyDescent="0.3">
      <c r="B11" s="71"/>
      <c r="C11" s="71" t="s">
        <v>60</v>
      </c>
      <c r="D11" s="71"/>
      <c r="E11" s="242">
        <v>0</v>
      </c>
      <c r="F11" s="242"/>
      <c r="G11" s="240"/>
      <c r="H11" s="240"/>
      <c r="I11" s="241"/>
      <c r="J11" s="240"/>
      <c r="K11" s="71"/>
    </row>
    <row r="12" spans="2:11" x14ac:dyDescent="0.3">
      <c r="B12" s="71"/>
      <c r="C12" s="71" t="s">
        <v>61</v>
      </c>
      <c r="D12" s="71"/>
      <c r="E12" s="242">
        <v>0</v>
      </c>
      <c r="F12" s="242"/>
      <c r="G12" s="240"/>
      <c r="H12" s="240"/>
      <c r="I12" s="247"/>
      <c r="J12" s="243"/>
      <c r="K12" s="71"/>
    </row>
    <row r="13" spans="2:11" x14ac:dyDescent="0.3">
      <c r="B13" s="71"/>
      <c r="C13" s="71" t="s">
        <v>62</v>
      </c>
      <c r="D13" s="71"/>
      <c r="E13" s="242">
        <v>0</v>
      </c>
      <c r="F13" s="242"/>
      <c r="G13" s="74" t="s">
        <v>63</v>
      </c>
      <c r="H13" s="75">
        <f>E10</f>
        <v>11466559</v>
      </c>
      <c r="I13" s="244">
        <f>H13</f>
        <v>11466559</v>
      </c>
      <c r="J13" s="245"/>
      <c r="K13" s="71"/>
    </row>
    <row r="14" spans="2:11" x14ac:dyDescent="0.3">
      <c r="B14" s="72" t="s">
        <v>64</v>
      </c>
      <c r="C14" s="71"/>
      <c r="D14" s="71"/>
      <c r="E14" s="242"/>
      <c r="F14" s="242"/>
      <c r="G14" s="240"/>
      <c r="H14" s="240"/>
      <c r="I14" s="241"/>
      <c r="J14" s="240"/>
      <c r="K14" s="71"/>
    </row>
    <row r="15" spans="2:11" x14ac:dyDescent="0.3">
      <c r="B15" s="246" t="s">
        <v>6</v>
      </c>
      <c r="C15" s="246"/>
      <c r="D15" s="246"/>
      <c r="E15" s="242"/>
      <c r="F15" s="242"/>
      <c r="G15" s="240"/>
      <c r="H15" s="240"/>
      <c r="I15" s="241"/>
      <c r="J15" s="240"/>
      <c r="K15" s="71"/>
    </row>
    <row r="16" spans="2:11" x14ac:dyDescent="0.3">
      <c r="B16" s="71"/>
      <c r="C16" s="71" t="s">
        <v>74</v>
      </c>
      <c r="D16" s="71"/>
      <c r="E16" s="242">
        <f>'JU P2'!R99</f>
        <v>1568500</v>
      </c>
      <c r="F16" s="242"/>
      <c r="H16" s="71"/>
      <c r="I16" s="241"/>
      <c r="J16" s="240"/>
      <c r="K16" s="71"/>
    </row>
    <row r="17" spans="2:11" x14ac:dyDescent="0.3">
      <c r="B17" s="71"/>
      <c r="C17" s="71" t="s">
        <v>75</v>
      </c>
      <c r="D17" s="71"/>
      <c r="E17" s="242">
        <f>'JU P2'!S99</f>
        <v>2682213</v>
      </c>
      <c r="F17" s="242"/>
      <c r="G17" s="71" t="s">
        <v>67</v>
      </c>
      <c r="H17" s="71"/>
      <c r="I17" s="241"/>
      <c r="J17" s="240"/>
      <c r="K17" s="71"/>
    </row>
    <row r="18" spans="2:11" x14ac:dyDescent="0.3">
      <c r="B18" s="71"/>
      <c r="C18" s="71" t="s">
        <v>52</v>
      </c>
      <c r="D18" s="71"/>
      <c r="E18" s="242">
        <v>1621750</v>
      </c>
      <c r="F18" s="242"/>
      <c r="G18" s="71" t="s">
        <v>67</v>
      </c>
      <c r="H18" s="71"/>
      <c r="I18" s="241"/>
      <c r="J18" s="240"/>
      <c r="K18" s="71"/>
    </row>
    <row r="19" spans="2:11" x14ac:dyDescent="0.3">
      <c r="B19" s="71"/>
      <c r="C19" s="71" t="s">
        <v>68</v>
      </c>
      <c r="D19" s="71"/>
      <c r="E19" s="242">
        <v>287500</v>
      </c>
      <c r="F19" s="242"/>
      <c r="G19" s="74" t="s">
        <v>65</v>
      </c>
      <c r="H19" s="75">
        <f>E16+E17+E18+E19</f>
        <v>6159963</v>
      </c>
      <c r="I19" s="241"/>
      <c r="J19" s="240"/>
      <c r="K19" s="71"/>
    </row>
    <row r="20" spans="2:11" x14ac:dyDescent="0.3">
      <c r="B20" s="71"/>
      <c r="C20" s="71" t="s">
        <v>66</v>
      </c>
      <c r="D20" s="71"/>
      <c r="E20" s="242">
        <v>444000</v>
      </c>
      <c r="F20" s="242"/>
      <c r="G20" s="240"/>
      <c r="H20" s="240"/>
      <c r="I20" s="241"/>
      <c r="J20" s="240"/>
      <c r="K20" s="71"/>
    </row>
    <row r="21" spans="2:11" x14ac:dyDescent="0.3">
      <c r="B21" s="71"/>
      <c r="C21" s="71" t="s">
        <v>69</v>
      </c>
      <c r="D21" s="71"/>
      <c r="E21" s="242">
        <v>100000</v>
      </c>
      <c r="F21" s="242"/>
      <c r="G21" s="240"/>
      <c r="H21" s="240"/>
      <c r="I21" s="241"/>
      <c r="J21" s="240"/>
      <c r="K21" s="71"/>
    </row>
    <row r="22" spans="2:11" x14ac:dyDescent="0.3">
      <c r="B22" s="71"/>
      <c r="C22" s="71" t="s">
        <v>70</v>
      </c>
      <c r="D22" s="71"/>
      <c r="E22" s="242">
        <v>4573000</v>
      </c>
      <c r="F22" s="242"/>
      <c r="G22" s="240"/>
      <c r="H22" s="240"/>
      <c r="I22" s="241"/>
      <c r="J22" s="240"/>
      <c r="K22" s="71"/>
    </row>
    <row r="23" spans="2:11" x14ac:dyDescent="0.3">
      <c r="B23" s="71"/>
      <c r="C23" s="71" t="s">
        <v>76</v>
      </c>
      <c r="D23" s="71"/>
      <c r="E23" s="242">
        <v>402600</v>
      </c>
      <c r="F23" s="242"/>
      <c r="G23" s="74" t="s">
        <v>71</v>
      </c>
      <c r="H23" s="75">
        <f>E20+E21+E22</f>
        <v>5117000</v>
      </c>
      <c r="I23" s="241"/>
      <c r="J23" s="240"/>
      <c r="K23" s="71"/>
    </row>
    <row r="24" spans="2:11" x14ac:dyDescent="0.3">
      <c r="B24" s="71"/>
      <c r="C24" s="71"/>
      <c r="D24" s="71"/>
      <c r="E24" s="71"/>
      <c r="F24" s="239" t="s">
        <v>77</v>
      </c>
      <c r="G24" s="239"/>
      <c r="H24" s="76">
        <f>'JU P2'!AD99+H23</f>
        <v>11679563</v>
      </c>
      <c r="I24" s="71"/>
      <c r="J24" s="71"/>
      <c r="K24" s="71"/>
    </row>
    <row r="25" spans="2:11" x14ac:dyDescent="0.3">
      <c r="B25" s="71"/>
      <c r="C25" s="71"/>
      <c r="D25" s="71"/>
      <c r="E25" s="243"/>
      <c r="F25" s="243"/>
      <c r="G25" s="71"/>
      <c r="H25" s="71"/>
      <c r="I25" s="244">
        <f>H24</f>
        <v>11679563</v>
      </c>
      <c r="J25" s="245"/>
      <c r="K25" s="71" t="s">
        <v>72</v>
      </c>
    </row>
    <row r="26" spans="2:11" x14ac:dyDescent="0.3">
      <c r="B26" s="71"/>
      <c r="C26" s="71"/>
      <c r="D26" s="71"/>
      <c r="E26" s="71"/>
      <c r="F26" s="73" t="s">
        <v>73</v>
      </c>
      <c r="G26" s="71"/>
      <c r="H26" s="71"/>
      <c r="I26" s="238">
        <f>I13-I25</f>
        <v>-213004</v>
      </c>
      <c r="J26" s="238"/>
      <c r="K26" s="71"/>
    </row>
  </sheetData>
  <mergeCells count="46">
    <mergeCell ref="B4:K5"/>
    <mergeCell ref="B6:K6"/>
    <mergeCell ref="B7:K7"/>
    <mergeCell ref="I9:J9"/>
    <mergeCell ref="B10:D10"/>
    <mergeCell ref="E10:F10"/>
    <mergeCell ref="G10:H10"/>
    <mergeCell ref="I10:J10"/>
    <mergeCell ref="B15:D15"/>
    <mergeCell ref="E15:F15"/>
    <mergeCell ref="G15:H15"/>
    <mergeCell ref="I15:J15"/>
    <mergeCell ref="E11:F11"/>
    <mergeCell ref="G11:H11"/>
    <mergeCell ref="I11:J11"/>
    <mergeCell ref="E12:F12"/>
    <mergeCell ref="G12:H12"/>
    <mergeCell ref="I12:J12"/>
    <mergeCell ref="E13:F13"/>
    <mergeCell ref="I13:J13"/>
    <mergeCell ref="E14:F14"/>
    <mergeCell ref="G14:H14"/>
    <mergeCell ref="I14:J14"/>
    <mergeCell ref="E16:F16"/>
    <mergeCell ref="I16:J16"/>
    <mergeCell ref="E17:F17"/>
    <mergeCell ref="I17:J17"/>
    <mergeCell ref="E18:F18"/>
    <mergeCell ref="I18:J18"/>
    <mergeCell ref="E19:F19"/>
    <mergeCell ref="I19:J19"/>
    <mergeCell ref="E20:F20"/>
    <mergeCell ref="G20:H20"/>
    <mergeCell ref="I20:J20"/>
    <mergeCell ref="I26:J26"/>
    <mergeCell ref="F24:G24"/>
    <mergeCell ref="G22:H22"/>
    <mergeCell ref="I22:J22"/>
    <mergeCell ref="E21:F21"/>
    <mergeCell ref="G21:H21"/>
    <mergeCell ref="I21:J21"/>
    <mergeCell ref="E22:F22"/>
    <mergeCell ref="E25:F25"/>
    <mergeCell ref="I25:J25"/>
    <mergeCell ref="E23:F23"/>
    <mergeCell ref="I23:J2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81A3-4552-40EB-8403-07222782E2E1}">
  <sheetPr>
    <pageSetUpPr fitToPage="1"/>
  </sheetPr>
  <dimension ref="A1:AM100"/>
  <sheetViews>
    <sheetView topLeftCell="C36" zoomScale="77" zoomScaleNormal="145" workbookViewId="0">
      <selection activeCell="R74" sqref="R74"/>
    </sheetView>
  </sheetViews>
  <sheetFormatPr defaultColWidth="9.109375" defaultRowHeight="13.8" x14ac:dyDescent="0.25"/>
  <cols>
    <col min="1" max="1" width="9.21875" style="92" customWidth="1"/>
    <col min="2" max="2" width="56.44140625" style="93" customWidth="1"/>
    <col min="3" max="3" width="18.44140625" style="96" bestFit="1" customWidth="1"/>
    <col min="4" max="4" width="12.6640625" style="96" customWidth="1"/>
    <col min="5" max="5" width="12.33203125" style="7" customWidth="1"/>
    <col min="6" max="8" width="0.6640625" style="7" hidden="1" customWidth="1"/>
    <col min="9" max="9" width="13" style="7" bestFit="1" customWidth="1"/>
    <col min="10" max="10" width="12.44140625" style="7" customWidth="1"/>
    <col min="11" max="11" width="13" style="7" bestFit="1" customWidth="1"/>
    <col min="12" max="12" width="0.109375" style="7" customWidth="1"/>
    <col min="13" max="13" width="13.5546875" style="7" hidden="1" customWidth="1"/>
    <col min="14" max="14" width="18.44140625" style="7" hidden="1" customWidth="1"/>
    <col min="15" max="15" width="2.109375" style="7" customWidth="1"/>
    <col min="16" max="16" width="9.33203125" style="7" hidden="1" customWidth="1"/>
    <col min="17" max="17" width="14.5546875" style="7" hidden="1" customWidth="1"/>
    <col min="18" max="18" width="12.33203125" style="7" customWidth="1"/>
    <col min="19" max="19" width="15.88671875" style="7" bestFit="1" customWidth="1"/>
    <col min="20" max="20" width="11" style="7" customWidth="1"/>
    <col min="21" max="21" width="9.77734375" style="7" bestFit="1" customWidth="1"/>
    <col min="22" max="22" width="10.33203125" style="7" bestFit="1" customWidth="1"/>
    <col min="23" max="23" width="9.77734375" style="7" bestFit="1" customWidth="1"/>
    <col min="24" max="24" width="11.5546875" style="7" bestFit="1" customWidth="1"/>
    <col min="25" max="25" width="12.77734375" style="7" bestFit="1" customWidth="1"/>
    <col min="26" max="26" width="10.21875" style="7" bestFit="1" customWidth="1"/>
    <col min="27" max="27" width="15.77734375" style="7" bestFit="1" customWidth="1"/>
    <col min="28" max="28" width="9.77734375" style="7" bestFit="1" customWidth="1"/>
    <col min="29" max="29" width="18.44140625" style="7" bestFit="1" customWidth="1"/>
    <col min="30" max="30" width="13.44140625" style="7" customWidth="1"/>
    <col min="31" max="31" width="18.44140625" style="7" bestFit="1" customWidth="1"/>
    <col min="32" max="32" width="13.77734375" style="7" customWidth="1"/>
    <col min="33" max="33" width="15.109375" style="7" customWidth="1"/>
    <col min="34" max="36" width="9.77734375" style="7" bestFit="1" customWidth="1"/>
    <col min="37" max="37" width="10.109375" style="7" bestFit="1" customWidth="1"/>
    <col min="38" max="38" width="9.77734375" style="7" bestFit="1" customWidth="1"/>
    <col min="39" max="39" width="10.1093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92" t="s">
        <v>35</v>
      </c>
      <c r="B3" s="93" t="s">
        <v>45</v>
      </c>
    </row>
    <row r="4" spans="1:39" x14ac:dyDescent="0.25">
      <c r="A4" s="92" t="s">
        <v>36</v>
      </c>
      <c r="B4" s="93" t="s">
        <v>90</v>
      </c>
    </row>
    <row r="5" spans="1:39" s="3" customFormat="1" ht="19.5" customHeight="1" x14ac:dyDescent="0.3">
      <c r="A5" s="204" t="s">
        <v>1</v>
      </c>
      <c r="B5" s="22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31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25"/>
      <c r="C6" s="227" t="s">
        <v>10</v>
      </c>
      <c r="D6" s="229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54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26"/>
      <c r="C7" s="228"/>
      <c r="D7" s="230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44">
        <v>19</v>
      </c>
      <c r="B8" s="94" t="s">
        <v>7</v>
      </c>
      <c r="C8" s="97">
        <v>86000</v>
      </c>
      <c r="D8" s="101"/>
      <c r="E8" s="10">
        <f>C8-D8</f>
        <v>86000</v>
      </c>
      <c r="F8" s="39">
        <v>0</v>
      </c>
      <c r="G8" s="33">
        <v>0</v>
      </c>
      <c r="H8" s="10">
        <v>0</v>
      </c>
      <c r="I8" s="37">
        <v>48000</v>
      </c>
      <c r="J8" s="33">
        <v>0</v>
      </c>
      <c r="K8" s="9">
        <f t="shared" ref="K8:K33" si="0">SUM(K7+I8-J8)</f>
        <v>48000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v>86000</v>
      </c>
      <c r="AF8" s="13">
        <v>48000</v>
      </c>
      <c r="AG8" s="10">
        <f>AE8+AF8</f>
        <v>134000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s="1" customFormat="1" ht="14.4" x14ac:dyDescent="0.3">
      <c r="A9" s="44">
        <v>20</v>
      </c>
      <c r="B9" s="78" t="s">
        <v>7</v>
      </c>
      <c r="C9" s="98">
        <v>106000</v>
      </c>
      <c r="D9" s="102"/>
      <c r="E9" s="10">
        <f>SUM(E8+C9-D9)</f>
        <v>192000</v>
      </c>
      <c r="F9" s="47"/>
      <c r="G9" s="46"/>
      <c r="H9" s="10"/>
      <c r="I9" s="45">
        <v>43000</v>
      </c>
      <c r="J9" s="46"/>
      <c r="K9" s="9">
        <f t="shared" si="0"/>
        <v>91000</v>
      </c>
      <c r="L9" s="48"/>
      <c r="M9" s="49"/>
      <c r="N9" s="50">
        <f>L9+N8-M9</f>
        <v>0</v>
      </c>
      <c r="O9" s="51"/>
      <c r="P9" s="51"/>
      <c r="Q9" s="51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43">
        <f>SUM(R9:AC9)+AD8</f>
        <v>0</v>
      </c>
      <c r="AE9" s="53">
        <v>106000</v>
      </c>
      <c r="AF9" s="54">
        <v>43000</v>
      </c>
      <c r="AG9" s="55">
        <f>AE9+AF9+AG8</f>
        <v>283000</v>
      </c>
      <c r="AH9" s="53"/>
      <c r="AI9" s="45"/>
      <c r="AJ9" s="55"/>
      <c r="AK9" s="47"/>
      <c r="AL9" s="52"/>
      <c r="AM9" s="52">
        <f>SUM(AM8+AK9-AL9)</f>
        <v>0</v>
      </c>
    </row>
    <row r="10" spans="1:39" ht="14.4" x14ac:dyDescent="0.3">
      <c r="A10" s="32"/>
      <c r="B10" s="95" t="s">
        <v>50</v>
      </c>
      <c r="C10" s="99"/>
      <c r="D10" s="103">
        <v>26000</v>
      </c>
      <c r="E10" s="20">
        <f t="shared" ref="E10:E73" si="1">SUM(E9+C10-D10)</f>
        <v>166000</v>
      </c>
      <c r="F10" s="40"/>
      <c r="G10" s="34"/>
      <c r="H10" s="20"/>
      <c r="I10" s="38"/>
      <c r="J10" s="34"/>
      <c r="K10" s="9">
        <f t="shared" si="0"/>
        <v>91000</v>
      </c>
      <c r="L10" s="42"/>
      <c r="M10" s="36"/>
      <c r="N10" s="17">
        <f t="shared" ref="N10:N73" si="2">L10+N9-M10</f>
        <v>0</v>
      </c>
      <c r="O10" s="26"/>
      <c r="P10" s="26"/>
      <c r="Q10" s="26"/>
      <c r="R10" s="17">
        <v>26000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3">
        <f t="shared" ref="AD10:AD73" si="3">SUM(R10:AC10)+AD9</f>
        <v>26000</v>
      </c>
      <c r="AE10" s="16"/>
      <c r="AF10" s="18"/>
      <c r="AG10" s="55">
        <f t="shared" ref="AG10:AG73" si="4">AE10+AF10+AG9</f>
        <v>283000</v>
      </c>
      <c r="AH10" s="16"/>
      <c r="AI10" s="38"/>
      <c r="AJ10" s="15"/>
      <c r="AK10" s="40"/>
      <c r="AL10" s="14"/>
      <c r="AM10" s="14">
        <f t="shared" ref="AM10" si="5">SUM(AM9+AK10-AL10)</f>
        <v>0</v>
      </c>
    </row>
    <row r="11" spans="1:39" ht="14.4" x14ac:dyDescent="0.3">
      <c r="A11" s="32"/>
      <c r="B11" s="95" t="s">
        <v>53</v>
      </c>
      <c r="C11" s="99"/>
      <c r="D11" s="103"/>
      <c r="E11" s="20">
        <f t="shared" si="1"/>
        <v>166000</v>
      </c>
      <c r="F11" s="40"/>
      <c r="G11" s="34"/>
      <c r="H11" s="20"/>
      <c r="I11" s="38"/>
      <c r="J11" s="34">
        <v>102500</v>
      </c>
      <c r="K11" s="9">
        <f t="shared" si="0"/>
        <v>-11500</v>
      </c>
      <c r="L11" s="42"/>
      <c r="M11" s="36"/>
      <c r="N11" s="17">
        <f t="shared" si="2"/>
        <v>0</v>
      </c>
      <c r="O11" s="26"/>
      <c r="P11" s="26"/>
      <c r="Q11" s="26"/>
      <c r="R11" s="17"/>
      <c r="S11" s="17"/>
      <c r="T11" s="17"/>
      <c r="U11" s="17"/>
      <c r="V11" s="17"/>
      <c r="W11" s="17"/>
      <c r="X11" s="17"/>
      <c r="Y11" s="17"/>
      <c r="Z11" s="17"/>
      <c r="AA11" s="14"/>
      <c r="AB11" s="14"/>
      <c r="AC11" s="14">
        <v>102500</v>
      </c>
      <c r="AD11" s="43">
        <f t="shared" si="3"/>
        <v>128500</v>
      </c>
      <c r="AE11" s="16"/>
      <c r="AF11" s="18"/>
      <c r="AG11" s="55">
        <f t="shared" si="4"/>
        <v>283000</v>
      </c>
      <c r="AH11" s="16"/>
      <c r="AI11" s="38"/>
      <c r="AJ11" s="15"/>
      <c r="AK11" s="40"/>
      <c r="AL11" s="14"/>
      <c r="AM11" s="14"/>
    </row>
    <row r="12" spans="1:39" s="1" customFormat="1" ht="14.4" x14ac:dyDescent="0.3">
      <c r="A12" s="44">
        <v>21</v>
      </c>
      <c r="B12" s="78" t="s">
        <v>7</v>
      </c>
      <c r="C12" s="98">
        <v>50000</v>
      </c>
      <c r="D12" s="102"/>
      <c r="E12" s="10">
        <f t="shared" si="1"/>
        <v>216000</v>
      </c>
      <c r="F12" s="47"/>
      <c r="G12" s="46"/>
      <c r="H12" s="10"/>
      <c r="I12" s="45">
        <v>51000</v>
      </c>
      <c r="J12" s="46"/>
      <c r="K12" s="9">
        <f t="shared" si="0"/>
        <v>39500</v>
      </c>
      <c r="L12" s="48"/>
      <c r="M12" s="49"/>
      <c r="N12" s="50">
        <f t="shared" si="2"/>
        <v>0</v>
      </c>
      <c r="O12" s="51"/>
      <c r="P12" s="51"/>
      <c r="Q12" s="51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2"/>
      <c r="AC12" s="52"/>
      <c r="AD12" s="43">
        <f t="shared" si="3"/>
        <v>128500</v>
      </c>
      <c r="AE12" s="53">
        <v>50000</v>
      </c>
      <c r="AF12" s="54">
        <v>51000</v>
      </c>
      <c r="AG12" s="55">
        <f t="shared" si="4"/>
        <v>384000</v>
      </c>
      <c r="AH12" s="53"/>
      <c r="AI12" s="45"/>
      <c r="AJ12" s="55"/>
      <c r="AK12" s="47"/>
      <c r="AL12" s="52"/>
      <c r="AM12" s="52"/>
    </row>
    <row r="13" spans="1:39" ht="14.4" x14ac:dyDescent="0.3">
      <c r="A13" s="32"/>
      <c r="B13" s="95" t="s">
        <v>46</v>
      </c>
      <c r="C13" s="99"/>
      <c r="D13" s="103">
        <v>110000</v>
      </c>
      <c r="E13" s="20">
        <f t="shared" si="1"/>
        <v>106000</v>
      </c>
      <c r="F13" s="40"/>
      <c r="G13" s="34"/>
      <c r="H13" s="20"/>
      <c r="I13" s="38"/>
      <c r="J13" s="34"/>
      <c r="K13" s="9">
        <f t="shared" si="0"/>
        <v>39500</v>
      </c>
      <c r="L13" s="42"/>
      <c r="M13" s="36"/>
      <c r="N13" s="17">
        <f t="shared" si="2"/>
        <v>0</v>
      </c>
      <c r="O13" s="26"/>
      <c r="P13" s="26"/>
      <c r="Q13" s="26"/>
      <c r="R13" s="17"/>
      <c r="S13" s="17">
        <v>110000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43">
        <f t="shared" si="3"/>
        <v>238500</v>
      </c>
      <c r="AE13" s="16"/>
      <c r="AF13" s="18"/>
      <c r="AG13" s="55">
        <f t="shared" si="4"/>
        <v>384000</v>
      </c>
      <c r="AH13" s="16"/>
      <c r="AI13" s="38"/>
      <c r="AJ13" s="15"/>
      <c r="AK13" s="40"/>
      <c r="AL13" s="14"/>
      <c r="AM13" s="14"/>
    </row>
    <row r="14" spans="1:39" s="1" customFormat="1" ht="14.4" x14ac:dyDescent="0.3">
      <c r="A14" s="44">
        <v>22</v>
      </c>
      <c r="B14" s="78" t="s">
        <v>7</v>
      </c>
      <c r="C14" s="98">
        <v>99000</v>
      </c>
      <c r="D14" s="102"/>
      <c r="E14" s="10">
        <f t="shared" si="1"/>
        <v>205000</v>
      </c>
      <c r="F14" s="47"/>
      <c r="G14" s="46"/>
      <c r="H14" s="10"/>
      <c r="I14" s="45">
        <v>46000</v>
      </c>
      <c r="J14" s="46"/>
      <c r="K14" s="9">
        <f t="shared" si="0"/>
        <v>85500</v>
      </c>
      <c r="L14" s="48"/>
      <c r="M14" s="49"/>
      <c r="N14" s="50">
        <f t="shared" si="2"/>
        <v>0</v>
      </c>
      <c r="O14" s="51"/>
      <c r="P14" s="51"/>
      <c r="Q14" s="51"/>
      <c r="R14" s="50"/>
      <c r="S14" s="50"/>
      <c r="T14" s="50"/>
      <c r="U14" s="50"/>
      <c r="V14" s="50"/>
      <c r="W14" s="50"/>
      <c r="X14" s="50"/>
      <c r="Y14" s="50"/>
      <c r="Z14" s="50"/>
      <c r="AA14" s="52"/>
      <c r="AB14" s="52"/>
      <c r="AC14" s="52"/>
      <c r="AD14" s="43">
        <f t="shared" si="3"/>
        <v>238500</v>
      </c>
      <c r="AE14" s="53">
        <v>99000</v>
      </c>
      <c r="AF14" s="54">
        <v>46000</v>
      </c>
      <c r="AG14" s="55">
        <f t="shared" si="4"/>
        <v>529000</v>
      </c>
      <c r="AH14" s="53"/>
      <c r="AI14" s="45"/>
      <c r="AJ14" s="55"/>
      <c r="AK14" s="47"/>
      <c r="AL14" s="52"/>
      <c r="AM14" s="52"/>
    </row>
    <row r="15" spans="1:39" ht="14.4" x14ac:dyDescent="0.3">
      <c r="A15" s="32"/>
      <c r="B15" s="95" t="s">
        <v>46</v>
      </c>
      <c r="C15" s="99"/>
      <c r="D15" s="103">
        <v>14000</v>
      </c>
      <c r="E15" s="20">
        <f t="shared" si="1"/>
        <v>191000</v>
      </c>
      <c r="F15" s="40"/>
      <c r="G15" s="34"/>
      <c r="H15" s="20"/>
      <c r="I15" s="38"/>
      <c r="J15" s="34">
        <v>262000</v>
      </c>
      <c r="K15" s="9">
        <f t="shared" si="0"/>
        <v>-176500</v>
      </c>
      <c r="L15" s="42"/>
      <c r="M15" s="36"/>
      <c r="N15" s="17">
        <f t="shared" si="2"/>
        <v>0</v>
      </c>
      <c r="O15" s="26"/>
      <c r="P15" s="26"/>
      <c r="Q15" s="26"/>
      <c r="R15" s="17"/>
      <c r="S15" s="17">
        <v>276000</v>
      </c>
      <c r="T15" s="17"/>
      <c r="U15" s="17"/>
      <c r="V15" s="17"/>
      <c r="W15" s="17"/>
      <c r="X15" s="17"/>
      <c r="Y15" s="17"/>
      <c r="Z15" s="17"/>
      <c r="AA15" s="14"/>
      <c r="AB15" s="14"/>
      <c r="AC15" s="14"/>
      <c r="AD15" s="108">
        <f t="shared" si="3"/>
        <v>514500</v>
      </c>
      <c r="AE15" s="16"/>
      <c r="AF15" s="18"/>
      <c r="AG15" s="15">
        <f t="shared" si="4"/>
        <v>529000</v>
      </c>
      <c r="AH15" s="16"/>
      <c r="AI15" s="38"/>
      <c r="AJ15" s="15"/>
      <c r="AK15" s="40"/>
      <c r="AL15" s="14"/>
      <c r="AM15" s="14"/>
    </row>
    <row r="16" spans="1:39" s="1" customFormat="1" ht="14.4" x14ac:dyDescent="0.3">
      <c r="A16" s="44">
        <v>23</v>
      </c>
      <c r="B16" s="78" t="s">
        <v>7</v>
      </c>
      <c r="C16" s="98">
        <v>61000</v>
      </c>
      <c r="D16" s="102"/>
      <c r="E16" s="10">
        <f t="shared" si="1"/>
        <v>252000</v>
      </c>
      <c r="F16" s="47"/>
      <c r="G16" s="46"/>
      <c r="H16" s="10"/>
      <c r="I16" s="45">
        <v>93000</v>
      </c>
      <c r="J16" s="46"/>
      <c r="K16" s="9">
        <f t="shared" si="0"/>
        <v>-83500</v>
      </c>
      <c r="L16" s="48"/>
      <c r="M16" s="49"/>
      <c r="N16" s="50">
        <f t="shared" si="2"/>
        <v>0</v>
      </c>
      <c r="O16" s="51"/>
      <c r="P16" s="51"/>
      <c r="Q16" s="51"/>
      <c r="R16" s="50"/>
      <c r="S16" s="50"/>
      <c r="T16" s="50"/>
      <c r="U16" s="50"/>
      <c r="V16" s="50"/>
      <c r="W16" s="50"/>
      <c r="X16" s="50"/>
      <c r="Y16" s="50"/>
      <c r="Z16" s="50"/>
      <c r="AA16" s="52"/>
      <c r="AB16" s="52"/>
      <c r="AC16" s="52"/>
      <c r="AD16" s="43">
        <f t="shared" si="3"/>
        <v>514500</v>
      </c>
      <c r="AE16" s="53">
        <v>61000</v>
      </c>
      <c r="AF16" s="54">
        <v>93000</v>
      </c>
      <c r="AG16" s="55">
        <f t="shared" si="4"/>
        <v>683000</v>
      </c>
      <c r="AH16" s="53"/>
      <c r="AI16" s="45"/>
      <c r="AJ16" s="55"/>
      <c r="AK16" s="47"/>
      <c r="AL16" s="52"/>
      <c r="AM16" s="52"/>
    </row>
    <row r="17" spans="1:39" ht="14.4" x14ac:dyDescent="0.3">
      <c r="A17" s="32"/>
      <c r="B17" s="95" t="s">
        <v>46</v>
      </c>
      <c r="C17" s="99"/>
      <c r="D17" s="103">
        <v>41000</v>
      </c>
      <c r="E17" s="20">
        <f t="shared" si="1"/>
        <v>211000</v>
      </c>
      <c r="F17" s="40"/>
      <c r="G17" s="34"/>
      <c r="H17" s="20"/>
      <c r="I17" s="38"/>
      <c r="J17" s="34"/>
      <c r="K17" s="9">
        <f t="shared" si="0"/>
        <v>-83500</v>
      </c>
      <c r="L17" s="42"/>
      <c r="M17" s="36"/>
      <c r="N17" s="17">
        <f t="shared" si="2"/>
        <v>0</v>
      </c>
      <c r="O17" s="26"/>
      <c r="P17" s="26"/>
      <c r="Q17" s="26"/>
      <c r="R17" s="17"/>
      <c r="S17" s="17">
        <v>41000</v>
      </c>
      <c r="T17" s="17"/>
      <c r="U17" s="17"/>
      <c r="V17" s="17"/>
      <c r="W17" s="17"/>
      <c r="X17" s="17"/>
      <c r="Y17" s="17"/>
      <c r="Z17" s="17"/>
      <c r="AA17" s="14"/>
      <c r="AB17" s="14"/>
      <c r="AC17" s="14"/>
      <c r="AD17" s="43">
        <f t="shared" si="3"/>
        <v>555500</v>
      </c>
      <c r="AE17" s="16"/>
      <c r="AF17" s="18"/>
      <c r="AG17" s="55">
        <f t="shared" si="4"/>
        <v>683000</v>
      </c>
      <c r="AH17" s="16"/>
      <c r="AI17" s="38"/>
      <c r="AJ17" s="15"/>
      <c r="AK17" s="40"/>
      <c r="AL17" s="14"/>
      <c r="AM17" s="14"/>
    </row>
    <row r="18" spans="1:39" ht="14.4" x14ac:dyDescent="0.3">
      <c r="A18" s="32"/>
      <c r="B18" s="95" t="s">
        <v>50</v>
      </c>
      <c r="C18" s="99"/>
      <c r="D18" s="103">
        <v>39000</v>
      </c>
      <c r="E18" s="20">
        <f t="shared" si="1"/>
        <v>172000</v>
      </c>
      <c r="F18" s="40"/>
      <c r="G18" s="34"/>
      <c r="H18" s="20"/>
      <c r="I18" s="38"/>
      <c r="J18" s="34">
        <v>249500</v>
      </c>
      <c r="K18" s="9">
        <f t="shared" si="0"/>
        <v>-333000</v>
      </c>
      <c r="L18" s="42"/>
      <c r="M18" s="36"/>
      <c r="N18" s="17">
        <f t="shared" si="2"/>
        <v>0</v>
      </c>
      <c r="O18" s="26"/>
      <c r="P18" s="26"/>
      <c r="Q18" s="26"/>
      <c r="R18" s="17">
        <v>288500</v>
      </c>
      <c r="S18" s="17"/>
      <c r="T18" s="17"/>
      <c r="U18" s="17"/>
      <c r="V18" s="17"/>
      <c r="W18" s="17"/>
      <c r="X18" s="17"/>
      <c r="Y18" s="17"/>
      <c r="Z18" s="17"/>
      <c r="AA18" s="14"/>
      <c r="AB18" s="14"/>
      <c r="AC18" s="14"/>
      <c r="AD18" s="108">
        <f t="shared" si="3"/>
        <v>844000</v>
      </c>
      <c r="AE18" s="16"/>
      <c r="AF18" s="18"/>
      <c r="AG18" s="15">
        <f t="shared" si="4"/>
        <v>683000</v>
      </c>
      <c r="AH18" s="16"/>
      <c r="AI18" s="38"/>
      <c r="AJ18" s="15"/>
      <c r="AK18" s="40"/>
      <c r="AL18" s="14"/>
      <c r="AM18" s="14"/>
    </row>
    <row r="19" spans="1:39" ht="14.4" x14ac:dyDescent="0.3">
      <c r="A19" s="32"/>
      <c r="B19" s="95" t="s">
        <v>53</v>
      </c>
      <c r="C19" s="99"/>
      <c r="D19" s="103"/>
      <c r="E19" s="20">
        <f t="shared" si="1"/>
        <v>172000</v>
      </c>
      <c r="F19" s="40"/>
      <c r="G19" s="34"/>
      <c r="H19" s="20"/>
      <c r="I19" s="38"/>
      <c r="J19" s="34">
        <v>102500</v>
      </c>
      <c r="K19" s="9">
        <f t="shared" si="0"/>
        <v>-435500</v>
      </c>
      <c r="L19" s="42"/>
      <c r="M19" s="36"/>
      <c r="N19" s="17">
        <f t="shared" si="2"/>
        <v>0</v>
      </c>
      <c r="O19" s="26"/>
      <c r="P19" s="26"/>
      <c r="Q19" s="26"/>
      <c r="R19" s="17"/>
      <c r="S19" s="17"/>
      <c r="T19" s="17"/>
      <c r="U19" s="17"/>
      <c r="V19" s="17"/>
      <c r="W19" s="17"/>
      <c r="X19" s="17"/>
      <c r="Y19" s="17"/>
      <c r="Z19" s="17"/>
      <c r="AA19" s="14"/>
      <c r="AB19" s="14"/>
      <c r="AC19" s="14">
        <v>102500</v>
      </c>
      <c r="AD19" s="43">
        <f t="shared" si="3"/>
        <v>946500</v>
      </c>
      <c r="AE19" s="16"/>
      <c r="AF19" s="18"/>
      <c r="AG19" s="55">
        <f t="shared" si="4"/>
        <v>683000</v>
      </c>
      <c r="AH19" s="16"/>
      <c r="AI19" s="38"/>
      <c r="AJ19" s="15"/>
      <c r="AK19" s="40"/>
      <c r="AL19" s="14"/>
      <c r="AM19" s="14"/>
    </row>
    <row r="20" spans="1:39" s="1" customFormat="1" ht="14.4" x14ac:dyDescent="0.3">
      <c r="A20" s="44">
        <v>24</v>
      </c>
      <c r="B20" s="78" t="s">
        <v>7</v>
      </c>
      <c r="C20" s="98">
        <v>126000</v>
      </c>
      <c r="D20" s="102"/>
      <c r="E20" s="10">
        <f t="shared" si="1"/>
        <v>298000</v>
      </c>
      <c r="F20" s="47"/>
      <c r="G20" s="46"/>
      <c r="H20" s="10"/>
      <c r="I20" s="45">
        <v>120000</v>
      </c>
      <c r="J20" s="46"/>
      <c r="K20" s="9">
        <f t="shared" si="0"/>
        <v>-315500</v>
      </c>
      <c r="L20" s="48"/>
      <c r="M20" s="49"/>
      <c r="N20" s="50">
        <f t="shared" si="2"/>
        <v>0</v>
      </c>
      <c r="O20" s="51"/>
      <c r="P20" s="51"/>
      <c r="Q20" s="51"/>
      <c r="R20" s="50"/>
      <c r="S20" s="50"/>
      <c r="T20" s="50"/>
      <c r="U20" s="50"/>
      <c r="V20" s="50"/>
      <c r="W20" s="50"/>
      <c r="X20" s="50"/>
      <c r="Y20" s="50"/>
      <c r="Z20" s="50"/>
      <c r="AA20" s="52"/>
      <c r="AB20" s="52"/>
      <c r="AC20" s="52"/>
      <c r="AD20" s="43">
        <f t="shared" si="3"/>
        <v>946500</v>
      </c>
      <c r="AE20" s="53">
        <v>126000</v>
      </c>
      <c r="AF20" s="54">
        <v>120000</v>
      </c>
      <c r="AG20" s="55">
        <f t="shared" si="4"/>
        <v>929000</v>
      </c>
      <c r="AH20" s="53"/>
      <c r="AI20" s="45"/>
      <c r="AJ20" s="55"/>
      <c r="AK20" s="47"/>
      <c r="AL20" s="52"/>
      <c r="AM20" s="52"/>
    </row>
    <row r="21" spans="1:39" ht="14.4" x14ac:dyDescent="0.3">
      <c r="A21" s="32"/>
      <c r="B21" s="95" t="s">
        <v>53</v>
      </c>
      <c r="C21" s="99"/>
      <c r="D21" s="103">
        <v>102500</v>
      </c>
      <c r="E21" s="20">
        <f t="shared" si="1"/>
        <v>195500</v>
      </c>
      <c r="F21" s="40"/>
      <c r="G21" s="34"/>
      <c r="H21" s="20"/>
      <c r="I21" s="38"/>
      <c r="J21" s="34"/>
      <c r="K21" s="9">
        <f t="shared" si="0"/>
        <v>-315500</v>
      </c>
      <c r="L21" s="42"/>
      <c r="M21" s="36"/>
      <c r="N21" s="17">
        <f t="shared" si="2"/>
        <v>0</v>
      </c>
      <c r="O21" s="26"/>
      <c r="P21" s="26"/>
      <c r="Q21" s="26"/>
      <c r="R21" s="17"/>
      <c r="S21" s="17"/>
      <c r="T21" s="17"/>
      <c r="U21" s="17"/>
      <c r="V21" s="17"/>
      <c r="W21" s="17"/>
      <c r="X21" s="17"/>
      <c r="Y21" s="17"/>
      <c r="Z21" s="17"/>
      <c r="AA21" s="14"/>
      <c r="AB21" s="14"/>
      <c r="AC21" s="14">
        <v>102500</v>
      </c>
      <c r="AD21" s="43">
        <f t="shared" si="3"/>
        <v>1049000</v>
      </c>
      <c r="AE21" s="16"/>
      <c r="AF21" s="18"/>
      <c r="AG21" s="55">
        <f t="shared" si="4"/>
        <v>929000</v>
      </c>
      <c r="AH21" s="16"/>
      <c r="AI21" s="38"/>
      <c r="AJ21" s="15"/>
      <c r="AK21" s="40"/>
      <c r="AL21" s="14"/>
      <c r="AM21" s="14"/>
    </row>
    <row r="22" spans="1:39" s="1" customFormat="1" ht="14.4" x14ac:dyDescent="0.3">
      <c r="A22" s="44">
        <v>25</v>
      </c>
      <c r="B22" s="78" t="s">
        <v>7</v>
      </c>
      <c r="C22" s="98">
        <v>69000</v>
      </c>
      <c r="D22" s="102"/>
      <c r="E22" s="10">
        <f t="shared" si="1"/>
        <v>264500</v>
      </c>
      <c r="F22" s="47"/>
      <c r="G22" s="46"/>
      <c r="H22" s="10"/>
      <c r="I22" s="45">
        <v>93000</v>
      </c>
      <c r="J22" s="46"/>
      <c r="K22" s="9">
        <f t="shared" si="0"/>
        <v>-222500</v>
      </c>
      <c r="L22" s="48"/>
      <c r="M22" s="49"/>
      <c r="N22" s="50">
        <f t="shared" si="2"/>
        <v>0</v>
      </c>
      <c r="O22" s="51"/>
      <c r="P22" s="51"/>
      <c r="Q22" s="51"/>
      <c r="R22" s="50"/>
      <c r="S22" s="50"/>
      <c r="T22" s="50"/>
      <c r="U22" s="50"/>
      <c r="V22" s="50"/>
      <c r="W22" s="50"/>
      <c r="X22" s="50"/>
      <c r="Y22" s="50"/>
      <c r="Z22" s="50"/>
      <c r="AA22" s="52"/>
      <c r="AB22" s="52"/>
      <c r="AC22" s="52"/>
      <c r="AD22" s="43">
        <f t="shared" si="3"/>
        <v>1049000</v>
      </c>
      <c r="AE22" s="53">
        <v>69000</v>
      </c>
      <c r="AF22" s="54">
        <v>93000</v>
      </c>
      <c r="AG22" s="55">
        <f t="shared" si="4"/>
        <v>1091000</v>
      </c>
      <c r="AH22" s="53"/>
      <c r="AI22" s="45"/>
      <c r="AJ22" s="55"/>
      <c r="AK22" s="47"/>
      <c r="AL22" s="52"/>
      <c r="AM22" s="52"/>
    </row>
    <row r="23" spans="1:39" s="1" customFormat="1" ht="15.6" customHeight="1" x14ac:dyDescent="0.3">
      <c r="A23" s="44">
        <v>26</v>
      </c>
      <c r="B23" s="78" t="s">
        <v>7</v>
      </c>
      <c r="C23" s="98">
        <v>25000</v>
      </c>
      <c r="D23" s="102"/>
      <c r="E23" s="10">
        <f t="shared" si="1"/>
        <v>289500</v>
      </c>
      <c r="F23" s="47"/>
      <c r="G23" s="46"/>
      <c r="H23" s="10"/>
      <c r="I23" s="45">
        <v>61000</v>
      </c>
      <c r="J23" s="46"/>
      <c r="K23" s="9">
        <f t="shared" si="0"/>
        <v>-161500</v>
      </c>
      <c r="L23" s="48"/>
      <c r="M23" s="49"/>
      <c r="N23" s="50">
        <f t="shared" si="2"/>
        <v>0</v>
      </c>
      <c r="O23" s="51"/>
      <c r="P23" s="51"/>
      <c r="Q23" s="51"/>
      <c r="R23" s="50"/>
      <c r="S23" s="50"/>
      <c r="T23" s="50"/>
      <c r="U23" s="50"/>
      <c r="V23" s="50"/>
      <c r="W23" s="50"/>
      <c r="X23" s="50"/>
      <c r="Y23" s="50"/>
      <c r="Z23" s="50"/>
      <c r="AA23" s="52"/>
      <c r="AB23" s="52"/>
      <c r="AC23" s="52"/>
      <c r="AD23" s="43">
        <f t="shared" si="3"/>
        <v>1049000</v>
      </c>
      <c r="AE23" s="53">
        <v>25000</v>
      </c>
      <c r="AF23" s="54">
        <v>61000</v>
      </c>
      <c r="AG23" s="55">
        <f t="shared" si="4"/>
        <v>1177000</v>
      </c>
      <c r="AH23" s="53"/>
      <c r="AI23" s="45"/>
      <c r="AJ23" s="55"/>
      <c r="AK23" s="47"/>
      <c r="AL23" s="52"/>
      <c r="AM23" s="52"/>
    </row>
    <row r="24" spans="1:39" ht="14.4" x14ac:dyDescent="0.3">
      <c r="A24" s="32"/>
      <c r="B24" s="95" t="s">
        <v>46</v>
      </c>
      <c r="C24" s="99"/>
      <c r="D24" s="103">
        <v>264000</v>
      </c>
      <c r="E24" s="20">
        <f t="shared" si="1"/>
        <v>25500</v>
      </c>
      <c r="F24" s="40"/>
      <c r="G24" s="34"/>
      <c r="H24" s="20"/>
      <c r="I24" s="38"/>
      <c r="J24" s="34"/>
      <c r="K24" s="107">
        <f t="shared" si="0"/>
        <v>-161500</v>
      </c>
      <c r="L24" s="42"/>
      <c r="M24" s="36"/>
      <c r="N24" s="17">
        <f t="shared" si="2"/>
        <v>0</v>
      </c>
      <c r="O24" s="26"/>
      <c r="P24" s="26"/>
      <c r="Q24" s="26"/>
      <c r="R24" s="17"/>
      <c r="S24" s="17">
        <v>264000</v>
      </c>
      <c r="T24" s="17"/>
      <c r="U24" s="17"/>
      <c r="V24" s="17"/>
      <c r="W24" s="17"/>
      <c r="X24" s="17"/>
      <c r="Y24" s="17"/>
      <c r="Z24" s="17"/>
      <c r="AA24" s="14"/>
      <c r="AB24" s="14"/>
      <c r="AC24" s="14"/>
      <c r="AD24" s="108">
        <f t="shared" si="3"/>
        <v>1313000</v>
      </c>
      <c r="AE24" s="16"/>
      <c r="AF24" s="18"/>
      <c r="AG24" s="15">
        <f t="shared" si="4"/>
        <v>1177000</v>
      </c>
      <c r="AH24" s="16"/>
      <c r="AI24" s="38"/>
      <c r="AJ24" s="15"/>
      <c r="AK24" s="40"/>
      <c r="AL24" s="14"/>
      <c r="AM24" s="14"/>
    </row>
    <row r="25" spans="1:39" s="1" customFormat="1" ht="14.4" x14ac:dyDescent="0.3">
      <c r="A25" s="44">
        <v>27</v>
      </c>
      <c r="B25" s="78" t="s">
        <v>96</v>
      </c>
      <c r="C25" s="98"/>
      <c r="D25" s="102"/>
      <c r="E25" s="20">
        <f t="shared" si="1"/>
        <v>25500</v>
      </c>
      <c r="F25" s="47"/>
      <c r="G25" s="46"/>
      <c r="H25" s="10"/>
      <c r="I25" s="45"/>
      <c r="J25" s="46"/>
      <c r="K25" s="9">
        <f t="shared" si="0"/>
        <v>-161500</v>
      </c>
      <c r="L25" s="48"/>
      <c r="M25" s="49"/>
      <c r="N25" s="50"/>
      <c r="O25" s="51"/>
      <c r="P25" s="51"/>
      <c r="Q25" s="51"/>
      <c r="R25" s="50"/>
      <c r="S25" s="50"/>
      <c r="T25" s="50"/>
      <c r="U25" s="50"/>
      <c r="V25" s="50"/>
      <c r="W25" s="50"/>
      <c r="X25" s="50"/>
      <c r="Y25" s="50"/>
      <c r="Z25" s="50"/>
      <c r="AA25" s="52"/>
      <c r="AB25" s="52"/>
      <c r="AC25" s="52"/>
      <c r="AD25" s="43">
        <f t="shared" si="3"/>
        <v>1313000</v>
      </c>
      <c r="AE25" s="53"/>
      <c r="AF25" s="54"/>
      <c r="AG25" s="55">
        <f t="shared" si="4"/>
        <v>1177000</v>
      </c>
      <c r="AH25" s="53"/>
      <c r="AI25" s="45"/>
      <c r="AJ25" s="55"/>
      <c r="AK25" s="47"/>
      <c r="AL25" s="52"/>
      <c r="AM25" s="52"/>
    </row>
    <row r="26" spans="1:39" s="1" customFormat="1" ht="14.4" x14ac:dyDescent="0.3">
      <c r="A26" s="44">
        <v>28</v>
      </c>
      <c r="B26" s="78" t="s">
        <v>7</v>
      </c>
      <c r="C26" s="98">
        <v>144000</v>
      </c>
      <c r="D26" s="102"/>
      <c r="E26" s="10">
        <f t="shared" si="1"/>
        <v>169500</v>
      </c>
      <c r="F26" s="47"/>
      <c r="G26" s="46"/>
      <c r="H26" s="10"/>
      <c r="I26" s="45">
        <v>71000</v>
      </c>
      <c r="J26" s="46"/>
      <c r="K26" s="9">
        <f t="shared" si="0"/>
        <v>-90500</v>
      </c>
      <c r="L26" s="48"/>
      <c r="M26" s="49"/>
      <c r="N26" s="50">
        <f t="shared" si="2"/>
        <v>0</v>
      </c>
      <c r="O26" s="51"/>
      <c r="P26" s="51"/>
      <c r="Q26" s="51"/>
      <c r="R26" s="50"/>
      <c r="S26" s="50"/>
      <c r="T26" s="50"/>
      <c r="U26" s="50"/>
      <c r="V26" s="50"/>
      <c r="W26" s="50"/>
      <c r="X26" s="50"/>
      <c r="Y26" s="50"/>
      <c r="Z26" s="50"/>
      <c r="AA26" s="52"/>
      <c r="AB26" s="52"/>
      <c r="AC26" s="52"/>
      <c r="AD26" s="43">
        <f t="shared" si="3"/>
        <v>1313000</v>
      </c>
      <c r="AE26" s="53">
        <v>144000</v>
      </c>
      <c r="AF26" s="54">
        <v>71000</v>
      </c>
      <c r="AG26" s="55">
        <f t="shared" si="4"/>
        <v>1392000</v>
      </c>
      <c r="AH26" s="53"/>
      <c r="AI26" s="45"/>
      <c r="AJ26" s="55"/>
      <c r="AK26" s="47"/>
      <c r="AL26" s="52"/>
      <c r="AM26" s="52"/>
    </row>
    <row r="27" spans="1:39" ht="14.4" x14ac:dyDescent="0.3">
      <c r="A27" s="32"/>
      <c r="B27" s="95" t="s">
        <v>50</v>
      </c>
      <c r="C27" s="99"/>
      <c r="D27" s="103">
        <v>225000</v>
      </c>
      <c r="E27" s="20">
        <f t="shared" si="1"/>
        <v>-55500</v>
      </c>
      <c r="F27" s="40"/>
      <c r="G27" s="34"/>
      <c r="H27" s="20">
        <f t="shared" ref="H27:H90" si="6">SUM(H26+F27-G27)</f>
        <v>0</v>
      </c>
      <c r="I27" s="38"/>
      <c r="J27" s="34"/>
      <c r="K27" s="107">
        <f t="shared" si="0"/>
        <v>-90500</v>
      </c>
      <c r="L27" s="42"/>
      <c r="M27" s="36"/>
      <c r="N27" s="17">
        <f t="shared" si="2"/>
        <v>0</v>
      </c>
      <c r="O27" s="26"/>
      <c r="P27" s="26"/>
      <c r="Q27" s="26"/>
      <c r="R27" s="17">
        <v>225000</v>
      </c>
      <c r="S27" s="17"/>
      <c r="T27" s="17"/>
      <c r="U27" s="17"/>
      <c r="V27" s="17"/>
      <c r="W27" s="17"/>
      <c r="X27" s="17"/>
      <c r="Y27" s="17"/>
      <c r="Z27" s="17"/>
      <c r="AA27" s="14"/>
      <c r="AB27" s="14"/>
      <c r="AC27" s="14"/>
      <c r="AD27" s="43">
        <f t="shared" si="3"/>
        <v>1538000</v>
      </c>
      <c r="AE27" s="16"/>
      <c r="AF27" s="18"/>
      <c r="AG27" s="15">
        <f t="shared" si="4"/>
        <v>1392000</v>
      </c>
      <c r="AH27" s="16"/>
      <c r="AI27" s="38"/>
      <c r="AJ27" s="15"/>
      <c r="AK27" s="40"/>
      <c r="AL27" s="14"/>
      <c r="AM27" s="14"/>
    </row>
    <row r="28" spans="1:39" ht="14.4" x14ac:dyDescent="0.3">
      <c r="A28" s="32"/>
      <c r="B28" s="95" t="s">
        <v>46</v>
      </c>
      <c r="C28" s="99"/>
      <c r="D28" s="103">
        <v>331843</v>
      </c>
      <c r="E28" s="20">
        <f t="shared" si="1"/>
        <v>-387343</v>
      </c>
      <c r="F28" s="40"/>
      <c r="G28" s="34"/>
      <c r="H28" s="20">
        <f t="shared" si="6"/>
        <v>0</v>
      </c>
      <c r="I28" s="38"/>
      <c r="J28" s="34"/>
      <c r="K28" s="9">
        <f t="shared" si="0"/>
        <v>-90500</v>
      </c>
      <c r="L28" s="42"/>
      <c r="M28" s="36"/>
      <c r="N28" s="17">
        <f t="shared" si="2"/>
        <v>0</v>
      </c>
      <c r="O28" s="26"/>
      <c r="P28" s="26"/>
      <c r="Q28" s="26"/>
      <c r="R28" s="17"/>
      <c r="S28" s="17">
        <v>331843</v>
      </c>
      <c r="T28" s="17"/>
      <c r="U28" s="17"/>
      <c r="V28" s="17"/>
      <c r="W28" s="17"/>
      <c r="X28" s="17"/>
      <c r="Y28" s="17"/>
      <c r="Z28" s="17"/>
      <c r="AA28" s="14"/>
      <c r="AB28" s="14"/>
      <c r="AC28" s="14"/>
      <c r="AD28" s="43">
        <f t="shared" si="3"/>
        <v>1869843</v>
      </c>
      <c r="AE28" s="16"/>
      <c r="AF28" s="18"/>
      <c r="AG28" s="55">
        <f t="shared" si="4"/>
        <v>1392000</v>
      </c>
      <c r="AH28" s="16"/>
      <c r="AI28" s="38"/>
      <c r="AJ28" s="15"/>
      <c r="AK28" s="40"/>
      <c r="AL28" s="14"/>
      <c r="AM28" s="14"/>
    </row>
    <row r="29" spans="1:39" ht="14.4" x14ac:dyDescent="0.3">
      <c r="A29" s="32"/>
      <c r="B29" s="95" t="s">
        <v>91</v>
      </c>
      <c r="C29" s="99"/>
      <c r="D29" s="103">
        <v>250000</v>
      </c>
      <c r="E29" s="20">
        <f t="shared" si="1"/>
        <v>-637343</v>
      </c>
      <c r="F29" s="40"/>
      <c r="G29" s="34"/>
      <c r="H29" s="20"/>
      <c r="I29" s="38"/>
      <c r="J29" s="34"/>
      <c r="K29" s="9">
        <f t="shared" si="0"/>
        <v>-90500</v>
      </c>
      <c r="L29" s="42"/>
      <c r="M29" s="36"/>
      <c r="N29" s="17"/>
      <c r="O29" s="26"/>
      <c r="P29" s="26"/>
      <c r="Q29" s="26"/>
      <c r="R29" s="17"/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>
        <v>250000</v>
      </c>
      <c r="AD29" s="43">
        <f t="shared" si="3"/>
        <v>2119843</v>
      </c>
      <c r="AE29" s="16"/>
      <c r="AF29" s="18"/>
      <c r="AG29" s="55">
        <f t="shared" si="4"/>
        <v>1392000</v>
      </c>
      <c r="AH29" s="16"/>
      <c r="AI29" s="38"/>
      <c r="AJ29" s="15"/>
      <c r="AK29" s="40"/>
      <c r="AL29" s="14"/>
      <c r="AM29" s="14"/>
    </row>
    <row r="30" spans="1:39" s="1" customFormat="1" ht="14.4" x14ac:dyDescent="0.3">
      <c r="A30" s="44">
        <v>1</v>
      </c>
      <c r="B30" s="78" t="s">
        <v>7</v>
      </c>
      <c r="C30" s="98">
        <v>289000</v>
      </c>
      <c r="D30" s="102"/>
      <c r="E30" s="10">
        <f t="shared" si="1"/>
        <v>-348343</v>
      </c>
      <c r="F30" s="47"/>
      <c r="G30" s="46"/>
      <c r="H30" s="10">
        <f t="shared" si="6"/>
        <v>0</v>
      </c>
      <c r="I30" s="45">
        <v>20000</v>
      </c>
      <c r="J30" s="46"/>
      <c r="K30" s="9">
        <f t="shared" si="0"/>
        <v>-70500</v>
      </c>
      <c r="L30" s="48"/>
      <c r="M30" s="49"/>
      <c r="N30" s="50">
        <f t="shared" si="2"/>
        <v>0</v>
      </c>
      <c r="O30" s="51"/>
      <c r="P30" s="51"/>
      <c r="Q30" s="51"/>
      <c r="R30" s="50"/>
      <c r="S30" s="50"/>
      <c r="T30" s="50"/>
      <c r="U30" s="50"/>
      <c r="V30" s="50"/>
      <c r="W30" s="50"/>
      <c r="X30" s="50"/>
      <c r="Y30" s="50"/>
      <c r="Z30" s="50"/>
      <c r="AA30" s="52"/>
      <c r="AB30" s="52"/>
      <c r="AC30" s="52"/>
      <c r="AD30" s="108">
        <f t="shared" si="3"/>
        <v>2119843</v>
      </c>
      <c r="AE30" s="53">
        <v>289000</v>
      </c>
      <c r="AF30" s="54">
        <v>20000</v>
      </c>
      <c r="AG30" s="55">
        <f t="shared" si="4"/>
        <v>1701000</v>
      </c>
      <c r="AH30" s="53"/>
      <c r="AI30" s="45"/>
      <c r="AJ30" s="55"/>
      <c r="AK30" s="47"/>
      <c r="AL30" s="52"/>
      <c r="AM30" s="52"/>
    </row>
    <row r="31" spans="1:39" ht="14.4" x14ac:dyDescent="0.3">
      <c r="A31" s="32"/>
      <c r="B31" s="95" t="s">
        <v>50</v>
      </c>
      <c r="C31" s="99"/>
      <c r="D31" s="103">
        <v>70200</v>
      </c>
      <c r="E31" s="20">
        <f t="shared" si="1"/>
        <v>-418543</v>
      </c>
      <c r="F31" s="40"/>
      <c r="G31" s="34"/>
      <c r="H31" s="20">
        <f t="shared" si="6"/>
        <v>0</v>
      </c>
      <c r="I31" s="38"/>
      <c r="J31" s="34"/>
      <c r="K31" s="9">
        <f t="shared" si="0"/>
        <v>-70500</v>
      </c>
      <c r="L31" s="42"/>
      <c r="M31" s="36"/>
      <c r="N31" s="17">
        <f t="shared" si="2"/>
        <v>0</v>
      </c>
      <c r="O31" s="26"/>
      <c r="P31" s="26"/>
      <c r="Q31" s="26"/>
      <c r="R31" s="17">
        <v>70200</v>
      </c>
      <c r="S31" s="17"/>
      <c r="T31" s="17"/>
      <c r="U31" s="17"/>
      <c r="V31" s="17"/>
      <c r="W31" s="17"/>
      <c r="X31" s="17"/>
      <c r="Y31" s="17"/>
      <c r="Z31" s="17"/>
      <c r="AA31" s="14"/>
      <c r="AB31" s="14"/>
      <c r="AC31" s="14"/>
      <c r="AD31" s="43">
        <f t="shared" si="3"/>
        <v>2190043</v>
      </c>
      <c r="AE31" s="16"/>
      <c r="AF31" s="18"/>
      <c r="AG31" s="55">
        <f t="shared" si="4"/>
        <v>1701000</v>
      </c>
      <c r="AH31" s="16"/>
      <c r="AI31" s="38"/>
      <c r="AJ31" s="15"/>
      <c r="AK31" s="40"/>
      <c r="AL31" s="14"/>
      <c r="AM31" s="14"/>
    </row>
    <row r="32" spans="1:39" ht="14.4" x14ac:dyDescent="0.3">
      <c r="A32" s="32"/>
      <c r="B32" s="95" t="s">
        <v>92</v>
      </c>
      <c r="C32" s="99"/>
      <c r="D32" s="103">
        <v>31000</v>
      </c>
      <c r="E32" s="20">
        <f t="shared" si="1"/>
        <v>-449543</v>
      </c>
      <c r="F32" s="40"/>
      <c r="G32" s="34"/>
      <c r="H32" s="20">
        <f t="shared" si="6"/>
        <v>0</v>
      </c>
      <c r="I32" s="38"/>
      <c r="J32" s="34"/>
      <c r="K32" s="9">
        <f t="shared" si="0"/>
        <v>-70500</v>
      </c>
      <c r="L32" s="42"/>
      <c r="M32" s="36"/>
      <c r="N32" s="17">
        <f t="shared" si="2"/>
        <v>0</v>
      </c>
      <c r="O32" s="26"/>
      <c r="P32" s="26"/>
      <c r="Q32" s="26"/>
      <c r="R32" s="17"/>
      <c r="S32" s="17"/>
      <c r="T32" s="17"/>
      <c r="U32" s="17"/>
      <c r="V32" s="17"/>
      <c r="W32" s="17"/>
      <c r="X32" s="17"/>
      <c r="Y32" s="17"/>
      <c r="Z32" s="17"/>
      <c r="AA32" s="14"/>
      <c r="AB32" s="14"/>
      <c r="AC32" s="14">
        <v>31000</v>
      </c>
      <c r="AD32" s="43">
        <f t="shared" si="3"/>
        <v>2221043</v>
      </c>
      <c r="AE32" s="16"/>
      <c r="AF32" s="18"/>
      <c r="AG32" s="55">
        <f t="shared" si="4"/>
        <v>1701000</v>
      </c>
      <c r="AH32" s="16"/>
      <c r="AI32" s="38"/>
      <c r="AJ32" s="15"/>
      <c r="AK32" s="40"/>
      <c r="AL32" s="14"/>
      <c r="AM32" s="14"/>
    </row>
    <row r="33" spans="1:39" ht="14.4" x14ac:dyDescent="0.3">
      <c r="A33" s="32"/>
      <c r="B33" s="95" t="s">
        <v>53</v>
      </c>
      <c r="C33" s="99"/>
      <c r="D33" s="103"/>
      <c r="E33" s="20">
        <f t="shared" si="1"/>
        <v>-449543</v>
      </c>
      <c r="F33" s="40"/>
      <c r="G33" s="34"/>
      <c r="H33" s="20">
        <f t="shared" si="6"/>
        <v>0</v>
      </c>
      <c r="I33" s="38"/>
      <c r="J33" s="34">
        <v>203000</v>
      </c>
      <c r="K33" s="9">
        <f t="shared" si="0"/>
        <v>-273500</v>
      </c>
      <c r="L33" s="42"/>
      <c r="M33" s="36"/>
      <c r="N33" s="17">
        <f t="shared" si="2"/>
        <v>0</v>
      </c>
      <c r="O33" s="26"/>
      <c r="P33" s="26"/>
      <c r="Q33" s="26"/>
      <c r="R33" s="17"/>
      <c r="S33" s="17"/>
      <c r="T33" s="17"/>
      <c r="U33" s="17"/>
      <c r="V33" s="17"/>
      <c r="W33" s="17"/>
      <c r="X33" s="17"/>
      <c r="Y33" s="17"/>
      <c r="Z33" s="17"/>
      <c r="AA33" s="14"/>
      <c r="AB33" s="14"/>
      <c r="AC33" s="14">
        <v>203000</v>
      </c>
      <c r="AD33" s="108">
        <f t="shared" si="3"/>
        <v>2424043</v>
      </c>
      <c r="AE33" s="16"/>
      <c r="AF33" s="18"/>
      <c r="AG33" s="55">
        <f t="shared" si="4"/>
        <v>1701000</v>
      </c>
      <c r="AH33" s="16"/>
      <c r="AI33" s="38"/>
      <c r="AJ33" s="15"/>
      <c r="AK33" s="40"/>
      <c r="AL33" s="14"/>
      <c r="AM33" s="14"/>
    </row>
    <row r="34" spans="1:39" s="1" customFormat="1" ht="14.4" x14ac:dyDescent="0.3">
      <c r="A34" s="44"/>
      <c r="B34" s="78"/>
      <c r="C34" s="98">
        <v>0</v>
      </c>
      <c r="D34" s="102"/>
      <c r="E34" s="10">
        <f t="shared" si="1"/>
        <v>-449543</v>
      </c>
      <c r="F34" s="47"/>
      <c r="G34" s="46"/>
      <c r="H34" s="10">
        <f t="shared" si="6"/>
        <v>0</v>
      </c>
      <c r="I34" s="45">
        <v>0</v>
      </c>
      <c r="J34" s="46"/>
      <c r="K34" s="9">
        <f t="shared" ref="K34:K90" si="7">SUM(K33+I34-J34)</f>
        <v>-273500</v>
      </c>
      <c r="L34" s="48"/>
      <c r="M34" s="49"/>
      <c r="N34" s="50">
        <f t="shared" si="2"/>
        <v>0</v>
      </c>
      <c r="O34" s="51"/>
      <c r="P34" s="51"/>
      <c r="Q34" s="51"/>
      <c r="R34" s="50"/>
      <c r="S34" s="50"/>
      <c r="T34" s="50"/>
      <c r="U34" s="50"/>
      <c r="V34" s="50"/>
      <c r="W34" s="50"/>
      <c r="X34" s="50"/>
      <c r="Y34" s="50"/>
      <c r="Z34" s="50"/>
      <c r="AA34" s="52"/>
      <c r="AB34" s="52"/>
      <c r="AC34" s="52"/>
      <c r="AD34" s="43">
        <f t="shared" si="3"/>
        <v>2424043</v>
      </c>
      <c r="AE34" s="53"/>
      <c r="AF34" s="54"/>
      <c r="AG34" s="55">
        <f t="shared" si="4"/>
        <v>1701000</v>
      </c>
      <c r="AH34" s="53"/>
      <c r="AI34" s="45"/>
      <c r="AJ34" s="55"/>
      <c r="AK34" s="47"/>
      <c r="AL34" s="52"/>
      <c r="AM34" s="52"/>
    </row>
    <row r="35" spans="1:39" s="1" customFormat="1" ht="14.4" x14ac:dyDescent="0.3">
      <c r="A35" s="44">
        <v>2</v>
      </c>
      <c r="B35" s="78" t="s">
        <v>7</v>
      </c>
      <c r="C35" s="98">
        <v>83000</v>
      </c>
      <c r="D35" s="102"/>
      <c r="E35" s="10">
        <f t="shared" si="1"/>
        <v>-366543</v>
      </c>
      <c r="F35" s="47"/>
      <c r="G35" s="46"/>
      <c r="H35" s="10">
        <f t="shared" si="6"/>
        <v>0</v>
      </c>
      <c r="I35" s="45">
        <v>73000</v>
      </c>
      <c r="J35" s="46"/>
      <c r="K35" s="9">
        <f t="shared" si="7"/>
        <v>-200500</v>
      </c>
      <c r="L35" s="48"/>
      <c r="M35" s="49"/>
      <c r="N35" s="50">
        <f t="shared" si="2"/>
        <v>0</v>
      </c>
      <c r="O35" s="51"/>
      <c r="P35" s="51"/>
      <c r="Q35" s="51"/>
      <c r="R35" s="50"/>
      <c r="S35" s="50"/>
      <c r="T35" s="50"/>
      <c r="U35" s="50"/>
      <c r="V35" s="50"/>
      <c r="W35" s="50"/>
      <c r="X35" s="50"/>
      <c r="Y35" s="50"/>
      <c r="Z35" s="50"/>
      <c r="AA35" s="52"/>
      <c r="AB35" s="52"/>
      <c r="AC35" s="52"/>
      <c r="AD35" s="43">
        <f t="shared" si="3"/>
        <v>2424043</v>
      </c>
      <c r="AE35" s="53">
        <v>83000</v>
      </c>
      <c r="AF35" s="54">
        <v>73000</v>
      </c>
      <c r="AG35" s="55">
        <f t="shared" si="4"/>
        <v>1857000</v>
      </c>
      <c r="AH35" s="53"/>
      <c r="AI35" s="45"/>
      <c r="AJ35" s="55"/>
      <c r="AK35" s="47"/>
      <c r="AL35" s="52"/>
      <c r="AM35" s="52"/>
    </row>
    <row r="36" spans="1:39" s="1" customFormat="1" ht="14.4" x14ac:dyDescent="0.3">
      <c r="A36" s="44">
        <v>3</v>
      </c>
      <c r="B36" s="78" t="s">
        <v>7</v>
      </c>
      <c r="C36" s="98">
        <v>132000</v>
      </c>
      <c r="D36" s="102"/>
      <c r="E36" s="10">
        <f t="shared" si="1"/>
        <v>-234543</v>
      </c>
      <c r="F36" s="47"/>
      <c r="G36" s="46"/>
      <c r="H36" s="10">
        <f t="shared" si="6"/>
        <v>0</v>
      </c>
      <c r="I36" s="45">
        <v>241000</v>
      </c>
      <c r="J36" s="46"/>
      <c r="K36" s="9">
        <f t="shared" si="7"/>
        <v>40500</v>
      </c>
      <c r="L36" s="48"/>
      <c r="M36" s="49"/>
      <c r="N36" s="50">
        <f t="shared" si="2"/>
        <v>0</v>
      </c>
      <c r="O36" s="51"/>
      <c r="P36" s="51"/>
      <c r="Q36" s="51"/>
      <c r="R36" s="50"/>
      <c r="S36" s="50"/>
      <c r="T36" s="50"/>
      <c r="U36" s="50"/>
      <c r="V36" s="50"/>
      <c r="W36" s="50"/>
      <c r="X36" s="50"/>
      <c r="Y36" s="50"/>
      <c r="Z36" s="50"/>
      <c r="AA36" s="52"/>
      <c r="AB36" s="52"/>
      <c r="AC36" s="52"/>
      <c r="AD36" s="43">
        <f t="shared" si="3"/>
        <v>2424043</v>
      </c>
      <c r="AE36" s="53">
        <v>132000</v>
      </c>
      <c r="AF36" s="54">
        <v>241000</v>
      </c>
      <c r="AG36" s="55">
        <f t="shared" si="4"/>
        <v>2230000</v>
      </c>
      <c r="AH36" s="53"/>
      <c r="AI36" s="45"/>
      <c r="AJ36" s="55"/>
      <c r="AK36" s="47"/>
      <c r="AL36" s="52"/>
      <c r="AM36" s="52"/>
    </row>
    <row r="37" spans="1:39" ht="14.4" x14ac:dyDescent="0.3">
      <c r="A37" s="32"/>
      <c r="B37" s="95" t="s">
        <v>50</v>
      </c>
      <c r="C37" s="99"/>
      <c r="D37" s="103">
        <v>14000</v>
      </c>
      <c r="E37" s="20">
        <f t="shared" si="1"/>
        <v>-248543</v>
      </c>
      <c r="F37" s="40"/>
      <c r="G37" s="34"/>
      <c r="H37" s="20">
        <f t="shared" si="6"/>
        <v>0</v>
      </c>
      <c r="I37" s="38"/>
      <c r="J37" s="34"/>
      <c r="K37" s="107">
        <f t="shared" si="7"/>
        <v>40500</v>
      </c>
      <c r="L37" s="42"/>
      <c r="M37" s="36"/>
      <c r="N37" s="17">
        <f t="shared" si="2"/>
        <v>0</v>
      </c>
      <c r="O37" s="26"/>
      <c r="P37" s="26"/>
      <c r="Q37" s="26"/>
      <c r="R37" s="17">
        <v>14000</v>
      </c>
      <c r="S37" s="17"/>
      <c r="T37" s="17"/>
      <c r="U37" s="17"/>
      <c r="V37" s="17"/>
      <c r="W37" s="17"/>
      <c r="X37" s="17"/>
      <c r="Y37" s="17"/>
      <c r="Z37" s="17"/>
      <c r="AA37" s="14"/>
      <c r="AB37" s="14"/>
      <c r="AC37" s="14"/>
      <c r="AD37" s="43">
        <f t="shared" si="3"/>
        <v>2438043</v>
      </c>
      <c r="AE37" s="16"/>
      <c r="AF37" s="18"/>
      <c r="AG37" s="15">
        <f t="shared" si="4"/>
        <v>2230000</v>
      </c>
      <c r="AH37" s="16"/>
      <c r="AI37" s="38"/>
      <c r="AJ37" s="15"/>
      <c r="AK37" s="40"/>
      <c r="AL37" s="14"/>
      <c r="AM37" s="14"/>
    </row>
    <row r="38" spans="1:39" ht="14.4" x14ac:dyDescent="0.3">
      <c r="A38" s="32"/>
      <c r="B38" s="95" t="s">
        <v>46</v>
      </c>
      <c r="C38" s="99"/>
      <c r="D38" s="103">
        <v>23000</v>
      </c>
      <c r="E38" s="20">
        <f t="shared" si="1"/>
        <v>-271543</v>
      </c>
      <c r="F38" s="40"/>
      <c r="G38" s="34"/>
      <c r="H38" s="20">
        <f t="shared" si="6"/>
        <v>0</v>
      </c>
      <c r="I38" s="38"/>
      <c r="J38" s="34"/>
      <c r="K38" s="9">
        <f t="shared" si="7"/>
        <v>40500</v>
      </c>
      <c r="L38" s="42"/>
      <c r="M38" s="36"/>
      <c r="N38" s="17">
        <f t="shared" si="2"/>
        <v>0</v>
      </c>
      <c r="O38" s="26"/>
      <c r="P38" s="26"/>
      <c r="Q38" s="26"/>
      <c r="R38" s="17"/>
      <c r="S38" s="17">
        <v>23000</v>
      </c>
      <c r="T38" s="17"/>
      <c r="U38" s="17"/>
      <c r="V38" s="17"/>
      <c r="W38" s="17"/>
      <c r="X38" s="17"/>
      <c r="Y38" s="17"/>
      <c r="Z38" s="17"/>
      <c r="AA38" s="14"/>
      <c r="AB38" s="14"/>
      <c r="AC38" s="14"/>
      <c r="AD38" s="43">
        <f t="shared" si="3"/>
        <v>2461043</v>
      </c>
      <c r="AE38" s="16"/>
      <c r="AF38" s="18"/>
      <c r="AG38" s="55">
        <f t="shared" si="4"/>
        <v>2230000</v>
      </c>
      <c r="AH38" s="16"/>
      <c r="AI38" s="38"/>
      <c r="AJ38" s="15"/>
      <c r="AK38" s="40"/>
      <c r="AL38" s="14"/>
      <c r="AM38" s="14"/>
    </row>
    <row r="39" spans="1:39" s="1" customFormat="1" ht="14.4" x14ac:dyDescent="0.3">
      <c r="A39" s="44">
        <v>4</v>
      </c>
      <c r="B39" s="78" t="s">
        <v>7</v>
      </c>
      <c r="C39" s="98">
        <v>134000</v>
      </c>
      <c r="D39" s="102"/>
      <c r="E39" s="10">
        <f t="shared" si="1"/>
        <v>-137543</v>
      </c>
      <c r="F39" s="47"/>
      <c r="G39" s="46"/>
      <c r="H39" s="10">
        <f t="shared" si="6"/>
        <v>0</v>
      </c>
      <c r="I39" s="45">
        <v>91000</v>
      </c>
      <c r="J39" s="46"/>
      <c r="K39" s="9">
        <f t="shared" si="7"/>
        <v>131500</v>
      </c>
      <c r="L39" s="48"/>
      <c r="M39" s="49"/>
      <c r="N39" s="50">
        <f t="shared" si="2"/>
        <v>0</v>
      </c>
      <c r="O39" s="51"/>
      <c r="P39" s="51"/>
      <c r="Q39" s="51"/>
      <c r="R39" s="50"/>
      <c r="S39" s="50"/>
      <c r="T39" s="50"/>
      <c r="U39" s="50"/>
      <c r="V39" s="50"/>
      <c r="W39" s="50"/>
      <c r="X39" s="50"/>
      <c r="Y39" s="50"/>
      <c r="Z39" s="50"/>
      <c r="AA39" s="52"/>
      <c r="AB39" s="52"/>
      <c r="AC39" s="52"/>
      <c r="AD39" s="108">
        <f t="shared" si="3"/>
        <v>2461043</v>
      </c>
      <c r="AE39" s="53">
        <v>134000</v>
      </c>
      <c r="AF39" s="54">
        <v>91000</v>
      </c>
      <c r="AG39" s="55">
        <f t="shared" si="4"/>
        <v>2455000</v>
      </c>
      <c r="AH39" s="53"/>
      <c r="AI39" s="45"/>
      <c r="AJ39" s="55"/>
      <c r="AK39" s="47"/>
      <c r="AL39" s="52"/>
      <c r="AM39" s="52"/>
    </row>
    <row r="40" spans="1:39" s="1" customFormat="1" ht="14.4" x14ac:dyDescent="0.3">
      <c r="A40" s="44">
        <v>5</v>
      </c>
      <c r="B40" s="78" t="s">
        <v>7</v>
      </c>
      <c r="C40" s="98">
        <v>233000</v>
      </c>
      <c r="D40" s="102"/>
      <c r="E40" s="10">
        <f t="shared" si="1"/>
        <v>95457</v>
      </c>
      <c r="F40" s="47"/>
      <c r="G40" s="46"/>
      <c r="H40" s="10">
        <f t="shared" si="6"/>
        <v>0</v>
      </c>
      <c r="I40" s="45">
        <v>245000</v>
      </c>
      <c r="J40" s="46"/>
      <c r="K40" s="9">
        <f t="shared" si="7"/>
        <v>376500</v>
      </c>
      <c r="L40" s="48"/>
      <c r="M40" s="49"/>
      <c r="N40" s="50">
        <f t="shared" si="2"/>
        <v>0</v>
      </c>
      <c r="O40" s="51"/>
      <c r="P40" s="51"/>
      <c r="Q40" s="51"/>
      <c r="R40" s="50"/>
      <c r="S40" s="50"/>
      <c r="T40" s="50"/>
      <c r="U40" s="50"/>
      <c r="V40" s="50"/>
      <c r="W40" s="50"/>
      <c r="X40" s="50"/>
      <c r="Y40" s="50"/>
      <c r="Z40" s="50"/>
      <c r="AA40" s="52"/>
      <c r="AB40" s="52"/>
      <c r="AC40" s="52"/>
      <c r="AD40" s="43">
        <f t="shared" si="3"/>
        <v>2461043</v>
      </c>
      <c r="AE40" s="53">
        <v>233000</v>
      </c>
      <c r="AF40" s="54">
        <v>245000</v>
      </c>
      <c r="AG40" s="55">
        <f t="shared" si="4"/>
        <v>2933000</v>
      </c>
      <c r="AH40" s="53"/>
      <c r="AI40" s="45"/>
      <c r="AJ40" s="55"/>
      <c r="AK40" s="47"/>
      <c r="AL40" s="52"/>
      <c r="AM40" s="52"/>
    </row>
    <row r="41" spans="1:39" s="1" customFormat="1" ht="14.4" x14ac:dyDescent="0.3">
      <c r="A41" s="44">
        <v>6</v>
      </c>
      <c r="B41" s="78" t="s">
        <v>7</v>
      </c>
      <c r="C41" s="98">
        <v>43000</v>
      </c>
      <c r="D41" s="102"/>
      <c r="E41" s="10">
        <f t="shared" si="1"/>
        <v>138457</v>
      </c>
      <c r="F41" s="47"/>
      <c r="G41" s="46"/>
      <c r="H41" s="10">
        <f t="shared" si="6"/>
        <v>0</v>
      </c>
      <c r="I41" s="45">
        <v>66000</v>
      </c>
      <c r="J41" s="46"/>
      <c r="K41" s="9">
        <f t="shared" si="7"/>
        <v>442500</v>
      </c>
      <c r="L41" s="48"/>
      <c r="M41" s="49"/>
      <c r="N41" s="50">
        <f t="shared" si="2"/>
        <v>0</v>
      </c>
      <c r="O41" s="51"/>
      <c r="P41" s="51"/>
      <c r="Q41" s="51"/>
      <c r="R41" s="50"/>
      <c r="S41" s="50"/>
      <c r="T41" s="50"/>
      <c r="U41" s="50"/>
      <c r="V41" s="50"/>
      <c r="W41" s="50"/>
      <c r="X41" s="50"/>
      <c r="Y41" s="50"/>
      <c r="Z41" s="50"/>
      <c r="AA41" s="52"/>
      <c r="AB41" s="52"/>
      <c r="AC41" s="52"/>
      <c r="AD41" s="43">
        <f t="shared" si="3"/>
        <v>2461043</v>
      </c>
      <c r="AE41" s="53">
        <v>43000</v>
      </c>
      <c r="AF41" s="54">
        <v>66000</v>
      </c>
      <c r="AG41" s="55">
        <f t="shared" si="4"/>
        <v>3042000</v>
      </c>
      <c r="AH41" s="53"/>
      <c r="AI41" s="45"/>
      <c r="AJ41" s="55"/>
      <c r="AK41" s="47"/>
      <c r="AL41" s="52"/>
      <c r="AM41" s="52"/>
    </row>
    <row r="42" spans="1:39" s="92" customFormat="1" ht="14.4" x14ac:dyDescent="0.3">
      <c r="A42" s="32"/>
      <c r="B42" s="95" t="s">
        <v>50</v>
      </c>
      <c r="C42" s="99"/>
      <c r="D42" s="103">
        <v>12000</v>
      </c>
      <c r="E42" s="109">
        <f t="shared" si="1"/>
        <v>126457</v>
      </c>
      <c r="F42" s="110"/>
      <c r="G42" s="111"/>
      <c r="H42" s="109">
        <f t="shared" si="6"/>
        <v>0</v>
      </c>
      <c r="I42" s="112"/>
      <c r="J42" s="111"/>
      <c r="K42" s="113">
        <f t="shared" si="7"/>
        <v>442500</v>
      </c>
      <c r="L42" s="114"/>
      <c r="M42" s="115"/>
      <c r="N42" s="116">
        <f t="shared" si="2"/>
        <v>0</v>
      </c>
      <c r="O42" s="117"/>
      <c r="P42" s="117"/>
      <c r="Q42" s="117"/>
      <c r="R42" s="116">
        <v>12000</v>
      </c>
      <c r="S42" s="116"/>
      <c r="T42" s="116"/>
      <c r="U42" s="116"/>
      <c r="V42" s="116"/>
      <c r="W42" s="116"/>
      <c r="X42" s="116"/>
      <c r="Y42" s="116"/>
      <c r="Z42" s="116"/>
      <c r="AA42" s="118"/>
      <c r="AB42" s="118"/>
      <c r="AC42" s="118"/>
      <c r="AD42" s="43">
        <f t="shared" si="3"/>
        <v>2473043</v>
      </c>
      <c r="AE42" s="119"/>
      <c r="AF42" s="120"/>
      <c r="AG42" s="121">
        <f t="shared" si="4"/>
        <v>3042000</v>
      </c>
      <c r="AH42" s="119"/>
      <c r="AI42" s="112"/>
      <c r="AJ42" s="121"/>
      <c r="AK42" s="110"/>
      <c r="AL42" s="118"/>
      <c r="AM42" s="118"/>
    </row>
    <row r="43" spans="1:39" ht="14.4" x14ac:dyDescent="0.3">
      <c r="A43" s="32"/>
      <c r="B43" s="95" t="s">
        <v>53</v>
      </c>
      <c r="C43" s="99"/>
      <c r="D43" s="103">
        <v>52500</v>
      </c>
      <c r="E43" s="20">
        <f t="shared" si="1"/>
        <v>73957</v>
      </c>
      <c r="F43" s="40"/>
      <c r="G43" s="34"/>
      <c r="H43" s="20">
        <f t="shared" si="6"/>
        <v>0</v>
      </c>
      <c r="I43" s="38"/>
      <c r="J43" s="34">
        <v>103500</v>
      </c>
      <c r="K43" s="9">
        <f t="shared" si="7"/>
        <v>339000</v>
      </c>
      <c r="L43" s="42"/>
      <c r="M43" s="36"/>
      <c r="N43" s="17">
        <f t="shared" si="2"/>
        <v>0</v>
      </c>
      <c r="O43" s="26"/>
      <c r="P43" s="26"/>
      <c r="Q43" s="26"/>
      <c r="R43" s="17"/>
      <c r="S43" s="17"/>
      <c r="T43" s="17"/>
      <c r="U43" s="17"/>
      <c r="V43" s="17"/>
      <c r="W43" s="17"/>
      <c r="X43" s="17"/>
      <c r="Y43" s="17"/>
      <c r="Z43" s="17"/>
      <c r="AA43" s="14"/>
      <c r="AB43" s="14"/>
      <c r="AC43" s="14">
        <v>156000</v>
      </c>
      <c r="AD43" s="43">
        <f t="shared" si="3"/>
        <v>2629043</v>
      </c>
      <c r="AE43" s="16"/>
      <c r="AF43" s="18"/>
      <c r="AG43" s="55">
        <f t="shared" si="4"/>
        <v>3042000</v>
      </c>
      <c r="AH43" s="16"/>
      <c r="AI43" s="38"/>
      <c r="AJ43" s="15"/>
      <c r="AK43" s="40"/>
      <c r="AL43" s="14"/>
      <c r="AM43" s="14"/>
    </row>
    <row r="44" spans="1:39" ht="14.4" x14ac:dyDescent="0.3">
      <c r="A44" s="32"/>
      <c r="B44" s="95" t="s">
        <v>93</v>
      </c>
      <c r="C44" s="99"/>
      <c r="D44" s="103">
        <v>90000</v>
      </c>
      <c r="E44" s="20">
        <f t="shared" si="1"/>
        <v>-16043</v>
      </c>
      <c r="F44" s="40"/>
      <c r="G44" s="34"/>
      <c r="H44" s="20">
        <f t="shared" si="6"/>
        <v>0</v>
      </c>
      <c r="I44" s="38"/>
      <c r="J44" s="34"/>
      <c r="K44" s="9">
        <f t="shared" si="7"/>
        <v>339000</v>
      </c>
      <c r="L44" s="42"/>
      <c r="M44" s="36"/>
      <c r="N44" s="17">
        <f t="shared" si="2"/>
        <v>0</v>
      </c>
      <c r="O44" s="26"/>
      <c r="P44" s="26"/>
      <c r="Q44" s="26"/>
      <c r="R44" s="17"/>
      <c r="S44" s="17"/>
      <c r="T44" s="17"/>
      <c r="U44" s="17"/>
      <c r="V44" s="17"/>
      <c r="W44" s="17"/>
      <c r="X44" s="17"/>
      <c r="Y44" s="17"/>
      <c r="Z44" s="17"/>
      <c r="AA44" s="14"/>
      <c r="AB44" s="14"/>
      <c r="AC44" s="14">
        <v>90000</v>
      </c>
      <c r="AD44" s="43">
        <f t="shared" si="3"/>
        <v>2719043</v>
      </c>
      <c r="AE44" s="16"/>
      <c r="AF44" s="18"/>
      <c r="AG44" s="55">
        <f t="shared" si="4"/>
        <v>3042000</v>
      </c>
      <c r="AH44" s="16"/>
      <c r="AI44" s="38"/>
      <c r="AJ44" s="15"/>
      <c r="AK44" s="40"/>
      <c r="AL44" s="14"/>
      <c r="AM44" s="14"/>
    </row>
    <row r="45" spans="1:39" s="1" customFormat="1" ht="14.4" x14ac:dyDescent="0.3">
      <c r="A45" s="44">
        <v>7</v>
      </c>
      <c r="B45" s="78" t="s">
        <v>7</v>
      </c>
      <c r="C45" s="98">
        <v>187000</v>
      </c>
      <c r="D45" s="102"/>
      <c r="E45" s="10">
        <f t="shared" si="1"/>
        <v>170957</v>
      </c>
      <c r="F45" s="47"/>
      <c r="G45" s="46"/>
      <c r="H45" s="10">
        <f t="shared" si="6"/>
        <v>0</v>
      </c>
      <c r="I45" s="45">
        <v>403000</v>
      </c>
      <c r="J45" s="46"/>
      <c r="K45" s="9">
        <f t="shared" si="7"/>
        <v>742000</v>
      </c>
      <c r="L45" s="48"/>
      <c r="M45" s="49"/>
      <c r="N45" s="50">
        <f t="shared" si="2"/>
        <v>0</v>
      </c>
      <c r="O45" s="51"/>
      <c r="P45" s="51"/>
      <c r="Q45" s="51"/>
      <c r="R45" s="50"/>
      <c r="S45" s="50"/>
      <c r="T45" s="50"/>
      <c r="U45" s="50"/>
      <c r="V45" s="50"/>
      <c r="W45" s="50"/>
      <c r="X45" s="50"/>
      <c r="Y45" s="50"/>
      <c r="Z45" s="50"/>
      <c r="AA45" s="52"/>
      <c r="AB45" s="52"/>
      <c r="AC45" s="52"/>
      <c r="AD45" s="108">
        <f t="shared" si="3"/>
        <v>2719043</v>
      </c>
      <c r="AE45" s="53">
        <v>187000</v>
      </c>
      <c r="AF45" s="54">
        <v>403000</v>
      </c>
      <c r="AG45" s="55">
        <f t="shared" si="4"/>
        <v>3632000</v>
      </c>
      <c r="AH45" s="53"/>
      <c r="AI45" s="45"/>
      <c r="AJ45" s="55"/>
      <c r="AK45" s="47"/>
      <c r="AL45" s="52"/>
      <c r="AM45" s="52"/>
    </row>
    <row r="46" spans="1:39" ht="14.4" x14ac:dyDescent="0.3">
      <c r="A46" s="32"/>
      <c r="B46" s="95" t="s">
        <v>46</v>
      </c>
      <c r="C46" s="99"/>
      <c r="D46" s="103">
        <v>26000</v>
      </c>
      <c r="E46" s="20">
        <f t="shared" si="1"/>
        <v>144957</v>
      </c>
      <c r="F46" s="40"/>
      <c r="G46" s="34"/>
      <c r="H46" s="20">
        <f t="shared" si="6"/>
        <v>0</v>
      </c>
      <c r="I46" s="38"/>
      <c r="J46" s="34"/>
      <c r="K46" s="9">
        <f t="shared" si="7"/>
        <v>742000</v>
      </c>
      <c r="L46" s="42"/>
      <c r="M46" s="36"/>
      <c r="N46" s="17">
        <f t="shared" si="2"/>
        <v>0</v>
      </c>
      <c r="O46" s="26"/>
      <c r="P46" s="26"/>
      <c r="Q46" s="26"/>
      <c r="R46" s="17"/>
      <c r="S46" s="17">
        <v>26000</v>
      </c>
      <c r="T46" s="17"/>
      <c r="U46" s="17"/>
      <c r="V46" s="17"/>
      <c r="W46" s="17"/>
      <c r="X46" s="17"/>
      <c r="Y46" s="17"/>
      <c r="Z46" s="17"/>
      <c r="AA46" s="14"/>
      <c r="AB46" s="14"/>
      <c r="AC46" s="14"/>
      <c r="AD46" s="43">
        <f t="shared" si="3"/>
        <v>2745043</v>
      </c>
      <c r="AE46" s="16"/>
      <c r="AF46" s="18"/>
      <c r="AG46" s="55">
        <f t="shared" si="4"/>
        <v>3632000</v>
      </c>
      <c r="AH46" s="16"/>
      <c r="AI46" s="38"/>
      <c r="AJ46" s="15"/>
      <c r="AK46" s="40"/>
      <c r="AL46" s="14"/>
      <c r="AM46" s="14"/>
    </row>
    <row r="47" spans="1:39" ht="14.4" x14ac:dyDescent="0.3">
      <c r="A47" s="32"/>
      <c r="B47" s="95" t="s">
        <v>50</v>
      </c>
      <c r="C47" s="99"/>
      <c r="D47" s="103">
        <v>113000</v>
      </c>
      <c r="E47" s="20">
        <f t="shared" si="1"/>
        <v>31957</v>
      </c>
      <c r="F47" s="40"/>
      <c r="G47" s="34"/>
      <c r="H47" s="20">
        <f t="shared" si="6"/>
        <v>0</v>
      </c>
      <c r="I47" s="38"/>
      <c r="J47" s="34"/>
      <c r="K47" s="9">
        <f t="shared" si="7"/>
        <v>742000</v>
      </c>
      <c r="L47" s="42"/>
      <c r="M47" s="36"/>
      <c r="N47" s="17">
        <f t="shared" si="2"/>
        <v>0</v>
      </c>
      <c r="O47" s="26"/>
      <c r="P47" s="26"/>
      <c r="Q47" s="26"/>
      <c r="R47" s="17">
        <v>113000</v>
      </c>
      <c r="S47" s="17"/>
      <c r="T47" s="17"/>
      <c r="U47" s="17"/>
      <c r="V47" s="17"/>
      <c r="W47" s="17"/>
      <c r="X47" s="17"/>
      <c r="Y47" s="17"/>
      <c r="Z47" s="17"/>
      <c r="AA47" s="14"/>
      <c r="AB47" s="14"/>
      <c r="AC47" s="14"/>
      <c r="AD47" s="43">
        <f t="shared" si="3"/>
        <v>2858043</v>
      </c>
      <c r="AE47" s="16"/>
      <c r="AF47" s="18"/>
      <c r="AG47" s="55">
        <f t="shared" si="4"/>
        <v>3632000</v>
      </c>
      <c r="AH47" s="16"/>
      <c r="AI47" s="38"/>
      <c r="AJ47" s="15"/>
      <c r="AK47" s="40"/>
      <c r="AL47" s="14"/>
      <c r="AM47" s="14"/>
    </row>
    <row r="48" spans="1:39" s="1" customFormat="1" ht="14.4" x14ac:dyDescent="0.3">
      <c r="A48" s="44">
        <v>8</v>
      </c>
      <c r="B48" s="78" t="s">
        <v>7</v>
      </c>
      <c r="C48" s="98">
        <v>121000</v>
      </c>
      <c r="D48" s="102"/>
      <c r="E48" s="10">
        <f t="shared" si="1"/>
        <v>152957</v>
      </c>
      <c r="F48" s="47"/>
      <c r="G48" s="46"/>
      <c r="H48" s="10">
        <f t="shared" si="6"/>
        <v>0</v>
      </c>
      <c r="I48" s="45"/>
      <c r="J48" s="46"/>
      <c r="K48" s="9">
        <f t="shared" si="7"/>
        <v>742000</v>
      </c>
      <c r="L48" s="48"/>
      <c r="M48" s="49"/>
      <c r="N48" s="50">
        <f t="shared" si="2"/>
        <v>0</v>
      </c>
      <c r="O48" s="51"/>
      <c r="P48" s="51"/>
      <c r="Q48" s="51"/>
      <c r="R48" s="50"/>
      <c r="S48" s="50"/>
      <c r="T48" s="50"/>
      <c r="U48" s="50"/>
      <c r="V48" s="50"/>
      <c r="W48" s="50"/>
      <c r="X48" s="50"/>
      <c r="Y48" s="50"/>
      <c r="Z48" s="50"/>
      <c r="AA48" s="52"/>
      <c r="AB48" s="52"/>
      <c r="AC48" s="52"/>
      <c r="AD48" s="108">
        <f t="shared" si="3"/>
        <v>2858043</v>
      </c>
      <c r="AE48" s="53">
        <v>121000</v>
      </c>
      <c r="AF48" s="54"/>
      <c r="AG48" s="55">
        <f t="shared" si="4"/>
        <v>3753000</v>
      </c>
      <c r="AH48" s="53"/>
      <c r="AI48" s="45"/>
      <c r="AJ48" s="55"/>
      <c r="AK48" s="47"/>
      <c r="AL48" s="52"/>
      <c r="AM48" s="52"/>
    </row>
    <row r="49" spans="1:39" ht="14.4" x14ac:dyDescent="0.3">
      <c r="A49" s="32"/>
      <c r="B49" s="95" t="s">
        <v>46</v>
      </c>
      <c r="C49" s="99"/>
      <c r="D49" s="103">
        <v>20500</v>
      </c>
      <c r="E49" s="20">
        <f t="shared" si="1"/>
        <v>132457</v>
      </c>
      <c r="F49" s="40"/>
      <c r="G49" s="34"/>
      <c r="H49" s="20">
        <f t="shared" si="6"/>
        <v>0</v>
      </c>
      <c r="I49" s="38"/>
      <c r="J49" s="34"/>
      <c r="K49" s="107">
        <f t="shared" si="7"/>
        <v>742000</v>
      </c>
      <c r="L49" s="42"/>
      <c r="M49" s="36"/>
      <c r="N49" s="17">
        <f t="shared" si="2"/>
        <v>0</v>
      </c>
      <c r="O49" s="26"/>
      <c r="P49" s="26"/>
      <c r="Q49" s="26"/>
      <c r="R49" s="17"/>
      <c r="S49" s="17">
        <v>20500</v>
      </c>
      <c r="T49" s="17"/>
      <c r="U49" s="17"/>
      <c r="V49" s="17"/>
      <c r="W49" s="17"/>
      <c r="X49" s="17"/>
      <c r="Y49" s="17"/>
      <c r="Z49" s="17"/>
      <c r="AA49" s="14"/>
      <c r="AB49" s="14"/>
      <c r="AC49" s="14"/>
      <c r="AD49" s="43">
        <f t="shared" si="3"/>
        <v>2878543</v>
      </c>
      <c r="AE49" s="16"/>
      <c r="AF49" s="18"/>
      <c r="AG49" s="15">
        <f t="shared" si="4"/>
        <v>3753000</v>
      </c>
      <c r="AH49" s="16"/>
      <c r="AI49" s="38"/>
      <c r="AJ49" s="15"/>
      <c r="AK49" s="40"/>
      <c r="AL49" s="14"/>
      <c r="AM49" s="14"/>
    </row>
    <row r="50" spans="1:39" s="1" customFormat="1" ht="14.4" x14ac:dyDescent="0.3">
      <c r="A50" s="44">
        <v>9</v>
      </c>
      <c r="B50" s="78" t="s">
        <v>7</v>
      </c>
      <c r="C50" s="98">
        <v>214000</v>
      </c>
      <c r="D50" s="102"/>
      <c r="E50" s="10">
        <f t="shared" si="1"/>
        <v>346457</v>
      </c>
      <c r="F50" s="47"/>
      <c r="G50" s="46"/>
      <c r="H50" s="10">
        <f t="shared" si="6"/>
        <v>0</v>
      </c>
      <c r="I50" s="45">
        <v>142000</v>
      </c>
      <c r="J50" s="46"/>
      <c r="K50" s="9">
        <f t="shared" si="7"/>
        <v>884000</v>
      </c>
      <c r="L50" s="48"/>
      <c r="M50" s="49"/>
      <c r="N50" s="50">
        <f t="shared" si="2"/>
        <v>0</v>
      </c>
      <c r="O50" s="51"/>
      <c r="P50" s="51"/>
      <c r="Q50" s="51"/>
      <c r="R50" s="50"/>
      <c r="S50" s="50"/>
      <c r="T50" s="50"/>
      <c r="U50" s="50"/>
      <c r="V50" s="50"/>
      <c r="W50" s="50"/>
      <c r="X50" s="50"/>
      <c r="Y50" s="50"/>
      <c r="Z50" s="50"/>
      <c r="AA50" s="52"/>
      <c r="AB50" s="52"/>
      <c r="AC50" s="52"/>
      <c r="AD50" s="43">
        <f t="shared" si="3"/>
        <v>2878543</v>
      </c>
      <c r="AE50" s="53">
        <v>214000</v>
      </c>
      <c r="AF50" s="54">
        <v>142000</v>
      </c>
      <c r="AG50" s="55">
        <f t="shared" si="4"/>
        <v>4109000</v>
      </c>
      <c r="AH50" s="53"/>
      <c r="AI50" s="45"/>
      <c r="AJ50" s="55"/>
      <c r="AK50" s="47"/>
      <c r="AL50" s="52"/>
      <c r="AM50" s="52"/>
    </row>
    <row r="51" spans="1:39" ht="14.4" x14ac:dyDescent="0.3">
      <c r="A51" s="32"/>
      <c r="B51" s="95" t="s">
        <v>46</v>
      </c>
      <c r="C51" s="99"/>
      <c r="D51" s="103">
        <v>45000</v>
      </c>
      <c r="E51" s="20">
        <f t="shared" si="1"/>
        <v>301457</v>
      </c>
      <c r="F51" s="40"/>
      <c r="G51" s="34"/>
      <c r="H51" s="20">
        <f t="shared" si="6"/>
        <v>0</v>
      </c>
      <c r="I51" s="38"/>
      <c r="J51" s="34"/>
      <c r="K51" s="107">
        <f t="shared" si="7"/>
        <v>884000</v>
      </c>
      <c r="L51" s="42"/>
      <c r="M51" s="36"/>
      <c r="N51" s="17">
        <f t="shared" si="2"/>
        <v>0</v>
      </c>
      <c r="O51" s="26"/>
      <c r="P51" s="26"/>
      <c r="Q51" s="26"/>
      <c r="R51" s="17"/>
      <c r="S51" s="17">
        <v>45000</v>
      </c>
      <c r="T51" s="17"/>
      <c r="U51" s="17"/>
      <c r="V51" s="17"/>
      <c r="W51" s="17"/>
      <c r="X51" s="17"/>
      <c r="Y51" s="17"/>
      <c r="Z51" s="17"/>
      <c r="AA51" s="14"/>
      <c r="AB51" s="14"/>
      <c r="AC51" s="14"/>
      <c r="AD51" s="43">
        <f t="shared" si="3"/>
        <v>2923543</v>
      </c>
      <c r="AE51" s="16"/>
      <c r="AF51" s="18"/>
      <c r="AG51" s="15">
        <f t="shared" si="4"/>
        <v>4109000</v>
      </c>
      <c r="AH51" s="16"/>
      <c r="AI51" s="38"/>
      <c r="AJ51" s="15"/>
      <c r="AK51" s="40"/>
      <c r="AL51" s="14"/>
      <c r="AM51" s="14"/>
    </row>
    <row r="52" spans="1:39" ht="14.4" x14ac:dyDescent="0.3">
      <c r="A52" s="32"/>
      <c r="B52" s="95" t="s">
        <v>53</v>
      </c>
      <c r="C52" s="99"/>
      <c r="D52" s="103">
        <v>22500</v>
      </c>
      <c r="E52" s="20">
        <f t="shared" si="1"/>
        <v>278957</v>
      </c>
      <c r="F52" s="40"/>
      <c r="G52" s="34"/>
      <c r="H52" s="20">
        <f t="shared" si="6"/>
        <v>0</v>
      </c>
      <c r="I52" s="38"/>
      <c r="J52" s="34"/>
      <c r="K52" s="9">
        <f t="shared" si="7"/>
        <v>884000</v>
      </c>
      <c r="L52" s="42"/>
      <c r="M52" s="36"/>
      <c r="N52" s="17">
        <f t="shared" si="2"/>
        <v>0</v>
      </c>
      <c r="O52" s="26"/>
      <c r="P52" s="26"/>
      <c r="Q52" s="26"/>
      <c r="R52" s="17"/>
      <c r="S52" s="17">
        <v>22500</v>
      </c>
      <c r="T52" s="17"/>
      <c r="U52" s="17"/>
      <c r="V52" s="17"/>
      <c r="W52" s="17"/>
      <c r="X52" s="17"/>
      <c r="Y52" s="17"/>
      <c r="Z52" s="17"/>
      <c r="AA52" s="14"/>
      <c r="AB52" s="14"/>
      <c r="AC52" s="14"/>
      <c r="AD52" s="43">
        <f t="shared" si="3"/>
        <v>2946043</v>
      </c>
      <c r="AE52" s="16"/>
      <c r="AF52" s="18"/>
      <c r="AG52" s="55">
        <f t="shared" si="4"/>
        <v>4109000</v>
      </c>
      <c r="AH52" s="16"/>
      <c r="AI52" s="38"/>
      <c r="AJ52" s="15"/>
      <c r="AK52" s="40"/>
      <c r="AL52" s="14"/>
      <c r="AM52" s="14"/>
    </row>
    <row r="53" spans="1:39" s="1" customFormat="1" ht="14.4" x14ac:dyDescent="0.3">
      <c r="A53" s="44">
        <v>10</v>
      </c>
      <c r="B53" s="78" t="s">
        <v>7</v>
      </c>
      <c r="C53" s="98">
        <v>66000</v>
      </c>
      <c r="D53" s="102"/>
      <c r="E53" s="10">
        <f t="shared" si="1"/>
        <v>344957</v>
      </c>
      <c r="F53" s="47"/>
      <c r="G53" s="46"/>
      <c r="H53" s="10">
        <f t="shared" si="6"/>
        <v>0</v>
      </c>
      <c r="I53" s="45">
        <v>63000</v>
      </c>
      <c r="J53" s="46"/>
      <c r="K53" s="9">
        <f t="shared" si="7"/>
        <v>947000</v>
      </c>
      <c r="L53" s="48"/>
      <c r="M53" s="49"/>
      <c r="N53" s="50">
        <f t="shared" si="2"/>
        <v>0</v>
      </c>
      <c r="O53" s="51"/>
      <c r="P53" s="51"/>
      <c r="Q53" s="51"/>
      <c r="R53" s="50"/>
      <c r="S53" s="50"/>
      <c r="T53" s="50"/>
      <c r="U53" s="50"/>
      <c r="V53" s="50"/>
      <c r="W53" s="50"/>
      <c r="X53" s="50"/>
      <c r="Y53" s="50"/>
      <c r="Z53" s="50"/>
      <c r="AA53" s="52"/>
      <c r="AB53" s="52"/>
      <c r="AC53" s="52"/>
      <c r="AD53" s="43">
        <f t="shared" si="3"/>
        <v>2946043</v>
      </c>
      <c r="AE53" s="53">
        <v>66000</v>
      </c>
      <c r="AF53" s="54">
        <v>63000</v>
      </c>
      <c r="AG53" s="55">
        <f t="shared" si="4"/>
        <v>4238000</v>
      </c>
      <c r="AH53" s="53"/>
      <c r="AI53" s="45"/>
      <c r="AJ53" s="55"/>
      <c r="AK53" s="47"/>
      <c r="AL53" s="52"/>
      <c r="AM53" s="52"/>
    </row>
    <row r="54" spans="1:39" ht="14.4" x14ac:dyDescent="0.3">
      <c r="A54" s="32"/>
      <c r="B54" s="95" t="s">
        <v>50</v>
      </c>
      <c r="C54" s="99"/>
      <c r="D54" s="103">
        <v>66000</v>
      </c>
      <c r="E54" s="20">
        <f t="shared" si="1"/>
        <v>278957</v>
      </c>
      <c r="F54" s="40"/>
      <c r="G54" s="34"/>
      <c r="H54" s="20">
        <f t="shared" si="6"/>
        <v>0</v>
      </c>
      <c r="I54" s="38"/>
      <c r="J54" s="34"/>
      <c r="K54" s="107">
        <f t="shared" si="7"/>
        <v>947000</v>
      </c>
      <c r="L54" s="42"/>
      <c r="M54" s="36"/>
      <c r="N54" s="17">
        <f t="shared" si="2"/>
        <v>0</v>
      </c>
      <c r="O54" s="26"/>
      <c r="P54" s="26"/>
      <c r="Q54" s="26"/>
      <c r="R54" s="17">
        <v>66000</v>
      </c>
      <c r="S54" s="17"/>
      <c r="T54" s="17"/>
      <c r="U54" s="17"/>
      <c r="V54" s="17"/>
      <c r="W54" s="17"/>
      <c r="X54" s="17"/>
      <c r="Y54" s="17"/>
      <c r="Z54" s="17"/>
      <c r="AA54" s="14"/>
      <c r="AB54" s="14"/>
      <c r="AC54" s="14"/>
      <c r="AD54" s="108">
        <f t="shared" si="3"/>
        <v>3012043</v>
      </c>
      <c r="AE54" s="16"/>
      <c r="AF54" s="18"/>
      <c r="AG54" s="15">
        <f t="shared" si="4"/>
        <v>4238000</v>
      </c>
      <c r="AH54" s="16"/>
      <c r="AI54" s="38"/>
      <c r="AJ54" s="15"/>
      <c r="AK54" s="40"/>
      <c r="AL54" s="14"/>
      <c r="AM54" s="14"/>
    </row>
    <row r="55" spans="1:39" ht="14.4" x14ac:dyDescent="0.3">
      <c r="A55" s="32"/>
      <c r="B55" s="95" t="s">
        <v>46</v>
      </c>
      <c r="C55" s="99"/>
      <c r="D55" s="103">
        <v>100000</v>
      </c>
      <c r="E55" s="20">
        <f t="shared" si="1"/>
        <v>178957</v>
      </c>
      <c r="F55" s="40"/>
      <c r="G55" s="34"/>
      <c r="H55" s="20">
        <f t="shared" si="6"/>
        <v>0</v>
      </c>
      <c r="I55" s="38"/>
      <c r="J55" s="34">
        <v>261843</v>
      </c>
      <c r="K55" s="107">
        <f t="shared" si="7"/>
        <v>685157</v>
      </c>
      <c r="L55" s="106"/>
      <c r="M55" s="106"/>
      <c r="N55" s="17">
        <f t="shared" si="2"/>
        <v>0</v>
      </c>
      <c r="O55" s="26"/>
      <c r="P55" s="26"/>
      <c r="Q55" s="26"/>
      <c r="R55" s="17"/>
      <c r="S55" s="17">
        <v>361843</v>
      </c>
      <c r="T55" s="17"/>
      <c r="U55" s="17"/>
      <c r="V55" s="17"/>
      <c r="W55" s="17"/>
      <c r="X55" s="17"/>
      <c r="Y55" s="17"/>
      <c r="Z55" s="17"/>
      <c r="AA55" s="14"/>
      <c r="AB55" s="14"/>
      <c r="AC55" s="14"/>
      <c r="AD55" s="108">
        <f t="shared" si="3"/>
        <v>3373886</v>
      </c>
      <c r="AE55" s="16"/>
      <c r="AF55" s="18"/>
      <c r="AG55" s="15">
        <f t="shared" si="4"/>
        <v>4238000</v>
      </c>
      <c r="AH55" s="16"/>
      <c r="AI55" s="38"/>
      <c r="AJ55" s="15"/>
      <c r="AK55" s="40"/>
      <c r="AL55" s="14"/>
      <c r="AM55" s="14"/>
    </row>
    <row r="56" spans="1:39" s="1" customFormat="1" ht="14.4" x14ac:dyDescent="0.3">
      <c r="A56" s="44">
        <v>11</v>
      </c>
      <c r="B56" s="78" t="s">
        <v>7</v>
      </c>
      <c r="C56" s="98">
        <v>183000</v>
      </c>
      <c r="D56" s="102"/>
      <c r="E56" s="10">
        <f t="shared" si="1"/>
        <v>361957</v>
      </c>
      <c r="F56" s="47"/>
      <c r="G56" s="46"/>
      <c r="H56" s="10">
        <f t="shared" si="6"/>
        <v>0</v>
      </c>
      <c r="I56" s="45">
        <v>675000</v>
      </c>
      <c r="J56" s="46"/>
      <c r="K56" s="9">
        <f t="shared" si="7"/>
        <v>1360157</v>
      </c>
      <c r="L56" s="105"/>
      <c r="M56" s="105"/>
      <c r="N56" s="50">
        <f t="shared" si="2"/>
        <v>0</v>
      </c>
      <c r="O56" s="51"/>
      <c r="P56" s="51"/>
      <c r="Q56" s="51"/>
      <c r="R56" s="50"/>
      <c r="S56" s="50"/>
      <c r="T56" s="50"/>
      <c r="U56" s="50"/>
      <c r="V56" s="50"/>
      <c r="W56" s="50"/>
      <c r="X56" s="50"/>
      <c r="Y56" s="50"/>
      <c r="Z56" s="50"/>
      <c r="AA56" s="52"/>
      <c r="AB56" s="52"/>
      <c r="AC56" s="52"/>
      <c r="AD56" s="43">
        <f t="shared" si="3"/>
        <v>3373886</v>
      </c>
      <c r="AE56" s="53">
        <v>183000</v>
      </c>
      <c r="AF56" s="54">
        <v>675000</v>
      </c>
      <c r="AG56" s="55">
        <f t="shared" si="4"/>
        <v>5096000</v>
      </c>
      <c r="AH56" s="53"/>
      <c r="AI56" s="45"/>
      <c r="AJ56" s="55"/>
      <c r="AK56" s="47"/>
      <c r="AL56" s="52"/>
      <c r="AM56" s="52"/>
    </row>
    <row r="57" spans="1:39" ht="14.4" x14ac:dyDescent="0.3">
      <c r="A57" s="32"/>
      <c r="B57" s="95" t="s">
        <v>50</v>
      </c>
      <c r="C57" s="99"/>
      <c r="D57" s="103">
        <v>134500</v>
      </c>
      <c r="E57" s="20">
        <f t="shared" si="1"/>
        <v>227457</v>
      </c>
      <c r="F57" s="40"/>
      <c r="G57" s="34"/>
      <c r="H57" s="20">
        <f t="shared" si="6"/>
        <v>0</v>
      </c>
      <c r="I57" s="38"/>
      <c r="J57" s="34"/>
      <c r="K57" s="9">
        <f t="shared" si="7"/>
        <v>1360157</v>
      </c>
      <c r="L57" s="106"/>
      <c r="M57" s="106"/>
      <c r="N57" s="17">
        <f t="shared" si="2"/>
        <v>0</v>
      </c>
      <c r="O57" s="26"/>
      <c r="P57" s="26"/>
      <c r="Q57" s="26"/>
      <c r="R57" s="17">
        <v>134500</v>
      </c>
      <c r="S57" s="17"/>
      <c r="T57" s="17"/>
      <c r="U57" s="17"/>
      <c r="V57" s="17"/>
      <c r="W57" s="17"/>
      <c r="X57" s="17"/>
      <c r="Y57" s="17"/>
      <c r="Z57" s="17"/>
      <c r="AA57" s="14"/>
      <c r="AB57" s="14"/>
      <c r="AC57" s="14"/>
      <c r="AD57" s="43">
        <f t="shared" si="3"/>
        <v>3508386</v>
      </c>
      <c r="AE57" s="16"/>
      <c r="AF57" s="18"/>
      <c r="AG57" s="55">
        <f t="shared" si="4"/>
        <v>5096000</v>
      </c>
      <c r="AH57" s="16"/>
      <c r="AI57" s="38"/>
      <c r="AJ57" s="15"/>
      <c r="AK57" s="40"/>
      <c r="AL57" s="14"/>
      <c r="AM57" s="14"/>
    </row>
    <row r="58" spans="1:39" ht="14.4" x14ac:dyDescent="0.3">
      <c r="A58" s="32"/>
      <c r="B58" s="95" t="s">
        <v>46</v>
      </c>
      <c r="C58" s="99"/>
      <c r="D58" s="103">
        <v>7400</v>
      </c>
      <c r="E58" s="20">
        <f t="shared" si="1"/>
        <v>220057</v>
      </c>
      <c r="F58" s="40"/>
      <c r="G58" s="34"/>
      <c r="H58" s="20">
        <f t="shared" si="6"/>
        <v>0</v>
      </c>
      <c r="I58" s="38"/>
      <c r="J58" s="34"/>
      <c r="K58" s="9">
        <f t="shared" si="7"/>
        <v>1360157</v>
      </c>
      <c r="L58" s="42"/>
      <c r="M58" s="36"/>
      <c r="N58" s="17">
        <f t="shared" si="2"/>
        <v>0</v>
      </c>
      <c r="O58" s="26"/>
      <c r="P58" s="26"/>
      <c r="Q58" s="26"/>
      <c r="R58" s="17"/>
      <c r="S58" s="17">
        <v>7400</v>
      </c>
      <c r="T58" s="17"/>
      <c r="U58" s="17"/>
      <c r="V58" s="17"/>
      <c r="W58" s="17"/>
      <c r="X58" s="17"/>
      <c r="Y58" s="17"/>
      <c r="Z58" s="17"/>
      <c r="AA58" s="14"/>
      <c r="AB58" s="14"/>
      <c r="AC58" s="14"/>
      <c r="AD58" s="43">
        <f t="shared" si="3"/>
        <v>3515786</v>
      </c>
      <c r="AE58" s="16"/>
      <c r="AF58" s="18"/>
      <c r="AG58" s="55">
        <f t="shared" si="4"/>
        <v>5096000</v>
      </c>
      <c r="AH58" s="16"/>
      <c r="AI58" s="38"/>
      <c r="AJ58" s="15"/>
      <c r="AK58" s="40"/>
      <c r="AL58" s="14"/>
      <c r="AM58" s="14"/>
    </row>
    <row r="59" spans="1:39" ht="14.4" x14ac:dyDescent="0.3">
      <c r="A59" s="32"/>
      <c r="B59" s="95" t="s">
        <v>94</v>
      </c>
      <c r="C59" s="99"/>
      <c r="D59" s="103">
        <v>75000</v>
      </c>
      <c r="E59" s="20">
        <f t="shared" si="1"/>
        <v>145057</v>
      </c>
      <c r="F59" s="40"/>
      <c r="G59" s="34"/>
      <c r="H59" s="20">
        <f t="shared" si="6"/>
        <v>0</v>
      </c>
      <c r="I59" s="38"/>
      <c r="J59" s="34"/>
      <c r="K59" s="107">
        <f t="shared" si="7"/>
        <v>1360157</v>
      </c>
      <c r="L59" s="42"/>
      <c r="M59" s="36"/>
      <c r="N59" s="17">
        <f t="shared" si="2"/>
        <v>0</v>
      </c>
      <c r="O59" s="26"/>
      <c r="P59" s="26"/>
      <c r="Q59" s="26"/>
      <c r="R59" s="17"/>
      <c r="S59" s="17"/>
      <c r="T59" s="17"/>
      <c r="U59" s="17"/>
      <c r="V59" s="17"/>
      <c r="W59" s="17"/>
      <c r="X59" s="17"/>
      <c r="Y59" s="17"/>
      <c r="Z59" s="17"/>
      <c r="AA59" s="14"/>
      <c r="AB59" s="14"/>
      <c r="AC59" s="14">
        <v>75000</v>
      </c>
      <c r="AD59" s="108">
        <f t="shared" si="3"/>
        <v>3590786</v>
      </c>
      <c r="AE59" s="16"/>
      <c r="AF59" s="18"/>
      <c r="AG59" s="15">
        <f t="shared" si="4"/>
        <v>5096000</v>
      </c>
      <c r="AH59" s="16"/>
      <c r="AI59" s="38"/>
      <c r="AJ59" s="15"/>
      <c r="AK59" s="40"/>
      <c r="AL59" s="14"/>
      <c r="AM59" s="14"/>
    </row>
    <row r="60" spans="1:39" s="1" customFormat="1" ht="14.4" x14ac:dyDescent="0.3">
      <c r="A60" s="44">
        <v>12</v>
      </c>
      <c r="B60" s="78" t="s">
        <v>7</v>
      </c>
      <c r="C60" s="98">
        <v>272000</v>
      </c>
      <c r="D60" s="102"/>
      <c r="E60" s="10">
        <f t="shared" si="1"/>
        <v>417057</v>
      </c>
      <c r="F60" s="47"/>
      <c r="G60" s="46"/>
      <c r="H60" s="10">
        <f t="shared" si="6"/>
        <v>0</v>
      </c>
      <c r="I60" s="45">
        <v>132000</v>
      </c>
      <c r="J60" s="46"/>
      <c r="K60" s="9">
        <f t="shared" si="7"/>
        <v>1492157</v>
      </c>
      <c r="L60" s="48"/>
      <c r="M60" s="49"/>
      <c r="N60" s="50">
        <f t="shared" si="2"/>
        <v>0</v>
      </c>
      <c r="O60" s="51"/>
      <c r="P60" s="51"/>
      <c r="Q60" s="51"/>
      <c r="R60" s="50"/>
      <c r="S60" s="50"/>
      <c r="T60" s="50"/>
      <c r="U60" s="50"/>
      <c r="V60" s="50"/>
      <c r="W60" s="50"/>
      <c r="X60" s="50"/>
      <c r="Y60" s="50"/>
      <c r="Z60" s="50"/>
      <c r="AA60" s="52"/>
      <c r="AB60" s="52"/>
      <c r="AC60" s="52"/>
      <c r="AD60" s="43">
        <f t="shared" si="3"/>
        <v>3590786</v>
      </c>
      <c r="AE60" s="53">
        <v>272000</v>
      </c>
      <c r="AF60" s="54">
        <v>132000</v>
      </c>
      <c r="AG60" s="55">
        <f t="shared" si="4"/>
        <v>5500000</v>
      </c>
      <c r="AH60" s="53"/>
      <c r="AI60" s="45"/>
      <c r="AJ60" s="55"/>
      <c r="AK60" s="47"/>
      <c r="AL60" s="52"/>
      <c r="AM60" s="52"/>
    </row>
    <row r="61" spans="1:39" ht="14.4" x14ac:dyDescent="0.3">
      <c r="A61" s="32"/>
      <c r="B61" s="95" t="s">
        <v>46</v>
      </c>
      <c r="C61" s="99"/>
      <c r="D61" s="103"/>
      <c r="E61" s="20">
        <f t="shared" si="1"/>
        <v>417057</v>
      </c>
      <c r="F61" s="40"/>
      <c r="G61" s="34"/>
      <c r="H61" s="20">
        <f t="shared" si="6"/>
        <v>0</v>
      </c>
      <c r="I61" s="38"/>
      <c r="J61" s="34">
        <v>70000</v>
      </c>
      <c r="K61" s="107">
        <f t="shared" si="7"/>
        <v>1422157</v>
      </c>
      <c r="L61" s="42"/>
      <c r="M61" s="36"/>
      <c r="N61" s="17">
        <f t="shared" si="2"/>
        <v>0</v>
      </c>
      <c r="O61" s="26"/>
      <c r="P61" s="26"/>
      <c r="Q61" s="26"/>
      <c r="R61" s="17"/>
      <c r="S61" s="17">
        <v>70000</v>
      </c>
      <c r="T61" s="17"/>
      <c r="U61" s="17"/>
      <c r="V61" s="17"/>
      <c r="W61" s="17"/>
      <c r="X61" s="17"/>
      <c r="Y61" s="17"/>
      <c r="Z61" s="17"/>
      <c r="AA61" s="14"/>
      <c r="AB61" s="14"/>
      <c r="AC61" s="14"/>
      <c r="AD61" s="108">
        <f t="shared" si="3"/>
        <v>3660786</v>
      </c>
      <c r="AE61" s="16"/>
      <c r="AF61" s="18"/>
      <c r="AG61" s="15">
        <f t="shared" si="4"/>
        <v>5500000</v>
      </c>
      <c r="AH61" s="16"/>
      <c r="AI61" s="38"/>
      <c r="AJ61" s="15"/>
      <c r="AK61" s="40"/>
      <c r="AL61" s="14"/>
      <c r="AM61" s="14"/>
    </row>
    <row r="62" spans="1:39" s="1" customFormat="1" ht="14.4" x14ac:dyDescent="0.3">
      <c r="A62" s="44">
        <v>13</v>
      </c>
      <c r="B62" s="78" t="s">
        <v>7</v>
      </c>
      <c r="C62" s="98">
        <v>224000</v>
      </c>
      <c r="D62" s="102"/>
      <c r="E62" s="10">
        <f t="shared" si="1"/>
        <v>641057</v>
      </c>
      <c r="F62" s="47"/>
      <c r="G62" s="46"/>
      <c r="H62" s="10">
        <f t="shared" si="6"/>
        <v>0</v>
      </c>
      <c r="I62" s="45">
        <v>68000</v>
      </c>
      <c r="J62" s="46"/>
      <c r="K62" s="9">
        <f t="shared" si="7"/>
        <v>1490157</v>
      </c>
      <c r="L62" s="48"/>
      <c r="M62" s="49"/>
      <c r="N62" s="50">
        <f t="shared" si="2"/>
        <v>0</v>
      </c>
      <c r="O62" s="51"/>
      <c r="P62" s="51"/>
      <c r="Q62" s="51"/>
      <c r="R62" s="50"/>
      <c r="S62" s="50"/>
      <c r="T62" s="50"/>
      <c r="U62" s="50"/>
      <c r="V62" s="50"/>
      <c r="W62" s="50"/>
      <c r="X62" s="50"/>
      <c r="Y62" s="50"/>
      <c r="Z62" s="50"/>
      <c r="AA62" s="52"/>
      <c r="AB62" s="52"/>
      <c r="AC62" s="52"/>
      <c r="AD62" s="43">
        <f t="shared" si="3"/>
        <v>3660786</v>
      </c>
      <c r="AE62" s="53">
        <v>224000</v>
      </c>
      <c r="AF62" s="54">
        <v>68000</v>
      </c>
      <c r="AG62" s="55">
        <f t="shared" si="4"/>
        <v>5792000</v>
      </c>
      <c r="AH62" s="53"/>
      <c r="AI62" s="45"/>
      <c r="AJ62" s="55"/>
      <c r="AK62" s="47"/>
      <c r="AL62" s="52"/>
      <c r="AM62" s="52"/>
    </row>
    <row r="63" spans="1:39" ht="14.4" x14ac:dyDescent="0.3">
      <c r="A63" s="32"/>
      <c r="B63" s="95" t="s">
        <v>95</v>
      </c>
      <c r="C63" s="99"/>
      <c r="D63" s="103">
        <v>50000</v>
      </c>
      <c r="E63" s="20">
        <f t="shared" si="1"/>
        <v>591057</v>
      </c>
      <c r="F63" s="40"/>
      <c r="G63" s="34"/>
      <c r="H63" s="20"/>
      <c r="I63" s="38"/>
      <c r="J63" s="34"/>
      <c r="K63" s="9">
        <f t="shared" si="7"/>
        <v>1490157</v>
      </c>
      <c r="L63" s="42"/>
      <c r="M63" s="36"/>
      <c r="N63" s="17"/>
      <c r="O63" s="26"/>
      <c r="P63" s="26"/>
      <c r="Q63" s="26"/>
      <c r="R63" s="17"/>
      <c r="S63" s="17"/>
      <c r="T63" s="17"/>
      <c r="U63" s="17"/>
      <c r="V63" s="17"/>
      <c r="W63" s="17"/>
      <c r="X63" s="17"/>
      <c r="Y63" s="17"/>
      <c r="Z63" s="17"/>
      <c r="AA63" s="14"/>
      <c r="AB63" s="14"/>
      <c r="AC63" s="14">
        <v>50000</v>
      </c>
      <c r="AD63" s="43">
        <f t="shared" si="3"/>
        <v>3710786</v>
      </c>
      <c r="AE63" s="16"/>
      <c r="AF63" s="18"/>
      <c r="AG63" s="55">
        <f t="shared" si="4"/>
        <v>5792000</v>
      </c>
      <c r="AH63" s="16"/>
      <c r="AI63" s="38"/>
      <c r="AJ63" s="15"/>
      <c r="AK63" s="40"/>
      <c r="AL63" s="14"/>
      <c r="AM63" s="14"/>
    </row>
    <row r="64" spans="1:39" s="1" customFormat="1" ht="14.4" x14ac:dyDescent="0.3">
      <c r="A64" s="44">
        <v>14</v>
      </c>
      <c r="B64" s="78" t="s">
        <v>7</v>
      </c>
      <c r="C64" s="98">
        <v>83000</v>
      </c>
      <c r="D64" s="102"/>
      <c r="E64" s="10">
        <f t="shared" si="1"/>
        <v>674057</v>
      </c>
      <c r="F64" s="47"/>
      <c r="G64" s="46"/>
      <c r="H64" s="10"/>
      <c r="I64" s="45">
        <v>78000</v>
      </c>
      <c r="J64" s="46"/>
      <c r="K64" s="9">
        <f t="shared" si="7"/>
        <v>1568157</v>
      </c>
      <c r="L64" s="48"/>
      <c r="M64" s="49"/>
      <c r="N64" s="50"/>
      <c r="O64" s="51"/>
      <c r="P64" s="51"/>
      <c r="Q64" s="51"/>
      <c r="R64" s="50"/>
      <c r="S64" s="50"/>
      <c r="T64" s="50"/>
      <c r="U64" s="50"/>
      <c r="V64" s="50"/>
      <c r="W64" s="50"/>
      <c r="X64" s="50"/>
      <c r="Y64" s="50"/>
      <c r="Z64" s="50"/>
      <c r="AA64" s="52"/>
      <c r="AB64" s="52"/>
      <c r="AC64" s="52"/>
      <c r="AD64" s="43">
        <f t="shared" si="3"/>
        <v>3710786</v>
      </c>
      <c r="AE64" s="53">
        <v>83000</v>
      </c>
      <c r="AF64" s="54">
        <v>78000</v>
      </c>
      <c r="AG64" s="55">
        <f t="shared" si="4"/>
        <v>5953000</v>
      </c>
      <c r="AH64" s="53"/>
      <c r="AI64" s="45"/>
      <c r="AJ64" s="55"/>
      <c r="AK64" s="47"/>
      <c r="AL64" s="52"/>
      <c r="AM64" s="52"/>
    </row>
    <row r="65" spans="1:39" ht="14.4" x14ac:dyDescent="0.3">
      <c r="A65" s="32"/>
      <c r="B65" s="95" t="s">
        <v>50</v>
      </c>
      <c r="C65" s="99"/>
      <c r="D65" s="103">
        <v>23200</v>
      </c>
      <c r="E65" s="20">
        <f t="shared" si="1"/>
        <v>650857</v>
      </c>
      <c r="F65" s="40"/>
      <c r="G65" s="34"/>
      <c r="H65" s="20"/>
      <c r="I65" s="38"/>
      <c r="J65" s="34"/>
      <c r="K65" s="107">
        <f t="shared" si="7"/>
        <v>1568157</v>
      </c>
      <c r="L65" s="42"/>
      <c r="M65" s="36"/>
      <c r="N65" s="17"/>
      <c r="O65" s="26"/>
      <c r="P65" s="26"/>
      <c r="Q65" s="26"/>
      <c r="R65" s="17">
        <v>23200</v>
      </c>
      <c r="S65" s="17"/>
      <c r="T65" s="17"/>
      <c r="U65" s="17"/>
      <c r="V65" s="17"/>
      <c r="W65" s="17"/>
      <c r="X65" s="17"/>
      <c r="Y65" s="17"/>
      <c r="Z65" s="17"/>
      <c r="AA65" s="14"/>
      <c r="AB65" s="14"/>
      <c r="AC65" s="14"/>
      <c r="AD65" s="108">
        <f t="shared" si="3"/>
        <v>3733986</v>
      </c>
      <c r="AE65" s="16"/>
      <c r="AF65" s="18"/>
      <c r="AG65" s="15">
        <f t="shared" si="4"/>
        <v>5953000</v>
      </c>
      <c r="AH65" s="16"/>
      <c r="AI65" s="38"/>
      <c r="AJ65" s="15"/>
      <c r="AK65" s="40"/>
      <c r="AL65" s="14"/>
      <c r="AM65" s="14"/>
    </row>
    <row r="66" spans="1:39" ht="14.4" x14ac:dyDescent="0.3">
      <c r="A66" s="32"/>
      <c r="B66" s="95" t="s">
        <v>46</v>
      </c>
      <c r="C66" s="99"/>
      <c r="D66" s="103">
        <v>64000</v>
      </c>
      <c r="E66" s="20">
        <f t="shared" si="1"/>
        <v>586857</v>
      </c>
      <c r="F66" s="40"/>
      <c r="G66" s="34"/>
      <c r="H66" s="20">
        <f t="shared" si="6"/>
        <v>0</v>
      </c>
      <c r="I66" s="38"/>
      <c r="J66" s="34"/>
      <c r="K66" s="107">
        <f t="shared" si="7"/>
        <v>1568157</v>
      </c>
      <c r="L66" s="42"/>
      <c r="M66" s="36"/>
      <c r="N66" s="17">
        <f t="shared" si="2"/>
        <v>0</v>
      </c>
      <c r="O66" s="26"/>
      <c r="P66" s="26"/>
      <c r="Q66" s="26"/>
      <c r="R66" s="17"/>
      <c r="S66" s="17">
        <v>64000</v>
      </c>
      <c r="T66" s="17"/>
      <c r="U66" s="17"/>
      <c r="V66" s="17"/>
      <c r="W66" s="17"/>
      <c r="X66" s="17"/>
      <c r="Y66" s="17"/>
      <c r="Z66" s="17"/>
      <c r="AA66" s="14"/>
      <c r="AB66" s="14"/>
      <c r="AC66" s="14"/>
      <c r="AD66" s="108">
        <f t="shared" si="3"/>
        <v>3797986</v>
      </c>
      <c r="AE66" s="16"/>
      <c r="AF66" s="18"/>
      <c r="AG66" s="15">
        <f t="shared" si="4"/>
        <v>5953000</v>
      </c>
      <c r="AH66" s="16"/>
      <c r="AI66" s="38"/>
      <c r="AJ66" s="15"/>
      <c r="AK66" s="40"/>
      <c r="AL66" s="14"/>
      <c r="AM66" s="14"/>
    </row>
    <row r="67" spans="1:39" ht="14.4" x14ac:dyDescent="0.3">
      <c r="A67" s="32"/>
      <c r="B67" s="95" t="s">
        <v>93</v>
      </c>
      <c r="C67" s="99"/>
      <c r="D67" s="103">
        <v>38000</v>
      </c>
      <c r="E67" s="20">
        <f t="shared" si="1"/>
        <v>548857</v>
      </c>
      <c r="F67" s="40"/>
      <c r="G67" s="34"/>
      <c r="H67" s="20">
        <f t="shared" si="6"/>
        <v>0</v>
      </c>
      <c r="I67" s="38"/>
      <c r="J67" s="34"/>
      <c r="K67" s="107">
        <f t="shared" si="7"/>
        <v>1568157</v>
      </c>
      <c r="L67" s="42"/>
      <c r="M67" s="36"/>
      <c r="N67" s="17">
        <f t="shared" si="2"/>
        <v>0</v>
      </c>
      <c r="O67" s="26"/>
      <c r="P67" s="26"/>
      <c r="Q67" s="26"/>
      <c r="R67" s="17"/>
      <c r="S67" s="17"/>
      <c r="T67" s="17"/>
      <c r="U67" s="17"/>
      <c r="V67" s="17"/>
      <c r="W67" s="17"/>
      <c r="X67" s="17"/>
      <c r="Y67" s="17"/>
      <c r="Z67" s="17"/>
      <c r="AA67" s="14"/>
      <c r="AB67" s="14"/>
      <c r="AC67" s="14">
        <v>38000</v>
      </c>
      <c r="AD67" s="108">
        <f t="shared" si="3"/>
        <v>3835986</v>
      </c>
      <c r="AE67" s="16"/>
      <c r="AF67" s="18"/>
      <c r="AG67" s="15">
        <f t="shared" si="4"/>
        <v>5953000</v>
      </c>
      <c r="AH67" s="16"/>
      <c r="AI67" s="38"/>
      <c r="AJ67" s="15"/>
      <c r="AK67" s="40"/>
      <c r="AL67" s="14"/>
      <c r="AM67" s="14"/>
    </row>
    <row r="68" spans="1:39" ht="14.4" x14ac:dyDescent="0.3">
      <c r="A68" s="32"/>
      <c r="B68" s="95" t="s">
        <v>53</v>
      </c>
      <c r="C68" s="99"/>
      <c r="D68" s="103"/>
      <c r="E68" s="20">
        <f t="shared" si="1"/>
        <v>548857</v>
      </c>
      <c r="F68" s="40"/>
      <c r="G68" s="34"/>
      <c r="H68" s="20">
        <f t="shared" si="6"/>
        <v>0</v>
      </c>
      <c r="I68" s="38"/>
      <c r="J68" s="34">
        <v>202500</v>
      </c>
      <c r="K68" s="9">
        <f t="shared" si="7"/>
        <v>1365657</v>
      </c>
      <c r="L68" s="42"/>
      <c r="M68" s="36"/>
      <c r="N68" s="17">
        <f t="shared" si="2"/>
        <v>0</v>
      </c>
      <c r="O68" s="26"/>
      <c r="P68" s="26"/>
      <c r="Q68" s="26"/>
      <c r="R68" s="17"/>
      <c r="S68" s="17"/>
      <c r="T68" s="17"/>
      <c r="U68" s="17"/>
      <c r="V68" s="17"/>
      <c r="W68" s="17"/>
      <c r="X68" s="17"/>
      <c r="Y68" s="17"/>
      <c r="Z68" s="17"/>
      <c r="AA68" s="14"/>
      <c r="AB68" s="14"/>
      <c r="AC68" s="14">
        <v>202500</v>
      </c>
      <c r="AD68" s="43">
        <f t="shared" si="3"/>
        <v>4038486</v>
      </c>
      <c r="AE68" s="16"/>
      <c r="AF68" s="18"/>
      <c r="AG68" s="55">
        <f t="shared" si="4"/>
        <v>5953000</v>
      </c>
      <c r="AH68" s="16"/>
      <c r="AI68" s="38"/>
      <c r="AJ68" s="15"/>
      <c r="AK68" s="40"/>
      <c r="AL68" s="14"/>
      <c r="AM68" s="14"/>
    </row>
    <row r="69" spans="1:39" s="1" customFormat="1" ht="14.4" x14ac:dyDescent="0.3">
      <c r="A69" s="44">
        <v>15</v>
      </c>
      <c r="B69" s="78" t="s">
        <v>7</v>
      </c>
      <c r="C69" s="98">
        <v>99000</v>
      </c>
      <c r="D69" s="102"/>
      <c r="E69" s="10">
        <f t="shared" si="1"/>
        <v>647857</v>
      </c>
      <c r="F69" s="47"/>
      <c r="G69" s="46"/>
      <c r="H69" s="10">
        <f t="shared" si="6"/>
        <v>0</v>
      </c>
      <c r="I69" s="45">
        <v>20000</v>
      </c>
      <c r="J69" s="46"/>
      <c r="K69" s="9">
        <f t="shared" si="7"/>
        <v>1385657</v>
      </c>
      <c r="L69" s="48"/>
      <c r="M69" s="49"/>
      <c r="N69" s="50">
        <f t="shared" si="2"/>
        <v>0</v>
      </c>
      <c r="O69" s="51"/>
      <c r="P69" s="51"/>
      <c r="Q69" s="51"/>
      <c r="R69" s="50"/>
      <c r="S69" s="50"/>
      <c r="T69" s="50"/>
      <c r="U69" s="50"/>
      <c r="V69" s="50"/>
      <c r="W69" s="50"/>
      <c r="X69" s="50"/>
      <c r="Y69" s="50"/>
      <c r="Z69" s="50"/>
      <c r="AA69" s="52"/>
      <c r="AB69" s="52"/>
      <c r="AC69" s="52"/>
      <c r="AD69" s="43">
        <f t="shared" si="3"/>
        <v>4038486</v>
      </c>
      <c r="AE69" s="53">
        <v>99000</v>
      </c>
      <c r="AF69" s="54">
        <v>20000</v>
      </c>
      <c r="AG69" s="55">
        <f t="shared" si="4"/>
        <v>6072000</v>
      </c>
      <c r="AH69" s="53"/>
      <c r="AI69" s="45"/>
      <c r="AJ69" s="55"/>
      <c r="AK69" s="47"/>
      <c r="AL69" s="52"/>
      <c r="AM69" s="52"/>
    </row>
    <row r="70" spans="1:39" ht="14.4" x14ac:dyDescent="0.3">
      <c r="A70" s="32"/>
      <c r="B70" s="95" t="s">
        <v>50</v>
      </c>
      <c r="C70" s="99"/>
      <c r="D70" s="103">
        <v>70000</v>
      </c>
      <c r="E70" s="20">
        <f t="shared" si="1"/>
        <v>577857</v>
      </c>
      <c r="F70" s="40"/>
      <c r="G70" s="34"/>
      <c r="H70" s="20">
        <f t="shared" si="6"/>
        <v>0</v>
      </c>
      <c r="I70" s="38"/>
      <c r="J70" s="34"/>
      <c r="K70" s="107">
        <f t="shared" si="7"/>
        <v>1385657</v>
      </c>
      <c r="L70" s="42"/>
      <c r="M70" s="36"/>
      <c r="N70" s="17">
        <f t="shared" si="2"/>
        <v>0</v>
      </c>
      <c r="O70" s="26"/>
      <c r="P70" s="26"/>
      <c r="Q70" s="26"/>
      <c r="R70" s="17"/>
      <c r="S70" s="17">
        <v>70000</v>
      </c>
      <c r="T70" s="17"/>
      <c r="U70" s="17"/>
      <c r="V70" s="17"/>
      <c r="W70" s="17"/>
      <c r="X70" s="17"/>
      <c r="Y70" s="17"/>
      <c r="Z70" s="17"/>
      <c r="AA70" s="14"/>
      <c r="AB70" s="14"/>
      <c r="AC70" s="14"/>
      <c r="AD70" s="108">
        <f t="shared" si="3"/>
        <v>4108486</v>
      </c>
      <c r="AE70" s="16"/>
      <c r="AF70" s="18"/>
      <c r="AG70" s="15">
        <f t="shared" si="4"/>
        <v>6072000</v>
      </c>
      <c r="AH70" s="16"/>
      <c r="AI70" s="38"/>
      <c r="AJ70" s="15"/>
      <c r="AK70" s="40"/>
      <c r="AL70" s="14"/>
      <c r="AM70" s="14"/>
    </row>
    <row r="71" spans="1:39" s="1" customFormat="1" ht="14.4" x14ac:dyDescent="0.3">
      <c r="A71" s="44">
        <v>16</v>
      </c>
      <c r="B71" s="78" t="s">
        <v>7</v>
      </c>
      <c r="C71" s="98">
        <v>46000</v>
      </c>
      <c r="D71" s="102"/>
      <c r="E71" s="10">
        <f t="shared" si="1"/>
        <v>623857</v>
      </c>
      <c r="F71" s="47"/>
      <c r="G71" s="46"/>
      <c r="H71" s="10">
        <f t="shared" si="6"/>
        <v>0</v>
      </c>
      <c r="I71" s="45">
        <v>194000</v>
      </c>
      <c r="J71" s="46"/>
      <c r="K71" s="9">
        <f t="shared" si="7"/>
        <v>1579657</v>
      </c>
      <c r="L71" s="48"/>
      <c r="M71" s="49"/>
      <c r="N71" s="50">
        <f t="shared" si="2"/>
        <v>0</v>
      </c>
      <c r="O71" s="51"/>
      <c r="P71" s="51"/>
      <c r="Q71" s="51"/>
      <c r="R71" s="50"/>
      <c r="S71" s="50"/>
      <c r="T71" s="50"/>
      <c r="U71" s="50"/>
      <c r="V71" s="50"/>
      <c r="W71" s="50"/>
      <c r="X71" s="50"/>
      <c r="Y71" s="50"/>
      <c r="Z71" s="50"/>
      <c r="AA71" s="52"/>
      <c r="AB71" s="52"/>
      <c r="AC71" s="52"/>
      <c r="AD71" s="43">
        <f t="shared" si="3"/>
        <v>4108486</v>
      </c>
      <c r="AE71" s="53">
        <v>46000</v>
      </c>
      <c r="AF71" s="54">
        <v>194000</v>
      </c>
      <c r="AG71" s="55">
        <f t="shared" si="4"/>
        <v>6312000</v>
      </c>
      <c r="AH71" s="53"/>
      <c r="AI71" s="45"/>
      <c r="AJ71" s="55"/>
      <c r="AK71" s="47"/>
      <c r="AL71" s="52"/>
      <c r="AM71" s="52"/>
    </row>
    <row r="72" spans="1:39" s="1" customFormat="1" ht="14.4" x14ac:dyDescent="0.3">
      <c r="A72" s="44">
        <v>17</v>
      </c>
      <c r="B72" s="78" t="s">
        <v>7</v>
      </c>
      <c r="C72" s="98">
        <v>128000</v>
      </c>
      <c r="D72" s="102"/>
      <c r="E72" s="10">
        <f t="shared" si="1"/>
        <v>751857</v>
      </c>
      <c r="F72" s="47"/>
      <c r="G72" s="46"/>
      <c r="H72" s="10">
        <f t="shared" si="6"/>
        <v>0</v>
      </c>
      <c r="I72" s="45">
        <v>71000</v>
      </c>
      <c r="J72" s="46"/>
      <c r="K72" s="9">
        <f t="shared" si="7"/>
        <v>1650657</v>
      </c>
      <c r="L72" s="48"/>
      <c r="M72" s="49"/>
      <c r="N72" s="50">
        <f t="shared" si="2"/>
        <v>0</v>
      </c>
      <c r="O72" s="51"/>
      <c r="P72" s="51"/>
      <c r="Q72" s="51"/>
      <c r="R72" s="50"/>
      <c r="S72" s="50"/>
      <c r="T72" s="50"/>
      <c r="U72" s="50"/>
      <c r="V72" s="50"/>
      <c r="W72" s="50"/>
      <c r="X72" s="50"/>
      <c r="Y72" s="50"/>
      <c r="Z72" s="50"/>
      <c r="AA72" s="52"/>
      <c r="AB72" s="52"/>
      <c r="AC72" s="52"/>
      <c r="AD72" s="43">
        <f t="shared" si="3"/>
        <v>4108486</v>
      </c>
      <c r="AE72" s="53">
        <v>128000</v>
      </c>
      <c r="AF72" s="54">
        <v>71000</v>
      </c>
      <c r="AG72" s="55">
        <f t="shared" si="4"/>
        <v>6511000</v>
      </c>
      <c r="AH72" s="53"/>
      <c r="AI72" s="45"/>
      <c r="AJ72" s="55"/>
      <c r="AK72" s="47"/>
      <c r="AL72" s="52"/>
      <c r="AM72" s="52"/>
    </row>
    <row r="73" spans="1:39" ht="14.4" x14ac:dyDescent="0.3">
      <c r="A73" s="32"/>
      <c r="B73" s="95" t="s">
        <v>50</v>
      </c>
      <c r="C73" s="99"/>
      <c r="D73" s="103">
        <v>10000</v>
      </c>
      <c r="E73" s="20">
        <f t="shared" si="1"/>
        <v>741857</v>
      </c>
      <c r="F73" s="40"/>
      <c r="G73" s="34"/>
      <c r="H73" s="20">
        <f t="shared" si="6"/>
        <v>0</v>
      </c>
      <c r="I73" s="38"/>
      <c r="J73" s="34"/>
      <c r="K73" s="9">
        <f t="shared" si="7"/>
        <v>1650657</v>
      </c>
      <c r="L73" s="42"/>
      <c r="M73" s="36"/>
      <c r="N73" s="17">
        <f t="shared" si="2"/>
        <v>0</v>
      </c>
      <c r="O73" s="26"/>
      <c r="P73" s="26"/>
      <c r="Q73" s="26"/>
      <c r="R73" s="17">
        <v>10000</v>
      </c>
      <c r="S73" s="17"/>
      <c r="T73" s="17"/>
      <c r="U73" s="17"/>
      <c r="V73" s="17"/>
      <c r="W73" s="17"/>
      <c r="X73" s="17"/>
      <c r="Y73" s="17"/>
      <c r="Z73" s="17"/>
      <c r="AA73" s="14"/>
      <c r="AB73" s="14"/>
      <c r="AC73" s="14"/>
      <c r="AD73" s="43">
        <f t="shared" si="3"/>
        <v>4118486</v>
      </c>
      <c r="AE73" s="16"/>
      <c r="AF73" s="18"/>
      <c r="AG73" s="55">
        <f t="shared" si="4"/>
        <v>6511000</v>
      </c>
      <c r="AH73" s="16"/>
      <c r="AI73" s="38"/>
      <c r="AJ73" s="15"/>
      <c r="AK73" s="40"/>
      <c r="AL73" s="14"/>
      <c r="AM73" s="14"/>
    </row>
    <row r="74" spans="1:39" ht="14.4" x14ac:dyDescent="0.3">
      <c r="A74" s="32"/>
      <c r="B74" s="95" t="s">
        <v>46</v>
      </c>
      <c r="C74" s="99"/>
      <c r="D74" s="103">
        <v>14000</v>
      </c>
      <c r="E74" s="20">
        <f t="shared" ref="E74:E98" si="8">SUM(E73+C74-D74)</f>
        <v>727857</v>
      </c>
      <c r="F74" s="40"/>
      <c r="G74" s="34"/>
      <c r="H74" s="20">
        <f t="shared" si="6"/>
        <v>0</v>
      </c>
      <c r="I74" s="38"/>
      <c r="J74" s="34"/>
      <c r="K74" s="9">
        <f t="shared" si="7"/>
        <v>1650657</v>
      </c>
      <c r="L74" s="42"/>
      <c r="M74" s="36"/>
      <c r="N74" s="17">
        <f t="shared" ref="N74:N98" si="9">L74+N73-M74</f>
        <v>0</v>
      </c>
      <c r="O74" s="26"/>
      <c r="P74" s="26"/>
      <c r="Q74" s="26"/>
      <c r="R74" s="17"/>
      <c r="S74" s="17">
        <v>14000</v>
      </c>
      <c r="T74" s="17"/>
      <c r="U74" s="17"/>
      <c r="V74" s="17"/>
      <c r="W74" s="17"/>
      <c r="X74" s="17"/>
      <c r="Y74" s="17"/>
      <c r="Z74" s="17"/>
      <c r="AA74" s="14"/>
      <c r="AB74" s="14"/>
      <c r="AC74" s="14"/>
      <c r="AD74" s="43">
        <f t="shared" ref="AD74:AD98" si="10">SUM(R74:AC74)+AD73</f>
        <v>4132486</v>
      </c>
      <c r="AE74" s="16"/>
      <c r="AF74" s="18"/>
      <c r="AG74" s="55">
        <f t="shared" ref="AG74:AG98" si="11">AE74+AF74+AG73</f>
        <v>6511000</v>
      </c>
      <c r="AH74" s="16"/>
      <c r="AI74" s="38"/>
      <c r="AJ74" s="15"/>
      <c r="AK74" s="40"/>
      <c r="AL74" s="14"/>
      <c r="AM74" s="14"/>
    </row>
    <row r="75" spans="1:39" s="1" customFormat="1" ht="14.4" x14ac:dyDescent="0.3">
      <c r="A75" s="44">
        <v>18</v>
      </c>
      <c r="B75" s="78" t="s">
        <v>7</v>
      </c>
      <c r="C75" s="98">
        <v>182000</v>
      </c>
      <c r="D75" s="102"/>
      <c r="E75" s="10">
        <f t="shared" si="8"/>
        <v>909857</v>
      </c>
      <c r="F75" s="47"/>
      <c r="G75" s="46"/>
      <c r="H75" s="10">
        <f t="shared" si="6"/>
        <v>0</v>
      </c>
      <c r="I75" s="45">
        <v>73000</v>
      </c>
      <c r="J75" s="46"/>
      <c r="K75" s="9">
        <f t="shared" si="7"/>
        <v>1723657</v>
      </c>
      <c r="L75" s="48"/>
      <c r="M75" s="49"/>
      <c r="N75" s="50">
        <f t="shared" si="9"/>
        <v>0</v>
      </c>
      <c r="O75" s="51"/>
      <c r="P75" s="51"/>
      <c r="Q75" s="51"/>
      <c r="R75" s="50"/>
      <c r="S75" s="50"/>
      <c r="T75" s="50"/>
      <c r="U75" s="50"/>
      <c r="V75" s="50"/>
      <c r="W75" s="50"/>
      <c r="X75" s="50"/>
      <c r="Y75" s="50"/>
      <c r="Z75" s="50"/>
      <c r="AA75" s="52"/>
      <c r="AB75" s="52"/>
      <c r="AC75" s="52"/>
      <c r="AD75" s="43">
        <f t="shared" si="10"/>
        <v>4132486</v>
      </c>
      <c r="AE75" s="53">
        <v>182000</v>
      </c>
      <c r="AF75" s="54">
        <v>73000</v>
      </c>
      <c r="AG75" s="55">
        <f t="shared" si="11"/>
        <v>6766000</v>
      </c>
      <c r="AH75" s="53"/>
      <c r="AI75" s="45"/>
      <c r="AJ75" s="55"/>
      <c r="AK75" s="47"/>
      <c r="AL75" s="52"/>
      <c r="AM75" s="52"/>
    </row>
    <row r="76" spans="1:39" ht="14.4" x14ac:dyDescent="0.3">
      <c r="A76" s="32"/>
      <c r="B76" s="95" t="s">
        <v>46</v>
      </c>
      <c r="C76" s="99"/>
      <c r="D76" s="103">
        <v>35000</v>
      </c>
      <c r="E76" s="20">
        <f t="shared" si="8"/>
        <v>874857</v>
      </c>
      <c r="F76" s="40"/>
      <c r="G76" s="34"/>
      <c r="H76" s="20">
        <f t="shared" si="6"/>
        <v>0</v>
      </c>
      <c r="I76" s="38"/>
      <c r="J76" s="34">
        <v>362500</v>
      </c>
      <c r="K76" s="107">
        <f t="shared" si="7"/>
        <v>1361157</v>
      </c>
      <c r="L76" s="42"/>
      <c r="M76" s="36"/>
      <c r="N76" s="17">
        <f t="shared" si="9"/>
        <v>0</v>
      </c>
      <c r="O76" s="26"/>
      <c r="P76" s="26"/>
      <c r="Q76" s="26"/>
      <c r="R76" s="17"/>
      <c r="S76" s="17">
        <v>397500</v>
      </c>
      <c r="T76" s="17"/>
      <c r="U76" s="17"/>
      <c r="V76" s="17"/>
      <c r="W76" s="17"/>
      <c r="X76" s="17"/>
      <c r="Y76" s="17"/>
      <c r="Z76" s="17"/>
      <c r="AA76" s="14"/>
      <c r="AB76" s="14"/>
      <c r="AC76" s="14"/>
      <c r="AD76" s="108">
        <f t="shared" si="10"/>
        <v>4529986</v>
      </c>
      <c r="AE76" s="16"/>
      <c r="AF76" s="18"/>
      <c r="AG76" s="15">
        <f t="shared" si="11"/>
        <v>6766000</v>
      </c>
      <c r="AH76" s="16"/>
      <c r="AI76" s="38"/>
      <c r="AJ76" s="15"/>
      <c r="AK76" s="40"/>
      <c r="AL76" s="14"/>
      <c r="AM76" s="14"/>
    </row>
    <row r="77" spans="1:39" ht="14.4" x14ac:dyDescent="0.3">
      <c r="A77" s="32"/>
      <c r="B77" s="95" t="s">
        <v>50</v>
      </c>
      <c r="C77" s="99"/>
      <c r="D77" s="103">
        <v>15000</v>
      </c>
      <c r="E77" s="20">
        <f t="shared" si="8"/>
        <v>859857</v>
      </c>
      <c r="F77" s="40"/>
      <c r="G77" s="34"/>
      <c r="H77" s="20">
        <f t="shared" si="6"/>
        <v>0</v>
      </c>
      <c r="I77" s="38"/>
      <c r="J77" s="34"/>
      <c r="K77" s="9">
        <f t="shared" si="7"/>
        <v>1361157</v>
      </c>
      <c r="L77" s="42"/>
      <c r="M77" s="36"/>
      <c r="N77" s="17">
        <f t="shared" si="9"/>
        <v>0</v>
      </c>
      <c r="O77" s="26"/>
      <c r="P77" s="26"/>
      <c r="Q77" s="26"/>
      <c r="R77" s="17">
        <v>15000</v>
      </c>
      <c r="S77" s="17"/>
      <c r="T77" s="17"/>
      <c r="U77" s="17"/>
      <c r="V77" s="17"/>
      <c r="W77" s="17"/>
      <c r="X77" s="17"/>
      <c r="Y77" s="17"/>
      <c r="Z77" s="17"/>
      <c r="AA77" s="14"/>
      <c r="AB77" s="14"/>
      <c r="AC77" s="14"/>
      <c r="AD77" s="43">
        <f t="shared" si="10"/>
        <v>4544986</v>
      </c>
      <c r="AE77" s="16"/>
      <c r="AF77" s="18"/>
      <c r="AG77" s="55">
        <f t="shared" si="11"/>
        <v>6766000</v>
      </c>
      <c r="AH77" s="16"/>
      <c r="AI77" s="38"/>
      <c r="AJ77" s="15"/>
      <c r="AK77" s="40"/>
      <c r="AL77" s="14"/>
      <c r="AM77" s="14"/>
    </row>
    <row r="78" spans="1:39" ht="14.4" x14ac:dyDescent="0.3">
      <c r="A78" s="32"/>
      <c r="B78" s="95" t="s">
        <v>53</v>
      </c>
      <c r="C78" s="99"/>
      <c r="D78" s="103"/>
      <c r="E78" s="20">
        <f t="shared" si="8"/>
        <v>859857</v>
      </c>
      <c r="F78" s="40"/>
      <c r="G78" s="34"/>
      <c r="H78" s="20">
        <f t="shared" si="6"/>
        <v>0</v>
      </c>
      <c r="I78" s="38"/>
      <c r="J78" s="34">
        <v>202500</v>
      </c>
      <c r="K78" s="107">
        <f t="shared" si="7"/>
        <v>1158657</v>
      </c>
      <c r="L78" s="42"/>
      <c r="M78" s="36"/>
      <c r="N78" s="17">
        <f t="shared" si="9"/>
        <v>0</v>
      </c>
      <c r="O78" s="26"/>
      <c r="P78" s="26"/>
      <c r="Q78" s="26"/>
      <c r="R78" s="17"/>
      <c r="S78" s="17"/>
      <c r="T78" s="17"/>
      <c r="U78" s="17"/>
      <c r="V78" s="17"/>
      <c r="W78" s="17"/>
      <c r="X78" s="17"/>
      <c r="Y78" s="17"/>
      <c r="Z78" s="17"/>
      <c r="AA78" s="14"/>
      <c r="AB78" s="14"/>
      <c r="AC78" s="14">
        <v>202500</v>
      </c>
      <c r="AD78" s="108">
        <f t="shared" si="10"/>
        <v>4747486</v>
      </c>
      <c r="AE78" s="16"/>
      <c r="AF78" s="18"/>
      <c r="AG78" s="15">
        <f t="shared" si="11"/>
        <v>6766000</v>
      </c>
      <c r="AH78" s="16"/>
      <c r="AI78" s="38"/>
      <c r="AJ78" s="15"/>
      <c r="AK78" s="40"/>
      <c r="AL78" s="14"/>
      <c r="AM78" s="14"/>
    </row>
    <row r="79" spans="1:39" ht="14.4" x14ac:dyDescent="0.3">
      <c r="A79" s="32"/>
      <c r="B79" s="95" t="s">
        <v>97</v>
      </c>
      <c r="C79" s="99"/>
      <c r="D79" s="103">
        <v>100000</v>
      </c>
      <c r="E79" s="20">
        <f t="shared" si="8"/>
        <v>759857</v>
      </c>
      <c r="F79" s="40"/>
      <c r="G79" s="34"/>
      <c r="H79" s="20">
        <f t="shared" si="6"/>
        <v>0</v>
      </c>
      <c r="I79" s="38"/>
      <c r="J79" s="34"/>
      <c r="K79" s="9">
        <f t="shared" si="7"/>
        <v>1158657</v>
      </c>
      <c r="L79" s="42"/>
      <c r="M79" s="36"/>
      <c r="N79" s="17">
        <f t="shared" si="9"/>
        <v>0</v>
      </c>
      <c r="O79" s="26"/>
      <c r="P79" s="26"/>
      <c r="Q79" s="26"/>
      <c r="R79" s="17"/>
      <c r="S79" s="17"/>
      <c r="T79" s="17"/>
      <c r="U79" s="17"/>
      <c r="V79" s="17"/>
      <c r="W79" s="17"/>
      <c r="X79" s="17"/>
      <c r="Y79" s="17"/>
      <c r="Z79" s="17"/>
      <c r="AA79" s="14"/>
      <c r="AB79" s="14"/>
      <c r="AC79" s="14">
        <v>100000</v>
      </c>
      <c r="AD79" s="43">
        <f t="shared" si="10"/>
        <v>4847486</v>
      </c>
      <c r="AE79" s="16"/>
      <c r="AF79" s="18"/>
      <c r="AG79" s="55">
        <f t="shared" si="11"/>
        <v>6766000</v>
      </c>
      <c r="AH79" s="16"/>
      <c r="AI79" s="38"/>
      <c r="AJ79" s="15"/>
      <c r="AK79" s="40"/>
      <c r="AL79" s="14"/>
      <c r="AM79" s="14"/>
    </row>
    <row r="80" spans="1:39" ht="14.4" x14ac:dyDescent="0.3">
      <c r="A80" s="32"/>
      <c r="B80" s="95" t="s">
        <v>98</v>
      </c>
      <c r="C80" s="99"/>
      <c r="D80" s="103">
        <v>362500</v>
      </c>
      <c r="E80" s="20">
        <f t="shared" si="8"/>
        <v>397357</v>
      </c>
      <c r="F80" s="40"/>
      <c r="G80" s="34"/>
      <c r="H80" s="20">
        <f t="shared" si="6"/>
        <v>0</v>
      </c>
      <c r="I80" s="38"/>
      <c r="J80" s="34"/>
      <c r="K80" s="107">
        <f t="shared" si="7"/>
        <v>1158657</v>
      </c>
      <c r="L80" s="42"/>
      <c r="M80" s="36"/>
      <c r="N80" s="17">
        <f t="shared" si="9"/>
        <v>0</v>
      </c>
      <c r="O80" s="26"/>
      <c r="P80" s="26"/>
      <c r="Q80" s="26"/>
      <c r="R80" s="17"/>
      <c r="S80" s="17">
        <v>362500</v>
      </c>
      <c r="T80" s="17"/>
      <c r="U80" s="17"/>
      <c r="V80" s="17"/>
      <c r="W80" s="17"/>
      <c r="X80" s="17"/>
      <c r="Y80" s="17"/>
      <c r="Z80" s="17"/>
      <c r="AA80" s="14"/>
      <c r="AB80" s="14"/>
      <c r="AC80" s="14"/>
      <c r="AD80" s="108">
        <f t="shared" si="10"/>
        <v>5209986</v>
      </c>
      <c r="AE80" s="16"/>
      <c r="AF80" s="18"/>
      <c r="AG80" s="15">
        <f t="shared" si="11"/>
        <v>6766000</v>
      </c>
      <c r="AH80" s="16"/>
      <c r="AI80" s="38"/>
      <c r="AJ80" s="15"/>
      <c r="AK80" s="40"/>
      <c r="AL80" s="14"/>
      <c r="AM80" s="14"/>
    </row>
    <row r="81" spans="1:39" s="1" customFormat="1" ht="14.4" x14ac:dyDescent="0.3">
      <c r="A81" s="44"/>
      <c r="B81" s="78"/>
      <c r="C81" s="98"/>
      <c r="D81" s="102"/>
      <c r="E81" s="10">
        <f t="shared" si="8"/>
        <v>397357</v>
      </c>
      <c r="F81" s="47"/>
      <c r="G81" s="46"/>
      <c r="H81" s="10">
        <f t="shared" si="6"/>
        <v>0</v>
      </c>
      <c r="I81" s="45"/>
      <c r="J81" s="46"/>
      <c r="K81" s="9">
        <f t="shared" si="7"/>
        <v>1158657</v>
      </c>
      <c r="L81" s="48"/>
      <c r="M81" s="49"/>
      <c r="N81" s="50">
        <f t="shared" si="9"/>
        <v>0</v>
      </c>
      <c r="O81" s="51"/>
      <c r="P81" s="51"/>
      <c r="Q81" s="51"/>
      <c r="R81" s="50"/>
      <c r="S81" s="50"/>
      <c r="T81" s="50"/>
      <c r="U81" s="50"/>
      <c r="V81" s="50"/>
      <c r="W81" s="50"/>
      <c r="X81" s="50"/>
      <c r="Y81" s="50"/>
      <c r="Z81" s="50"/>
      <c r="AA81" s="52"/>
      <c r="AB81" s="52"/>
      <c r="AC81" s="52"/>
      <c r="AD81" s="43">
        <f t="shared" si="10"/>
        <v>5209986</v>
      </c>
      <c r="AE81" s="53"/>
      <c r="AF81" s="54"/>
      <c r="AG81" s="55">
        <f t="shared" si="11"/>
        <v>6766000</v>
      </c>
      <c r="AH81" s="53"/>
      <c r="AI81" s="45"/>
      <c r="AJ81" s="55"/>
      <c r="AK81" s="47"/>
      <c r="AL81" s="52"/>
      <c r="AM81" s="52"/>
    </row>
    <row r="82" spans="1:39" s="1" customFormat="1" ht="14.4" x14ac:dyDescent="0.3">
      <c r="A82" s="44"/>
      <c r="B82" s="78"/>
      <c r="C82" s="98"/>
      <c r="D82" s="102"/>
      <c r="E82" s="10">
        <f t="shared" si="8"/>
        <v>397357</v>
      </c>
      <c r="F82" s="47"/>
      <c r="G82" s="46"/>
      <c r="H82" s="10">
        <f t="shared" si="6"/>
        <v>0</v>
      </c>
      <c r="I82" s="45"/>
      <c r="J82" s="46"/>
      <c r="K82" s="9">
        <f t="shared" si="7"/>
        <v>1158657</v>
      </c>
      <c r="L82" s="48"/>
      <c r="M82" s="49"/>
      <c r="N82" s="50">
        <f t="shared" si="9"/>
        <v>0</v>
      </c>
      <c r="O82" s="51"/>
      <c r="P82" s="51"/>
      <c r="Q82" s="51"/>
      <c r="R82" s="50"/>
      <c r="S82" s="50"/>
      <c r="T82" s="50"/>
      <c r="U82" s="50"/>
      <c r="V82" s="50"/>
      <c r="W82" s="50"/>
      <c r="X82" s="50"/>
      <c r="Y82" s="50"/>
      <c r="Z82" s="50"/>
      <c r="AA82" s="52"/>
      <c r="AB82" s="52"/>
      <c r="AC82" s="52"/>
      <c r="AD82" s="43">
        <f t="shared" si="10"/>
        <v>5209986</v>
      </c>
      <c r="AE82" s="53"/>
      <c r="AF82" s="54"/>
      <c r="AG82" s="55">
        <f t="shared" si="11"/>
        <v>6766000</v>
      </c>
      <c r="AH82" s="53"/>
      <c r="AI82" s="45"/>
      <c r="AJ82" s="55"/>
      <c r="AK82" s="47"/>
      <c r="AL82" s="52"/>
      <c r="AM82" s="52"/>
    </row>
    <row r="83" spans="1:39" ht="14.4" x14ac:dyDescent="0.3">
      <c r="A83" s="32"/>
      <c r="B83" s="95"/>
      <c r="C83" s="99"/>
      <c r="D83" s="103"/>
      <c r="E83" s="20">
        <f t="shared" si="8"/>
        <v>397357</v>
      </c>
      <c r="F83" s="40"/>
      <c r="G83" s="34"/>
      <c r="H83" s="20">
        <f t="shared" si="6"/>
        <v>0</v>
      </c>
      <c r="I83" s="38"/>
      <c r="J83" s="34"/>
      <c r="K83" s="9">
        <f t="shared" si="7"/>
        <v>1158657</v>
      </c>
      <c r="L83" s="42"/>
      <c r="M83" s="36"/>
      <c r="N83" s="17">
        <f t="shared" si="9"/>
        <v>0</v>
      </c>
      <c r="O83" s="26"/>
      <c r="P83" s="26"/>
      <c r="Q83" s="26"/>
      <c r="R83" s="17"/>
      <c r="S83" s="17"/>
      <c r="T83" s="17"/>
      <c r="U83" s="17"/>
      <c r="V83" s="17"/>
      <c r="W83" s="17"/>
      <c r="X83" s="17"/>
      <c r="Y83" s="17"/>
      <c r="Z83" s="17"/>
      <c r="AA83" s="14"/>
      <c r="AB83" s="14"/>
      <c r="AC83" s="14"/>
      <c r="AD83" s="43">
        <f t="shared" si="10"/>
        <v>5209986</v>
      </c>
      <c r="AE83" s="16"/>
      <c r="AF83" s="18"/>
      <c r="AG83" s="55">
        <f t="shared" si="11"/>
        <v>6766000</v>
      </c>
      <c r="AH83" s="16"/>
      <c r="AI83" s="38"/>
      <c r="AJ83" s="15"/>
      <c r="AK83" s="40"/>
      <c r="AL83" s="14"/>
      <c r="AM83" s="14"/>
    </row>
    <row r="84" spans="1:39" s="1" customFormat="1" ht="14.4" x14ac:dyDescent="0.3">
      <c r="A84" s="44"/>
      <c r="B84" s="78"/>
      <c r="C84" s="98"/>
      <c r="D84" s="102"/>
      <c r="E84" s="10">
        <f t="shared" si="8"/>
        <v>397357</v>
      </c>
      <c r="F84" s="47"/>
      <c r="G84" s="46"/>
      <c r="H84" s="10">
        <f t="shared" si="6"/>
        <v>0</v>
      </c>
      <c r="I84" s="45"/>
      <c r="J84" s="46"/>
      <c r="K84" s="9">
        <f t="shared" si="7"/>
        <v>1158657</v>
      </c>
      <c r="L84" s="48"/>
      <c r="M84" s="49"/>
      <c r="N84" s="50">
        <f t="shared" si="9"/>
        <v>0</v>
      </c>
      <c r="O84" s="51"/>
      <c r="P84" s="51"/>
      <c r="Q84" s="51"/>
      <c r="R84" s="50"/>
      <c r="S84" s="50"/>
      <c r="T84" s="50"/>
      <c r="U84" s="50"/>
      <c r="V84" s="50"/>
      <c r="W84" s="50"/>
      <c r="X84" s="50"/>
      <c r="Y84" s="50"/>
      <c r="Z84" s="50"/>
      <c r="AA84" s="52"/>
      <c r="AB84" s="52"/>
      <c r="AC84" s="52"/>
      <c r="AD84" s="43">
        <f t="shared" si="10"/>
        <v>5209986</v>
      </c>
      <c r="AE84" s="53"/>
      <c r="AF84" s="54"/>
      <c r="AG84" s="55">
        <f t="shared" si="11"/>
        <v>6766000</v>
      </c>
      <c r="AH84" s="53"/>
      <c r="AI84" s="45"/>
      <c r="AJ84" s="55"/>
      <c r="AK84" s="47"/>
      <c r="AL84" s="52"/>
      <c r="AM84" s="52"/>
    </row>
    <row r="85" spans="1:39" ht="14.4" x14ac:dyDescent="0.3">
      <c r="A85" s="32"/>
      <c r="B85" s="95"/>
      <c r="C85" s="99"/>
      <c r="D85" s="103"/>
      <c r="E85" s="20">
        <f t="shared" si="8"/>
        <v>397357</v>
      </c>
      <c r="F85" s="40"/>
      <c r="G85" s="34"/>
      <c r="H85" s="20">
        <f t="shared" si="6"/>
        <v>0</v>
      </c>
      <c r="I85" s="38"/>
      <c r="J85" s="34"/>
      <c r="K85" s="9">
        <f t="shared" si="7"/>
        <v>1158657</v>
      </c>
      <c r="L85" s="42"/>
      <c r="M85" s="36"/>
      <c r="N85" s="17">
        <f t="shared" si="9"/>
        <v>0</v>
      </c>
      <c r="O85" s="26"/>
      <c r="P85" s="26"/>
      <c r="Q85" s="26"/>
      <c r="R85" s="17"/>
      <c r="S85" s="17"/>
      <c r="T85" s="17"/>
      <c r="U85" s="17"/>
      <c r="V85" s="17"/>
      <c r="W85" s="17"/>
      <c r="X85" s="17"/>
      <c r="Y85" s="17"/>
      <c r="Z85" s="17"/>
      <c r="AA85" s="14"/>
      <c r="AB85" s="14"/>
      <c r="AC85" s="14"/>
      <c r="AD85" s="43">
        <f t="shared" si="10"/>
        <v>5209986</v>
      </c>
      <c r="AE85" s="16"/>
      <c r="AF85" s="18"/>
      <c r="AG85" s="55">
        <f t="shared" si="11"/>
        <v>6766000</v>
      </c>
      <c r="AH85" s="16"/>
      <c r="AI85" s="38"/>
      <c r="AJ85" s="15"/>
      <c r="AK85" s="40"/>
      <c r="AL85" s="14"/>
      <c r="AM85" s="14"/>
    </row>
    <row r="86" spans="1:39" s="1" customFormat="1" ht="14.4" x14ac:dyDescent="0.3">
      <c r="A86" s="44"/>
      <c r="B86" s="78"/>
      <c r="C86" s="98"/>
      <c r="D86" s="102"/>
      <c r="E86" s="10">
        <f t="shared" si="8"/>
        <v>397357</v>
      </c>
      <c r="F86" s="47"/>
      <c r="G86" s="46"/>
      <c r="H86" s="10">
        <f t="shared" si="6"/>
        <v>0</v>
      </c>
      <c r="I86" s="45"/>
      <c r="J86" s="46"/>
      <c r="K86" s="9">
        <f t="shared" si="7"/>
        <v>1158657</v>
      </c>
      <c r="L86" s="48"/>
      <c r="M86" s="49"/>
      <c r="N86" s="50">
        <f t="shared" si="9"/>
        <v>0</v>
      </c>
      <c r="O86" s="51"/>
      <c r="P86" s="51"/>
      <c r="Q86" s="51"/>
      <c r="R86" s="50"/>
      <c r="S86" s="50"/>
      <c r="T86" s="50"/>
      <c r="U86" s="50"/>
      <c r="V86" s="50"/>
      <c r="W86" s="50"/>
      <c r="X86" s="50"/>
      <c r="Y86" s="50"/>
      <c r="Z86" s="50"/>
      <c r="AA86" s="52"/>
      <c r="AB86" s="52"/>
      <c r="AC86" s="52"/>
      <c r="AD86" s="43">
        <f t="shared" si="10"/>
        <v>5209986</v>
      </c>
      <c r="AE86" s="53"/>
      <c r="AF86" s="54"/>
      <c r="AG86" s="55">
        <f t="shared" si="11"/>
        <v>6766000</v>
      </c>
      <c r="AH86" s="53"/>
      <c r="AI86" s="45"/>
      <c r="AJ86" s="55"/>
      <c r="AK86" s="47"/>
      <c r="AL86" s="52"/>
      <c r="AM86" s="52"/>
    </row>
    <row r="87" spans="1:39" ht="14.4" x14ac:dyDescent="0.3">
      <c r="A87" s="32"/>
      <c r="B87" s="95"/>
      <c r="C87" s="99"/>
      <c r="D87" s="103"/>
      <c r="E87" s="20">
        <f t="shared" si="8"/>
        <v>397357</v>
      </c>
      <c r="F87" s="40"/>
      <c r="G87" s="34"/>
      <c r="H87" s="20">
        <f t="shared" si="6"/>
        <v>0</v>
      </c>
      <c r="I87" s="38"/>
      <c r="J87" s="34"/>
      <c r="K87" s="9">
        <f t="shared" si="7"/>
        <v>1158657</v>
      </c>
      <c r="L87" s="42"/>
      <c r="M87" s="36"/>
      <c r="N87" s="17">
        <f t="shared" si="9"/>
        <v>0</v>
      </c>
      <c r="O87" s="26"/>
      <c r="P87" s="26"/>
      <c r="Q87" s="26"/>
      <c r="R87" s="17"/>
      <c r="S87" s="17"/>
      <c r="T87" s="17"/>
      <c r="U87" s="17"/>
      <c r="V87" s="17"/>
      <c r="W87" s="17"/>
      <c r="X87" s="17"/>
      <c r="Y87" s="17"/>
      <c r="Z87" s="17"/>
      <c r="AA87" s="14"/>
      <c r="AB87" s="14"/>
      <c r="AC87" s="14"/>
      <c r="AD87" s="43">
        <f t="shared" si="10"/>
        <v>5209986</v>
      </c>
      <c r="AE87" s="16"/>
      <c r="AF87" s="18"/>
      <c r="AG87" s="55">
        <f t="shared" si="11"/>
        <v>6766000</v>
      </c>
      <c r="AH87" s="16"/>
      <c r="AI87" s="38"/>
      <c r="AJ87" s="15"/>
      <c r="AK87" s="40"/>
      <c r="AL87" s="14"/>
      <c r="AM87" s="14"/>
    </row>
    <row r="88" spans="1:39" s="1" customFormat="1" ht="14.4" x14ac:dyDescent="0.3">
      <c r="A88" s="44"/>
      <c r="B88" s="78"/>
      <c r="C88" s="98"/>
      <c r="D88" s="102"/>
      <c r="E88" s="10">
        <f t="shared" si="8"/>
        <v>397357</v>
      </c>
      <c r="F88" s="47"/>
      <c r="G88" s="46"/>
      <c r="H88" s="10">
        <f t="shared" si="6"/>
        <v>0</v>
      </c>
      <c r="I88" s="45"/>
      <c r="J88" s="46"/>
      <c r="K88" s="9">
        <f t="shared" si="7"/>
        <v>1158657</v>
      </c>
      <c r="L88" s="48"/>
      <c r="M88" s="49"/>
      <c r="N88" s="50">
        <f t="shared" si="9"/>
        <v>0</v>
      </c>
      <c r="O88" s="51"/>
      <c r="P88" s="51"/>
      <c r="Q88" s="51"/>
      <c r="R88" s="50"/>
      <c r="S88" s="50"/>
      <c r="T88" s="50"/>
      <c r="U88" s="50"/>
      <c r="V88" s="50"/>
      <c r="W88" s="50"/>
      <c r="X88" s="50"/>
      <c r="Y88" s="50"/>
      <c r="Z88" s="50"/>
      <c r="AA88" s="52"/>
      <c r="AB88" s="52"/>
      <c r="AC88" s="52"/>
      <c r="AD88" s="43">
        <f t="shared" si="10"/>
        <v>5209986</v>
      </c>
      <c r="AE88" s="53"/>
      <c r="AF88" s="54"/>
      <c r="AG88" s="55">
        <f t="shared" si="11"/>
        <v>6766000</v>
      </c>
      <c r="AH88" s="53"/>
      <c r="AI88" s="45"/>
      <c r="AJ88" s="55"/>
      <c r="AK88" s="47"/>
      <c r="AL88" s="52"/>
      <c r="AM88" s="52"/>
    </row>
    <row r="89" spans="1:39" ht="14.4" x14ac:dyDescent="0.3">
      <c r="A89" s="32"/>
      <c r="B89" s="95"/>
      <c r="C89" s="99"/>
      <c r="D89" s="103"/>
      <c r="E89" s="20">
        <f t="shared" si="8"/>
        <v>397357</v>
      </c>
      <c r="F89" s="40"/>
      <c r="G89" s="34"/>
      <c r="H89" s="20">
        <f t="shared" si="6"/>
        <v>0</v>
      </c>
      <c r="I89" s="38"/>
      <c r="J89" s="34"/>
      <c r="K89" s="9">
        <f t="shared" si="7"/>
        <v>1158657</v>
      </c>
      <c r="L89" s="42"/>
      <c r="M89" s="36"/>
      <c r="N89" s="17">
        <f t="shared" si="9"/>
        <v>0</v>
      </c>
      <c r="O89" s="26"/>
      <c r="P89" s="26"/>
      <c r="Q89" s="26"/>
      <c r="R89" s="17"/>
      <c r="S89" s="17"/>
      <c r="T89" s="17"/>
      <c r="U89" s="17"/>
      <c r="V89" s="17"/>
      <c r="W89" s="17"/>
      <c r="X89" s="17"/>
      <c r="Y89" s="17"/>
      <c r="Z89" s="17"/>
      <c r="AA89" s="14"/>
      <c r="AB89" s="14"/>
      <c r="AC89" s="14"/>
      <c r="AD89" s="43">
        <f t="shared" si="10"/>
        <v>5209986</v>
      </c>
      <c r="AE89" s="16"/>
      <c r="AF89" s="18"/>
      <c r="AG89" s="55">
        <f t="shared" si="11"/>
        <v>6766000</v>
      </c>
      <c r="AH89" s="16"/>
      <c r="AI89" s="38"/>
      <c r="AJ89" s="15"/>
      <c r="AK89" s="40"/>
      <c r="AL89" s="14"/>
      <c r="AM89" s="14"/>
    </row>
    <row r="90" spans="1:39" ht="14.4" x14ac:dyDescent="0.3">
      <c r="A90" s="32"/>
      <c r="B90" s="95"/>
      <c r="C90" s="99"/>
      <c r="D90" s="103"/>
      <c r="E90" s="20">
        <f t="shared" si="8"/>
        <v>397357</v>
      </c>
      <c r="F90" s="40"/>
      <c r="G90" s="34"/>
      <c r="H90" s="20">
        <f t="shared" si="6"/>
        <v>0</v>
      </c>
      <c r="I90" s="38"/>
      <c r="J90" s="34"/>
      <c r="K90" s="9">
        <f t="shared" si="7"/>
        <v>1158657</v>
      </c>
      <c r="L90" s="42"/>
      <c r="M90" s="36"/>
      <c r="N90" s="17">
        <f t="shared" si="9"/>
        <v>0</v>
      </c>
      <c r="O90" s="26"/>
      <c r="P90" s="26"/>
      <c r="Q90" s="26"/>
      <c r="R90" s="17"/>
      <c r="S90" s="17"/>
      <c r="T90" s="17"/>
      <c r="U90" s="17"/>
      <c r="V90" s="17"/>
      <c r="W90" s="17"/>
      <c r="X90" s="17"/>
      <c r="Y90" s="17"/>
      <c r="Z90" s="17"/>
      <c r="AA90" s="14"/>
      <c r="AB90" s="14"/>
      <c r="AC90" s="14"/>
      <c r="AD90" s="43">
        <f t="shared" si="10"/>
        <v>5209986</v>
      </c>
      <c r="AE90" s="16"/>
      <c r="AF90" s="18"/>
      <c r="AG90" s="55">
        <f t="shared" si="11"/>
        <v>6766000</v>
      </c>
      <c r="AH90" s="16"/>
      <c r="AI90" s="38"/>
      <c r="AJ90" s="15"/>
      <c r="AK90" s="40"/>
      <c r="AL90" s="14"/>
      <c r="AM90" s="14"/>
    </row>
    <row r="91" spans="1:39" ht="14.4" x14ac:dyDescent="0.3">
      <c r="A91" s="32"/>
      <c r="B91" s="95"/>
      <c r="C91" s="99"/>
      <c r="D91" s="103"/>
      <c r="E91" s="20">
        <f t="shared" si="8"/>
        <v>397357</v>
      </c>
      <c r="F91" s="40"/>
      <c r="G91" s="34"/>
      <c r="H91" s="20">
        <f t="shared" ref="H91:H98" si="12">SUM(H90+F91-G91)</f>
        <v>0</v>
      </c>
      <c r="I91" s="38"/>
      <c r="J91" s="34"/>
      <c r="K91" s="9">
        <f t="shared" ref="K91:K97" si="13">SUM(K90+I91-J91)</f>
        <v>1158657</v>
      </c>
      <c r="L91" s="42"/>
      <c r="M91" s="36"/>
      <c r="N91" s="17">
        <f t="shared" si="9"/>
        <v>0</v>
      </c>
      <c r="O91" s="26"/>
      <c r="P91" s="26"/>
      <c r="Q91" s="26"/>
      <c r="R91" s="17"/>
      <c r="S91" s="17"/>
      <c r="T91" s="17"/>
      <c r="U91" s="17"/>
      <c r="V91" s="17"/>
      <c r="W91" s="17"/>
      <c r="X91" s="17"/>
      <c r="Y91" s="17"/>
      <c r="Z91" s="17"/>
      <c r="AA91" s="14"/>
      <c r="AB91" s="14"/>
      <c r="AC91" s="14"/>
      <c r="AD91" s="43">
        <f t="shared" si="10"/>
        <v>5209986</v>
      </c>
      <c r="AE91" s="16"/>
      <c r="AF91" s="18"/>
      <c r="AG91" s="55">
        <f t="shared" si="11"/>
        <v>6766000</v>
      </c>
      <c r="AH91" s="16"/>
      <c r="AI91" s="38"/>
      <c r="AJ91" s="15"/>
      <c r="AK91" s="40"/>
      <c r="AL91" s="14"/>
      <c r="AM91" s="14"/>
    </row>
    <row r="92" spans="1:39" ht="14.4" x14ac:dyDescent="0.3">
      <c r="A92" s="32"/>
      <c r="B92" s="95"/>
      <c r="C92" s="99"/>
      <c r="D92" s="103"/>
      <c r="E92" s="20">
        <f t="shared" si="8"/>
        <v>397357</v>
      </c>
      <c r="F92" s="40"/>
      <c r="G92" s="34"/>
      <c r="H92" s="20">
        <f t="shared" si="12"/>
        <v>0</v>
      </c>
      <c r="I92" s="38"/>
      <c r="J92" s="34"/>
      <c r="K92" s="9">
        <f t="shared" si="13"/>
        <v>1158657</v>
      </c>
      <c r="L92" s="42"/>
      <c r="M92" s="36"/>
      <c r="N92" s="17">
        <f t="shared" si="9"/>
        <v>0</v>
      </c>
      <c r="O92" s="26"/>
      <c r="P92" s="26"/>
      <c r="Q92" s="26"/>
      <c r="R92" s="17"/>
      <c r="S92" s="17"/>
      <c r="T92" s="17"/>
      <c r="U92" s="17"/>
      <c r="V92" s="17"/>
      <c r="W92" s="17"/>
      <c r="X92" s="17"/>
      <c r="Y92" s="17"/>
      <c r="Z92" s="17"/>
      <c r="AA92" s="14"/>
      <c r="AB92" s="14"/>
      <c r="AC92" s="14"/>
      <c r="AD92" s="43">
        <f t="shared" si="10"/>
        <v>5209986</v>
      </c>
      <c r="AE92" s="16"/>
      <c r="AF92" s="18"/>
      <c r="AG92" s="55">
        <f t="shared" si="11"/>
        <v>6766000</v>
      </c>
      <c r="AH92" s="16"/>
      <c r="AI92" s="38"/>
      <c r="AJ92" s="15"/>
      <c r="AK92" s="40"/>
      <c r="AL92" s="14"/>
      <c r="AM92" s="14"/>
    </row>
    <row r="93" spans="1:39" ht="14.4" x14ac:dyDescent="0.3">
      <c r="A93" s="32"/>
      <c r="B93" s="95"/>
      <c r="C93" s="99"/>
      <c r="D93" s="103"/>
      <c r="E93" s="20">
        <f t="shared" si="8"/>
        <v>397357</v>
      </c>
      <c r="F93" s="40"/>
      <c r="G93" s="34"/>
      <c r="H93" s="20">
        <f t="shared" si="12"/>
        <v>0</v>
      </c>
      <c r="I93" s="38"/>
      <c r="J93" s="34"/>
      <c r="K93" s="9">
        <f t="shared" si="13"/>
        <v>1158657</v>
      </c>
      <c r="L93" s="42"/>
      <c r="M93" s="36"/>
      <c r="N93" s="17">
        <f t="shared" si="9"/>
        <v>0</v>
      </c>
      <c r="O93" s="26"/>
      <c r="P93" s="26"/>
      <c r="Q93" s="26"/>
      <c r="R93" s="17"/>
      <c r="S93" s="17"/>
      <c r="T93" s="17"/>
      <c r="U93" s="17"/>
      <c r="V93" s="17"/>
      <c r="W93" s="17"/>
      <c r="X93" s="17"/>
      <c r="Y93" s="17"/>
      <c r="Z93" s="17"/>
      <c r="AA93" s="14"/>
      <c r="AB93" s="14"/>
      <c r="AC93" s="14"/>
      <c r="AD93" s="43">
        <f t="shared" si="10"/>
        <v>5209986</v>
      </c>
      <c r="AE93" s="16"/>
      <c r="AF93" s="18"/>
      <c r="AG93" s="55">
        <f t="shared" si="11"/>
        <v>6766000</v>
      </c>
      <c r="AH93" s="16"/>
      <c r="AI93" s="38"/>
      <c r="AJ93" s="15"/>
      <c r="AK93" s="40"/>
      <c r="AL93" s="14"/>
      <c r="AM93" s="14"/>
    </row>
    <row r="94" spans="1:39" ht="14.4" x14ac:dyDescent="0.3">
      <c r="A94" s="32"/>
      <c r="B94" s="95"/>
      <c r="C94" s="99"/>
      <c r="D94" s="103"/>
      <c r="E94" s="20">
        <f t="shared" si="8"/>
        <v>397357</v>
      </c>
      <c r="F94" s="40"/>
      <c r="G94" s="34"/>
      <c r="H94" s="20">
        <f t="shared" si="12"/>
        <v>0</v>
      </c>
      <c r="I94" s="38"/>
      <c r="J94" s="34"/>
      <c r="K94" s="9">
        <f t="shared" si="13"/>
        <v>1158657</v>
      </c>
      <c r="L94" s="42"/>
      <c r="M94" s="36"/>
      <c r="N94" s="17">
        <f t="shared" si="9"/>
        <v>0</v>
      </c>
      <c r="O94" s="26"/>
      <c r="P94" s="26"/>
      <c r="Q94" s="26"/>
      <c r="R94" s="17"/>
      <c r="S94" s="17"/>
      <c r="T94" s="17"/>
      <c r="U94" s="17"/>
      <c r="V94" s="17"/>
      <c r="W94" s="17"/>
      <c r="X94" s="17"/>
      <c r="Y94" s="17"/>
      <c r="Z94" s="17"/>
      <c r="AA94" s="14"/>
      <c r="AB94" s="14"/>
      <c r="AC94" s="14"/>
      <c r="AD94" s="43">
        <f t="shared" si="10"/>
        <v>5209986</v>
      </c>
      <c r="AE94" s="16"/>
      <c r="AF94" s="18"/>
      <c r="AG94" s="55">
        <f t="shared" si="11"/>
        <v>6766000</v>
      </c>
      <c r="AH94" s="16"/>
      <c r="AI94" s="38"/>
      <c r="AJ94" s="15"/>
      <c r="AK94" s="40"/>
      <c r="AL94" s="14"/>
      <c r="AM94" s="14"/>
    </row>
    <row r="95" spans="1:39" ht="14.4" x14ac:dyDescent="0.3">
      <c r="A95" s="32"/>
      <c r="B95" s="95"/>
      <c r="C95" s="99"/>
      <c r="D95" s="103"/>
      <c r="E95" s="20">
        <f t="shared" si="8"/>
        <v>397357</v>
      </c>
      <c r="F95" s="40"/>
      <c r="G95" s="34"/>
      <c r="H95" s="20">
        <f t="shared" si="12"/>
        <v>0</v>
      </c>
      <c r="I95" s="38"/>
      <c r="J95" s="34"/>
      <c r="K95" s="9">
        <f t="shared" si="13"/>
        <v>1158657</v>
      </c>
      <c r="L95" s="42"/>
      <c r="M95" s="36"/>
      <c r="N95" s="17">
        <f t="shared" si="9"/>
        <v>0</v>
      </c>
      <c r="O95" s="26"/>
      <c r="P95" s="26"/>
      <c r="Q95" s="26"/>
      <c r="R95" s="17"/>
      <c r="S95" s="17"/>
      <c r="T95" s="17"/>
      <c r="U95" s="17"/>
      <c r="V95" s="17"/>
      <c r="W95" s="17"/>
      <c r="X95" s="17"/>
      <c r="Y95" s="17"/>
      <c r="Z95" s="17"/>
      <c r="AA95" s="14"/>
      <c r="AB95" s="14"/>
      <c r="AC95" s="14"/>
      <c r="AD95" s="43">
        <f t="shared" si="10"/>
        <v>5209986</v>
      </c>
      <c r="AE95" s="16"/>
      <c r="AF95" s="18"/>
      <c r="AG95" s="55">
        <f t="shared" si="11"/>
        <v>6766000</v>
      </c>
      <c r="AH95" s="16"/>
      <c r="AI95" s="38"/>
      <c r="AJ95" s="15"/>
      <c r="AK95" s="40"/>
      <c r="AL95" s="14"/>
      <c r="AM95" s="14"/>
    </row>
    <row r="96" spans="1:39" ht="14.4" x14ac:dyDescent="0.3">
      <c r="A96" s="32"/>
      <c r="B96" s="95"/>
      <c r="C96" s="99"/>
      <c r="D96" s="103"/>
      <c r="E96" s="20">
        <f t="shared" si="8"/>
        <v>397357</v>
      </c>
      <c r="F96" s="40"/>
      <c r="G96" s="34"/>
      <c r="H96" s="20">
        <f t="shared" si="12"/>
        <v>0</v>
      </c>
      <c r="I96" s="38"/>
      <c r="J96" s="34"/>
      <c r="K96" s="9">
        <f t="shared" si="13"/>
        <v>1158657</v>
      </c>
      <c r="L96" s="42"/>
      <c r="M96" s="36"/>
      <c r="N96" s="17">
        <f t="shared" si="9"/>
        <v>0</v>
      </c>
      <c r="O96" s="26"/>
      <c r="P96" s="26"/>
      <c r="Q96" s="26"/>
      <c r="R96" s="17"/>
      <c r="S96" s="17"/>
      <c r="T96" s="17"/>
      <c r="U96" s="17"/>
      <c r="V96" s="17"/>
      <c r="W96" s="17"/>
      <c r="X96" s="17"/>
      <c r="Y96" s="17"/>
      <c r="Z96" s="17"/>
      <c r="AA96" s="14"/>
      <c r="AB96" s="14"/>
      <c r="AC96" s="14"/>
      <c r="AD96" s="43">
        <f t="shared" si="10"/>
        <v>5209986</v>
      </c>
      <c r="AE96" s="16"/>
      <c r="AF96" s="18"/>
      <c r="AG96" s="55">
        <f t="shared" si="11"/>
        <v>6766000</v>
      </c>
      <c r="AH96" s="16"/>
      <c r="AI96" s="38"/>
      <c r="AJ96" s="15"/>
      <c r="AK96" s="40"/>
      <c r="AL96" s="14"/>
      <c r="AM96" s="14"/>
    </row>
    <row r="97" spans="1:39" ht="14.4" x14ac:dyDescent="0.3">
      <c r="A97" s="32"/>
      <c r="B97" s="95"/>
      <c r="C97" s="99"/>
      <c r="D97" s="103"/>
      <c r="E97" s="20">
        <f t="shared" si="8"/>
        <v>397357</v>
      </c>
      <c r="F97" s="40"/>
      <c r="G97" s="34"/>
      <c r="H97" s="20">
        <f t="shared" si="12"/>
        <v>0</v>
      </c>
      <c r="I97" s="38"/>
      <c r="J97" s="34"/>
      <c r="K97" s="9">
        <f t="shared" si="13"/>
        <v>1158657</v>
      </c>
      <c r="L97" s="42"/>
      <c r="M97" s="36"/>
      <c r="N97" s="17">
        <f t="shared" si="9"/>
        <v>0</v>
      </c>
      <c r="O97" s="26"/>
      <c r="P97" s="26"/>
      <c r="Q97" s="26"/>
      <c r="R97" s="17"/>
      <c r="S97" s="17"/>
      <c r="T97" s="17"/>
      <c r="U97" s="17"/>
      <c r="V97" s="17"/>
      <c r="W97" s="17"/>
      <c r="X97" s="17"/>
      <c r="Y97" s="17"/>
      <c r="Z97" s="17"/>
      <c r="AA97" s="14"/>
      <c r="AB97" s="14"/>
      <c r="AC97" s="14"/>
      <c r="AD97" s="43">
        <f t="shared" si="10"/>
        <v>5209986</v>
      </c>
      <c r="AE97" s="16"/>
      <c r="AF97" s="18"/>
      <c r="AG97" s="55">
        <f t="shared" si="11"/>
        <v>6766000</v>
      </c>
      <c r="AH97" s="16"/>
      <c r="AI97" s="38"/>
      <c r="AJ97" s="15"/>
      <c r="AK97" s="40"/>
      <c r="AL97" s="14"/>
      <c r="AM97" s="14"/>
    </row>
    <row r="98" spans="1:39" ht="14.4" x14ac:dyDescent="0.3">
      <c r="A98" s="32"/>
      <c r="B98" s="95"/>
      <c r="C98" s="99"/>
      <c r="D98" s="103"/>
      <c r="E98" s="20">
        <f t="shared" si="8"/>
        <v>397357</v>
      </c>
      <c r="F98" s="40"/>
      <c r="G98" s="34"/>
      <c r="H98" s="20">
        <f t="shared" si="12"/>
        <v>0</v>
      </c>
      <c r="I98" s="38"/>
      <c r="J98" s="34"/>
      <c r="K98" s="9">
        <f>SUM(K97+I98-J98)</f>
        <v>1158657</v>
      </c>
      <c r="L98" s="42"/>
      <c r="M98" s="36"/>
      <c r="N98" s="17">
        <f t="shared" si="9"/>
        <v>0</v>
      </c>
      <c r="O98" s="26"/>
      <c r="P98" s="26"/>
      <c r="Q98" s="26"/>
      <c r="R98" s="17"/>
      <c r="S98" s="17"/>
      <c r="T98" s="17"/>
      <c r="U98" s="17"/>
      <c r="V98" s="17"/>
      <c r="W98" s="17"/>
      <c r="X98" s="17"/>
      <c r="Y98" s="17"/>
      <c r="Z98" s="17"/>
      <c r="AA98" s="14"/>
      <c r="AB98" s="14"/>
      <c r="AC98" s="14"/>
      <c r="AD98" s="43">
        <f t="shared" si="10"/>
        <v>5209986</v>
      </c>
      <c r="AE98" s="16"/>
      <c r="AF98" s="18"/>
      <c r="AG98" s="55">
        <f t="shared" si="11"/>
        <v>6766000</v>
      </c>
      <c r="AH98" s="16"/>
      <c r="AI98" s="38"/>
      <c r="AJ98" s="15"/>
      <c r="AK98" s="40"/>
      <c r="AL98" s="14"/>
      <c r="AM98" s="14"/>
    </row>
    <row r="99" spans="1:39" s="68" customFormat="1" x14ac:dyDescent="0.25">
      <c r="A99" s="222" t="s">
        <v>56</v>
      </c>
      <c r="B99" s="223"/>
      <c r="C99" s="100">
        <f>SUM(C8:C98)</f>
        <v>3485000</v>
      </c>
      <c r="D99" s="104">
        <f>SUM(D8:D98)</f>
        <v>3087643</v>
      </c>
      <c r="E99" s="58">
        <f>SUM(C99-D99)</f>
        <v>397357</v>
      </c>
      <c r="F99" s="56">
        <f>SUM(F8:F34)</f>
        <v>0</v>
      </c>
      <c r="G99" s="57">
        <f>SUM(G8:G34)</f>
        <v>0</v>
      </c>
      <c r="H99" s="58">
        <f>SUM(F99-G99)</f>
        <v>0</v>
      </c>
      <c r="I99" s="56">
        <f>SUM(I8:I98)</f>
        <v>3281000</v>
      </c>
      <c r="J99" s="57">
        <f>SUM(J8:J98)</f>
        <v>2122343</v>
      </c>
      <c r="K99" s="9">
        <f>SUM(I99-J99)</f>
        <v>1158657</v>
      </c>
      <c r="L99" s="56">
        <f>SUM(L8:L98)</f>
        <v>0</v>
      </c>
      <c r="M99" s="57">
        <f>SUM(M8:M98)</f>
        <v>0</v>
      </c>
      <c r="N99" s="58">
        <f>SUM(L99-M99)</f>
        <v>0</v>
      </c>
      <c r="O99" s="59">
        <f>SUM(O8:O34)</f>
        <v>0</v>
      </c>
      <c r="P99" s="59">
        <f>SUM(P8:P34)</f>
        <v>0</v>
      </c>
      <c r="Q99" s="60">
        <f>SUM(O99-P99)</f>
        <v>0</v>
      </c>
      <c r="R99" s="61">
        <f>SUM(R8:R98)</f>
        <v>997400</v>
      </c>
      <c r="S99" s="61">
        <f>SUM(S8:S98)</f>
        <v>2507086</v>
      </c>
      <c r="T99" s="61">
        <f>SUM(T8:T98)</f>
        <v>0</v>
      </c>
      <c r="U99" s="61">
        <f t="shared" ref="U99:AB99" si="14">SUM(U8:U98)</f>
        <v>0</v>
      </c>
      <c r="V99" s="61">
        <f t="shared" si="14"/>
        <v>0</v>
      </c>
      <c r="W99" s="61">
        <f t="shared" si="14"/>
        <v>0</v>
      </c>
      <c r="X99" s="61">
        <f t="shared" si="14"/>
        <v>0</v>
      </c>
      <c r="Y99" s="61">
        <f t="shared" si="14"/>
        <v>0</v>
      </c>
      <c r="Z99" s="61">
        <f t="shared" si="14"/>
        <v>0</v>
      </c>
      <c r="AA99" s="61">
        <f t="shared" si="14"/>
        <v>0</v>
      </c>
      <c r="AB99" s="61">
        <f t="shared" si="14"/>
        <v>0</v>
      </c>
      <c r="AC99" s="61">
        <f>SUM(AC8:AC98)</f>
        <v>1705500</v>
      </c>
      <c r="AD99" s="62">
        <f>SUM(R99:AC99)</f>
        <v>5209986</v>
      </c>
      <c r="AE99" s="63">
        <f>SUM(AE8:AE98)</f>
        <v>3485000</v>
      </c>
      <c r="AF99" s="63">
        <f>SUM(AF8:AF98)</f>
        <v>3281000</v>
      </c>
      <c r="AG99" s="63">
        <f>SUM(AE8:AF38)</f>
        <v>2230000</v>
      </c>
      <c r="AH99" s="64">
        <f>SUM(AH8:AH34)</f>
        <v>0</v>
      </c>
      <c r="AI99" s="65">
        <f>SUM(AI8:AI34)</f>
        <v>0</v>
      </c>
      <c r="AJ99" s="66">
        <f>SUM(AH99-AI99)</f>
        <v>0</v>
      </c>
      <c r="AK99" s="65">
        <f>SUM(AK8:AK34)</f>
        <v>0</v>
      </c>
      <c r="AL99" s="64">
        <f>SUM(AL8:AL34)</f>
        <v>0</v>
      </c>
      <c r="AM99" s="67">
        <f>SUM(AK99-AL99)</f>
        <v>0</v>
      </c>
    </row>
    <row r="100" spans="1:39" s="68" customFormat="1" x14ac:dyDescent="0.25">
      <c r="A100" s="222" t="s">
        <v>55</v>
      </c>
      <c r="B100" s="223"/>
      <c r="C100" s="220">
        <f>E99+H99+K99+N99</f>
        <v>1556014</v>
      </c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69"/>
      <c r="P100" s="69"/>
      <c r="Q100" s="69"/>
      <c r="R100" s="231" t="s">
        <v>27</v>
      </c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>
        <f>SUM(R9:AC98)</f>
        <v>5209986</v>
      </c>
      <c r="AD100" s="233"/>
      <c r="AE100" s="231" t="s">
        <v>28</v>
      </c>
      <c r="AF100" s="232"/>
      <c r="AG100" s="70">
        <f>SUM(AE99:AF99)</f>
        <v>6766000</v>
      </c>
      <c r="AH100" s="234"/>
      <c r="AI100" s="235"/>
      <c r="AJ100" s="236"/>
      <c r="AK100" s="234"/>
      <c r="AL100" s="235"/>
      <c r="AM100" s="237"/>
    </row>
  </sheetData>
  <mergeCells count="49">
    <mergeCell ref="AK100:AM100"/>
    <mergeCell ref="AK6:AK7"/>
    <mergeCell ref="AL6:AL7"/>
    <mergeCell ref="AM6:AM7"/>
    <mergeCell ref="A99:B99"/>
    <mergeCell ref="A100:B100"/>
    <mergeCell ref="C100:N100"/>
    <mergeCell ref="R100:AB100"/>
    <mergeCell ref="AC100:AD100"/>
    <mergeCell ref="AE100:AF100"/>
    <mergeCell ref="AH100:AJ100"/>
    <mergeCell ref="AD6:AD7"/>
    <mergeCell ref="AE6:AF6"/>
    <mergeCell ref="AG6:AG7"/>
    <mergeCell ref="AH6:AH7"/>
    <mergeCell ref="AI6:AI7"/>
    <mergeCell ref="AJ6:AJ7"/>
    <mergeCell ref="Q6:Q7"/>
    <mergeCell ref="R6:V6"/>
    <mergeCell ref="W6:Z6"/>
    <mergeCell ref="AA6:AA7"/>
    <mergeCell ref="AB6:AB7"/>
    <mergeCell ref="AC6:AC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1:AM2"/>
    <mergeCell ref="A5:A7"/>
    <mergeCell ref="B5:B7"/>
    <mergeCell ref="C5:E5"/>
    <mergeCell ref="F5:H5"/>
    <mergeCell ref="I5:K5"/>
    <mergeCell ref="L5:N5"/>
    <mergeCell ref="O5:Q5"/>
    <mergeCell ref="R5:AD5"/>
    <mergeCell ref="AE5:AG5"/>
    <mergeCell ref="P6:P7"/>
    <mergeCell ref="AH5:AJ5"/>
    <mergeCell ref="AK5:AM5"/>
    <mergeCell ref="C6:C7"/>
    <mergeCell ref="D6:D7"/>
    <mergeCell ref="E6:E7"/>
  </mergeCells>
  <pageMargins left="0.25" right="0.25" top="0.75" bottom="0.75" header="0.3" footer="0.3"/>
  <pageSetup paperSize="9" scale="96" fitToHeight="5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6A35-7480-4D97-8333-1A92867CEB59}">
  <dimension ref="B4:K26"/>
  <sheetViews>
    <sheetView topLeftCell="A4" zoomScale="111" workbookViewId="0">
      <selection activeCell="G29" sqref="G29"/>
    </sheetView>
  </sheetViews>
  <sheetFormatPr defaultRowHeight="14.4" x14ac:dyDescent="0.3"/>
  <cols>
    <col min="1" max="1" width="1.109375" customWidth="1"/>
    <col min="2" max="2" width="3.33203125" customWidth="1"/>
    <col min="3" max="3" width="9.33203125" customWidth="1"/>
    <col min="5" max="5" width="7.77734375" customWidth="1"/>
    <col min="6" max="6" width="9.88671875" customWidth="1"/>
    <col min="7" max="7" width="10.44140625" customWidth="1"/>
    <col min="8" max="8" width="12.6640625" customWidth="1"/>
  </cols>
  <sheetData>
    <row r="4" spans="2:11" x14ac:dyDescent="0.3">
      <c r="B4" s="248" t="s">
        <v>57</v>
      </c>
      <c r="C4" s="248"/>
      <c r="D4" s="248"/>
      <c r="E4" s="248"/>
      <c r="F4" s="248"/>
      <c r="G4" s="248"/>
      <c r="H4" s="248"/>
      <c r="I4" s="248"/>
      <c r="J4" s="248"/>
      <c r="K4" s="248"/>
    </row>
    <row r="5" spans="2:11" x14ac:dyDescent="0.3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2:11" x14ac:dyDescent="0.3">
      <c r="B6" s="249" t="s">
        <v>58</v>
      </c>
      <c r="C6" s="249"/>
      <c r="D6" s="249"/>
      <c r="E6" s="249"/>
      <c r="F6" s="249"/>
      <c r="G6" s="249"/>
      <c r="H6" s="249"/>
      <c r="I6" s="249"/>
      <c r="J6" s="249"/>
      <c r="K6" s="249"/>
    </row>
    <row r="7" spans="2:11" x14ac:dyDescent="0.3">
      <c r="B7" s="250" t="s">
        <v>89</v>
      </c>
      <c r="C7" s="250"/>
      <c r="D7" s="250"/>
      <c r="E7" s="250"/>
      <c r="F7" s="250"/>
      <c r="G7" s="250"/>
      <c r="H7" s="250"/>
      <c r="I7" s="250"/>
      <c r="J7" s="250"/>
      <c r="K7" s="250"/>
    </row>
    <row r="8" spans="2:1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</row>
    <row r="9" spans="2:11" x14ac:dyDescent="0.3">
      <c r="B9" s="72" t="s">
        <v>7</v>
      </c>
      <c r="C9" s="71"/>
      <c r="D9" s="71"/>
      <c r="E9" s="71"/>
      <c r="F9" s="71"/>
      <c r="G9" s="71"/>
      <c r="H9" s="71"/>
      <c r="I9" s="251" t="s">
        <v>59</v>
      </c>
      <c r="J9" s="251"/>
      <c r="K9" s="71"/>
    </row>
    <row r="10" spans="2:11" x14ac:dyDescent="0.3">
      <c r="B10" s="246" t="s">
        <v>39</v>
      </c>
      <c r="C10" s="246"/>
      <c r="D10" s="246"/>
      <c r="E10" s="242">
        <f>'JU P3'!AG100</f>
        <v>6766000</v>
      </c>
      <c r="F10" s="242"/>
      <c r="G10" s="240"/>
      <c r="H10" s="240"/>
      <c r="I10" s="241"/>
      <c r="J10" s="240"/>
      <c r="K10" s="71"/>
    </row>
    <row r="11" spans="2:11" x14ac:dyDescent="0.3">
      <c r="B11" s="71"/>
      <c r="C11" s="71" t="s">
        <v>60</v>
      </c>
      <c r="D11" s="71"/>
      <c r="E11" s="242">
        <v>0</v>
      </c>
      <c r="F11" s="242"/>
      <c r="G11" s="240"/>
      <c r="H11" s="240"/>
      <c r="I11" s="241"/>
      <c r="J11" s="240"/>
      <c r="K11" s="71"/>
    </row>
    <row r="12" spans="2:11" x14ac:dyDescent="0.3">
      <c r="B12" s="71"/>
      <c r="C12" s="71" t="s">
        <v>61</v>
      </c>
      <c r="D12" s="71"/>
      <c r="E12" s="242">
        <v>0</v>
      </c>
      <c r="F12" s="242"/>
      <c r="G12" s="240"/>
      <c r="H12" s="240"/>
      <c r="I12" s="247"/>
      <c r="J12" s="243"/>
      <c r="K12" s="71"/>
    </row>
    <row r="13" spans="2:11" x14ac:dyDescent="0.3">
      <c r="B13" s="71"/>
      <c r="C13" s="71" t="s">
        <v>62</v>
      </c>
      <c r="D13" s="71"/>
      <c r="E13" s="242">
        <v>0</v>
      </c>
      <c r="F13" s="242"/>
      <c r="G13" s="74" t="s">
        <v>63</v>
      </c>
      <c r="H13" s="75">
        <f>E10</f>
        <v>6766000</v>
      </c>
      <c r="I13" s="244">
        <f>H13</f>
        <v>6766000</v>
      </c>
      <c r="J13" s="245"/>
      <c r="K13" s="71"/>
    </row>
    <row r="14" spans="2:11" x14ac:dyDescent="0.3">
      <c r="B14" s="72" t="s">
        <v>64</v>
      </c>
      <c r="C14" s="71"/>
      <c r="D14" s="71"/>
      <c r="E14" s="242"/>
      <c r="F14" s="242"/>
      <c r="G14" s="240"/>
      <c r="H14" s="240"/>
      <c r="I14" s="241"/>
      <c r="J14" s="240"/>
      <c r="K14" s="71"/>
    </row>
    <row r="15" spans="2:11" x14ac:dyDescent="0.3">
      <c r="B15" s="246" t="s">
        <v>6</v>
      </c>
      <c r="C15" s="246"/>
      <c r="D15" s="246"/>
      <c r="E15" s="242"/>
      <c r="F15" s="242"/>
      <c r="G15" s="240"/>
      <c r="H15" s="240"/>
      <c r="I15" s="241"/>
      <c r="J15" s="240"/>
      <c r="K15" s="71"/>
    </row>
    <row r="16" spans="2:11" x14ac:dyDescent="0.3">
      <c r="B16" s="71"/>
      <c r="C16" s="71" t="s">
        <v>74</v>
      </c>
      <c r="D16" s="71"/>
      <c r="E16" s="242">
        <f>'JU P3'!R99</f>
        <v>997400</v>
      </c>
      <c r="F16" s="242"/>
      <c r="H16" s="71"/>
      <c r="I16" s="241"/>
      <c r="J16" s="240"/>
      <c r="K16" s="71"/>
    </row>
    <row r="17" spans="2:11" x14ac:dyDescent="0.3">
      <c r="B17" s="71"/>
      <c r="C17" s="71" t="s">
        <v>75</v>
      </c>
      <c r="D17" s="71"/>
      <c r="E17" s="242">
        <f>'JU P3'!S99</f>
        <v>2507086</v>
      </c>
      <c r="F17" s="242"/>
      <c r="G17" s="71" t="s">
        <v>67</v>
      </c>
      <c r="H17" s="71"/>
      <c r="I17" s="241"/>
      <c r="J17" s="240"/>
      <c r="K17" s="71"/>
    </row>
    <row r="18" spans="2:11" x14ac:dyDescent="0.3">
      <c r="B18" s="71"/>
      <c r="C18" s="71" t="s">
        <v>52</v>
      </c>
      <c r="D18" s="71"/>
      <c r="E18" s="242">
        <f>'JU P3'!AC99</f>
        <v>1705500</v>
      </c>
      <c r="F18" s="242"/>
      <c r="G18" s="71" t="s">
        <v>67</v>
      </c>
      <c r="H18" s="71"/>
      <c r="I18" s="241"/>
      <c r="J18" s="240"/>
      <c r="K18" s="71"/>
    </row>
    <row r="19" spans="2:11" x14ac:dyDescent="0.3">
      <c r="B19" s="71"/>
      <c r="C19" s="71" t="s">
        <v>68</v>
      </c>
      <c r="D19" s="71"/>
      <c r="E19" s="242">
        <v>0</v>
      </c>
      <c r="F19" s="242"/>
      <c r="G19" s="74" t="s">
        <v>65</v>
      </c>
      <c r="H19" s="75">
        <f>E16+E17+E18+E19</f>
        <v>5209986</v>
      </c>
      <c r="I19" s="241"/>
      <c r="J19" s="240"/>
      <c r="K19" s="71"/>
    </row>
    <row r="20" spans="2:11" x14ac:dyDescent="0.3">
      <c r="B20" s="71"/>
      <c r="C20" s="71" t="s">
        <v>66</v>
      </c>
      <c r="D20" s="71"/>
      <c r="E20" s="242">
        <v>444000</v>
      </c>
      <c r="F20" s="242"/>
      <c r="G20" s="240"/>
      <c r="H20" s="240"/>
      <c r="I20" s="241"/>
      <c r="J20" s="240"/>
      <c r="K20" s="71"/>
    </row>
    <row r="21" spans="2:11" x14ac:dyDescent="0.3">
      <c r="B21" s="71"/>
      <c r="C21" s="71" t="s">
        <v>69</v>
      </c>
      <c r="D21" s="71"/>
      <c r="E21" s="242">
        <v>100000</v>
      </c>
      <c r="F21" s="242"/>
      <c r="G21" s="240"/>
      <c r="H21" s="240"/>
      <c r="I21" s="241"/>
      <c r="J21" s="240"/>
      <c r="K21" s="71"/>
    </row>
    <row r="22" spans="2:11" x14ac:dyDescent="0.3">
      <c r="B22" s="71"/>
      <c r="C22" s="71" t="s">
        <v>70</v>
      </c>
      <c r="D22" s="71"/>
      <c r="E22" s="242">
        <v>3890000</v>
      </c>
      <c r="F22" s="242"/>
      <c r="G22" s="240"/>
      <c r="H22" s="240"/>
      <c r="I22" s="241"/>
      <c r="J22" s="240"/>
      <c r="K22" s="71"/>
    </row>
    <row r="23" spans="2:11" x14ac:dyDescent="0.3">
      <c r="B23" s="71"/>
      <c r="C23" s="71" t="s">
        <v>76</v>
      </c>
      <c r="D23" s="71"/>
      <c r="E23" s="242">
        <v>0</v>
      </c>
      <c r="F23" s="242"/>
      <c r="G23" s="74" t="s">
        <v>71</v>
      </c>
      <c r="H23" s="75">
        <f>E20+E21+E22</f>
        <v>4434000</v>
      </c>
      <c r="I23" s="241"/>
      <c r="J23" s="240"/>
      <c r="K23" s="71"/>
    </row>
    <row r="24" spans="2:11" x14ac:dyDescent="0.3">
      <c r="B24" s="71"/>
      <c r="C24" s="71"/>
      <c r="D24" s="71"/>
      <c r="E24" s="71"/>
      <c r="F24" s="239" t="s">
        <v>77</v>
      </c>
      <c r="G24" s="239"/>
      <c r="H24" s="76">
        <f>'JU P3'!AD99+H23</f>
        <v>9643986</v>
      </c>
      <c r="I24" s="71"/>
      <c r="J24" s="71"/>
      <c r="K24" s="71"/>
    </row>
    <row r="25" spans="2:11" x14ac:dyDescent="0.3">
      <c r="B25" s="71"/>
      <c r="C25" s="71"/>
      <c r="D25" s="71"/>
      <c r="E25" s="243"/>
      <c r="F25" s="243"/>
      <c r="G25" s="71"/>
      <c r="H25" s="71"/>
      <c r="I25" s="244">
        <f>H24</f>
        <v>9643986</v>
      </c>
      <c r="J25" s="245"/>
      <c r="K25" s="71" t="s">
        <v>72</v>
      </c>
    </row>
    <row r="26" spans="2:11" x14ac:dyDescent="0.3">
      <c r="B26" s="71"/>
      <c r="C26" s="71"/>
      <c r="D26" s="71"/>
      <c r="E26" s="71"/>
      <c r="F26" s="73" t="s">
        <v>73</v>
      </c>
      <c r="G26" s="71"/>
      <c r="H26" s="71"/>
      <c r="I26" s="238">
        <f>I13-I25</f>
        <v>-2877986</v>
      </c>
      <c r="J26" s="238"/>
      <c r="K26" s="71"/>
    </row>
  </sheetData>
  <mergeCells count="46">
    <mergeCell ref="B4:K5"/>
    <mergeCell ref="B6:K6"/>
    <mergeCell ref="B7:K7"/>
    <mergeCell ref="I9:J9"/>
    <mergeCell ref="B10:D10"/>
    <mergeCell ref="E10:F10"/>
    <mergeCell ref="G10:H10"/>
    <mergeCell ref="I10:J10"/>
    <mergeCell ref="B15:D15"/>
    <mergeCell ref="E15:F15"/>
    <mergeCell ref="G15:H15"/>
    <mergeCell ref="I15:J15"/>
    <mergeCell ref="E11:F11"/>
    <mergeCell ref="G11:H11"/>
    <mergeCell ref="I11:J11"/>
    <mergeCell ref="E12:F12"/>
    <mergeCell ref="G12:H12"/>
    <mergeCell ref="I12:J12"/>
    <mergeCell ref="E13:F13"/>
    <mergeCell ref="I13:J13"/>
    <mergeCell ref="E14:F14"/>
    <mergeCell ref="G14:H14"/>
    <mergeCell ref="I14:J14"/>
    <mergeCell ref="E21:F21"/>
    <mergeCell ref="G21:H21"/>
    <mergeCell ref="I21:J21"/>
    <mergeCell ref="E16:F16"/>
    <mergeCell ref="I16:J16"/>
    <mergeCell ref="E17:F17"/>
    <mergeCell ref="I17:J17"/>
    <mergeCell ref="E18:F18"/>
    <mergeCell ref="I18:J18"/>
    <mergeCell ref="E19:F19"/>
    <mergeCell ref="I19:J19"/>
    <mergeCell ref="E20:F20"/>
    <mergeCell ref="G20:H20"/>
    <mergeCell ref="I20:J20"/>
    <mergeCell ref="E25:F25"/>
    <mergeCell ref="I25:J25"/>
    <mergeCell ref="I26:J26"/>
    <mergeCell ref="E22:F22"/>
    <mergeCell ref="G22:H22"/>
    <mergeCell ref="I22:J22"/>
    <mergeCell ref="E23:F23"/>
    <mergeCell ref="I23:J23"/>
    <mergeCell ref="F24:G2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277C-3EC0-4A11-9CA5-603D3271A655}">
  <sheetPr>
    <pageSetUpPr fitToPage="1"/>
  </sheetPr>
  <dimension ref="A1:AM100"/>
  <sheetViews>
    <sheetView topLeftCell="A57" zoomScale="109" zoomScaleNormal="145" workbookViewId="0">
      <selection activeCell="D94" sqref="D94"/>
    </sheetView>
  </sheetViews>
  <sheetFormatPr defaultColWidth="9.109375" defaultRowHeight="13.8" x14ac:dyDescent="0.25"/>
  <cols>
    <col min="1" max="1" width="9.21875" style="92" customWidth="1"/>
    <col min="2" max="2" width="56.44140625" style="93" customWidth="1"/>
    <col min="3" max="3" width="18.44140625" style="96" bestFit="1" customWidth="1"/>
    <col min="4" max="4" width="12.6640625" style="96" customWidth="1"/>
    <col min="5" max="5" width="12.33203125" style="7" customWidth="1"/>
    <col min="6" max="8" width="0.6640625" style="7" hidden="1" customWidth="1"/>
    <col min="9" max="9" width="13" style="7" bestFit="1" customWidth="1"/>
    <col min="10" max="10" width="12.44140625" style="7" customWidth="1"/>
    <col min="11" max="11" width="13" style="7" bestFit="1" customWidth="1"/>
    <col min="12" max="12" width="0.109375" style="7" customWidth="1"/>
    <col min="13" max="13" width="13.5546875" style="7" hidden="1" customWidth="1"/>
    <col min="14" max="14" width="18.44140625" style="7" hidden="1" customWidth="1"/>
    <col min="15" max="15" width="2.109375" style="7" customWidth="1"/>
    <col min="16" max="16" width="9.33203125" style="7" hidden="1" customWidth="1"/>
    <col min="17" max="17" width="14.5546875" style="7" hidden="1" customWidth="1"/>
    <col min="18" max="18" width="12.33203125" style="7" customWidth="1"/>
    <col min="19" max="19" width="15.88671875" style="7" bestFit="1" customWidth="1"/>
    <col min="20" max="20" width="11" style="7" customWidth="1"/>
    <col min="21" max="21" width="9.77734375" style="7" bestFit="1" customWidth="1"/>
    <col min="22" max="22" width="10.33203125" style="7" bestFit="1" customWidth="1"/>
    <col min="23" max="23" width="9.77734375" style="7" bestFit="1" customWidth="1"/>
    <col min="24" max="24" width="11.5546875" style="7" bestFit="1" customWidth="1"/>
    <col min="25" max="25" width="12.77734375" style="7" bestFit="1" customWidth="1"/>
    <col min="26" max="26" width="10.21875" style="7" bestFit="1" customWidth="1"/>
    <col min="27" max="27" width="15.77734375" style="7" bestFit="1" customWidth="1"/>
    <col min="28" max="28" width="9.77734375" style="7" bestFit="1" customWidth="1"/>
    <col min="29" max="29" width="18.44140625" style="7" bestFit="1" customWidth="1"/>
    <col min="30" max="30" width="13.44140625" style="7" customWidth="1"/>
    <col min="31" max="31" width="18.44140625" style="7" bestFit="1" customWidth="1"/>
    <col min="32" max="32" width="13.77734375" style="7" customWidth="1"/>
    <col min="33" max="33" width="15.109375" style="7" customWidth="1"/>
    <col min="34" max="36" width="9.77734375" style="7" bestFit="1" customWidth="1"/>
    <col min="37" max="37" width="10.109375" style="7" bestFit="1" customWidth="1"/>
    <col min="38" max="38" width="9.77734375" style="7" bestFit="1" customWidth="1"/>
    <col min="39" max="39" width="10.1093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92" t="s">
        <v>35</v>
      </c>
      <c r="B3" s="93" t="s">
        <v>99</v>
      </c>
    </row>
    <row r="4" spans="1:39" x14ac:dyDescent="0.25">
      <c r="A4" s="92" t="s">
        <v>36</v>
      </c>
      <c r="B4" s="122">
        <v>45034</v>
      </c>
    </row>
    <row r="5" spans="1:39" s="3" customFormat="1" ht="19.5" customHeight="1" x14ac:dyDescent="0.3">
      <c r="A5" s="204" t="s">
        <v>1</v>
      </c>
      <c r="B5" s="22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31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25"/>
      <c r="C6" s="227" t="s">
        <v>10</v>
      </c>
      <c r="D6" s="229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54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26"/>
      <c r="C7" s="228"/>
      <c r="D7" s="230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44">
        <v>19</v>
      </c>
      <c r="B8" s="94" t="s">
        <v>7</v>
      </c>
      <c r="C8" s="97">
        <v>46000</v>
      </c>
      <c r="D8" s="101"/>
      <c r="E8" s="10">
        <f>C8-D8</f>
        <v>46000</v>
      </c>
      <c r="F8" s="39">
        <v>0</v>
      </c>
      <c r="G8" s="33">
        <v>0</v>
      </c>
      <c r="H8" s="10">
        <v>0</v>
      </c>
      <c r="I8" s="37">
        <v>185000</v>
      </c>
      <c r="J8" s="33"/>
      <c r="K8" s="9">
        <f t="shared" ref="K8:K71" si="0">SUM(K7+I8-J8)</f>
        <v>185000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f>C8</f>
        <v>46000</v>
      </c>
      <c r="AF8" s="13">
        <f>I8</f>
        <v>185000</v>
      </c>
      <c r="AG8" s="10">
        <f>AE8+AF8</f>
        <v>231000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ht="14.4" x14ac:dyDescent="0.3">
      <c r="A9" s="32"/>
      <c r="B9" s="123" t="s">
        <v>46</v>
      </c>
      <c r="C9" s="99"/>
      <c r="D9" s="103">
        <v>167000</v>
      </c>
      <c r="E9" s="20">
        <f>SUM(E8+C9-D9)</f>
        <v>-121000</v>
      </c>
      <c r="F9" s="40"/>
      <c r="G9" s="34"/>
      <c r="H9" s="20"/>
      <c r="I9" s="38"/>
      <c r="J9" s="34"/>
      <c r="K9" s="107">
        <f t="shared" si="0"/>
        <v>185000</v>
      </c>
      <c r="L9" s="42"/>
      <c r="M9" s="36"/>
      <c r="N9" s="17">
        <f>L9+N8-M9</f>
        <v>0</v>
      </c>
      <c r="O9" s="26"/>
      <c r="P9" s="26"/>
      <c r="Q9" s="26"/>
      <c r="R9" s="17"/>
      <c r="S9" s="17">
        <v>167000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08">
        <f>SUM(R9:AC9)+AD8</f>
        <v>167000</v>
      </c>
      <c r="AE9" s="11">
        <f t="shared" ref="AE9:AE72" si="1">C9</f>
        <v>0</v>
      </c>
      <c r="AF9" s="13">
        <f t="shared" ref="AF9:AF72" si="2">I9</f>
        <v>0</v>
      </c>
      <c r="AG9" s="15">
        <f>AE9+AF9+AG8</f>
        <v>231000</v>
      </c>
      <c r="AH9" s="16"/>
      <c r="AI9" s="38"/>
      <c r="AJ9" s="15"/>
      <c r="AK9" s="40"/>
      <c r="AL9" s="14"/>
      <c r="AM9" s="14">
        <f>SUM(AM8+AK9-AL9)</f>
        <v>0</v>
      </c>
    </row>
    <row r="10" spans="1:39" ht="14.4" x14ac:dyDescent="0.3">
      <c r="A10" s="32"/>
      <c r="B10" s="123" t="s">
        <v>50</v>
      </c>
      <c r="C10" s="99"/>
      <c r="D10" s="103">
        <v>50000</v>
      </c>
      <c r="E10" s="20">
        <f t="shared" ref="E10:E73" si="3">SUM(E9+C10-D10)</f>
        <v>-171000</v>
      </c>
      <c r="F10" s="40"/>
      <c r="G10" s="34"/>
      <c r="H10" s="20"/>
      <c r="I10" s="38"/>
      <c r="J10" s="34"/>
      <c r="K10" s="9">
        <f t="shared" si="0"/>
        <v>185000</v>
      </c>
      <c r="L10" s="42"/>
      <c r="M10" s="36"/>
      <c r="N10" s="17">
        <f t="shared" ref="N10:N73" si="4">L10+N9-M10</f>
        <v>0</v>
      </c>
      <c r="O10" s="26"/>
      <c r="P10" s="26"/>
      <c r="Q10" s="26"/>
      <c r="R10" s="17">
        <v>50000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3">
        <f t="shared" ref="AD10:AD73" si="5">SUM(R10:AC10)+AD9</f>
        <v>217000</v>
      </c>
      <c r="AE10" s="11">
        <f t="shared" si="1"/>
        <v>0</v>
      </c>
      <c r="AF10" s="13">
        <f t="shared" si="2"/>
        <v>0</v>
      </c>
      <c r="AG10" s="55">
        <f t="shared" ref="AG10:AG73" si="6">AE10+AF10+AG9</f>
        <v>231000</v>
      </c>
      <c r="AH10" s="16"/>
      <c r="AI10" s="38"/>
      <c r="AJ10" s="15"/>
      <c r="AK10" s="40"/>
      <c r="AL10" s="14"/>
      <c r="AM10" s="14">
        <f t="shared" ref="AM10" si="7">SUM(AM9+AK10-AL10)</f>
        <v>0</v>
      </c>
    </row>
    <row r="11" spans="1:39" ht="14.4" x14ac:dyDescent="0.3">
      <c r="A11" s="32"/>
      <c r="B11" s="123" t="s">
        <v>93</v>
      </c>
      <c r="C11" s="99"/>
      <c r="D11" s="103">
        <v>27000</v>
      </c>
      <c r="E11" s="20">
        <f t="shared" si="3"/>
        <v>-198000</v>
      </c>
      <c r="F11" s="40"/>
      <c r="G11" s="34"/>
      <c r="H11" s="20"/>
      <c r="I11" s="38"/>
      <c r="J11" s="34"/>
      <c r="K11" s="9">
        <f t="shared" si="0"/>
        <v>185000</v>
      </c>
      <c r="L11" s="42"/>
      <c r="M11" s="36"/>
      <c r="N11" s="17">
        <f t="shared" si="4"/>
        <v>0</v>
      </c>
      <c r="O11" s="26"/>
      <c r="P11" s="26"/>
      <c r="Q11" s="26"/>
      <c r="R11" s="17"/>
      <c r="S11" s="17"/>
      <c r="T11" s="17"/>
      <c r="U11" s="17"/>
      <c r="V11" s="17"/>
      <c r="W11" s="17"/>
      <c r="X11" s="17"/>
      <c r="Y11" s="17"/>
      <c r="Z11" s="17"/>
      <c r="AA11" s="14"/>
      <c r="AB11" s="14">
        <v>27000</v>
      </c>
      <c r="AC11" s="14"/>
      <c r="AD11" s="43">
        <f t="shared" si="5"/>
        <v>244000</v>
      </c>
      <c r="AE11" s="11">
        <f t="shared" si="1"/>
        <v>0</v>
      </c>
      <c r="AF11" s="13">
        <f t="shared" si="2"/>
        <v>0</v>
      </c>
      <c r="AG11" s="55">
        <f t="shared" si="6"/>
        <v>231000</v>
      </c>
      <c r="AH11" s="16"/>
      <c r="AI11" s="38"/>
      <c r="AJ11" s="15"/>
      <c r="AK11" s="40"/>
      <c r="AL11" s="14"/>
      <c r="AM11" s="14"/>
    </row>
    <row r="12" spans="1:39" ht="14.4" x14ac:dyDescent="0.3">
      <c r="A12" s="32"/>
      <c r="B12" s="123" t="s">
        <v>53</v>
      </c>
      <c r="C12" s="99"/>
      <c r="D12" s="103"/>
      <c r="E12" s="20">
        <f t="shared" si="3"/>
        <v>-198000</v>
      </c>
      <c r="F12" s="40"/>
      <c r="G12" s="34"/>
      <c r="H12" s="20"/>
      <c r="I12" s="38"/>
      <c r="J12" s="34">
        <v>202500</v>
      </c>
      <c r="K12" s="107">
        <f t="shared" si="0"/>
        <v>-17500</v>
      </c>
      <c r="L12" s="42"/>
      <c r="M12" s="36"/>
      <c r="N12" s="17">
        <f t="shared" si="4"/>
        <v>0</v>
      </c>
      <c r="O12" s="26"/>
      <c r="P12" s="26"/>
      <c r="Q12" s="2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4"/>
      <c r="AC12" s="14">
        <v>202500</v>
      </c>
      <c r="AD12" s="108">
        <f t="shared" si="5"/>
        <v>446500</v>
      </c>
      <c r="AE12" s="11">
        <f t="shared" si="1"/>
        <v>0</v>
      </c>
      <c r="AF12" s="13">
        <f t="shared" si="2"/>
        <v>0</v>
      </c>
      <c r="AG12" s="15">
        <f t="shared" si="6"/>
        <v>231000</v>
      </c>
      <c r="AH12" s="16"/>
      <c r="AI12" s="38"/>
      <c r="AJ12" s="15"/>
      <c r="AK12" s="40"/>
      <c r="AL12" s="14"/>
      <c r="AM12" s="14"/>
    </row>
    <row r="13" spans="1:39" s="1" customFormat="1" ht="14.4" x14ac:dyDescent="0.3">
      <c r="A13" s="44">
        <v>20</v>
      </c>
      <c r="B13" s="78" t="s">
        <v>7</v>
      </c>
      <c r="C13" s="98">
        <v>98000</v>
      </c>
      <c r="D13" s="102"/>
      <c r="E13" s="10">
        <f t="shared" si="3"/>
        <v>-100000</v>
      </c>
      <c r="F13" s="47"/>
      <c r="G13" s="46"/>
      <c r="H13" s="10"/>
      <c r="I13" s="45">
        <v>140000</v>
      </c>
      <c r="J13" s="46"/>
      <c r="K13" s="9">
        <f t="shared" si="0"/>
        <v>122500</v>
      </c>
      <c r="L13" s="48"/>
      <c r="M13" s="49"/>
      <c r="N13" s="50">
        <f t="shared" si="4"/>
        <v>0</v>
      </c>
      <c r="O13" s="51"/>
      <c r="P13" s="51"/>
      <c r="Q13" s="51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43">
        <f t="shared" si="5"/>
        <v>446500</v>
      </c>
      <c r="AE13" s="11">
        <f t="shared" si="1"/>
        <v>98000</v>
      </c>
      <c r="AF13" s="13">
        <f t="shared" si="2"/>
        <v>140000</v>
      </c>
      <c r="AG13" s="55">
        <f t="shared" si="6"/>
        <v>469000</v>
      </c>
      <c r="AH13" s="53"/>
      <c r="AI13" s="45"/>
      <c r="AJ13" s="55"/>
      <c r="AK13" s="47"/>
      <c r="AL13" s="52"/>
      <c r="AM13" s="52"/>
    </row>
    <row r="14" spans="1:39" ht="14.4" x14ac:dyDescent="0.3">
      <c r="A14" s="32"/>
      <c r="B14" s="123" t="s">
        <v>46</v>
      </c>
      <c r="C14" s="99"/>
      <c r="D14" s="103">
        <v>63500</v>
      </c>
      <c r="E14" s="20">
        <f t="shared" si="3"/>
        <v>-163500</v>
      </c>
      <c r="F14" s="40"/>
      <c r="G14" s="34"/>
      <c r="H14" s="20"/>
      <c r="I14" s="38"/>
      <c r="J14" s="34"/>
      <c r="K14" s="107">
        <f t="shared" si="0"/>
        <v>122500</v>
      </c>
      <c r="L14" s="42"/>
      <c r="M14" s="36"/>
      <c r="N14" s="17">
        <f t="shared" si="4"/>
        <v>0</v>
      </c>
      <c r="O14" s="26"/>
      <c r="P14" s="26"/>
      <c r="Q14" s="26"/>
      <c r="R14" s="17"/>
      <c r="S14" s="17">
        <v>63500</v>
      </c>
      <c r="T14" s="17"/>
      <c r="U14" s="17"/>
      <c r="V14" s="17"/>
      <c r="W14" s="17"/>
      <c r="X14" s="17"/>
      <c r="Y14" s="17"/>
      <c r="Z14" s="17"/>
      <c r="AA14" s="14"/>
      <c r="AB14" s="14"/>
      <c r="AC14" s="14"/>
      <c r="AD14" s="108">
        <f t="shared" si="5"/>
        <v>510000</v>
      </c>
      <c r="AE14" s="11">
        <f t="shared" si="1"/>
        <v>0</v>
      </c>
      <c r="AF14" s="13">
        <f t="shared" si="2"/>
        <v>0</v>
      </c>
      <c r="AG14" s="15">
        <f t="shared" si="6"/>
        <v>469000</v>
      </c>
      <c r="AH14" s="16"/>
      <c r="AI14" s="38"/>
      <c r="AJ14" s="15"/>
      <c r="AK14" s="40"/>
      <c r="AL14" s="14"/>
      <c r="AM14" s="14"/>
    </row>
    <row r="15" spans="1:39" s="1" customFormat="1" ht="14.4" x14ac:dyDescent="0.3">
      <c r="A15" s="44">
        <v>21</v>
      </c>
      <c r="B15" s="78" t="s">
        <v>7</v>
      </c>
      <c r="C15" s="98">
        <v>254000</v>
      </c>
      <c r="D15" s="102"/>
      <c r="E15" s="10">
        <f t="shared" si="3"/>
        <v>90500</v>
      </c>
      <c r="F15" s="47"/>
      <c r="G15" s="46"/>
      <c r="H15" s="10"/>
      <c r="I15" s="45">
        <v>30000</v>
      </c>
      <c r="J15" s="46"/>
      <c r="K15" s="9">
        <f t="shared" si="0"/>
        <v>152500</v>
      </c>
      <c r="L15" s="48"/>
      <c r="M15" s="49"/>
      <c r="N15" s="50">
        <f t="shared" si="4"/>
        <v>0</v>
      </c>
      <c r="O15" s="51"/>
      <c r="P15" s="51"/>
      <c r="Q15" s="51"/>
      <c r="R15" s="50"/>
      <c r="S15" s="50"/>
      <c r="T15" s="50"/>
      <c r="U15" s="50"/>
      <c r="V15" s="50"/>
      <c r="W15" s="50"/>
      <c r="X15" s="50"/>
      <c r="Y15" s="50"/>
      <c r="Z15" s="50"/>
      <c r="AA15" s="52"/>
      <c r="AB15" s="52"/>
      <c r="AC15" s="52"/>
      <c r="AD15" s="43">
        <f t="shared" si="5"/>
        <v>510000</v>
      </c>
      <c r="AE15" s="11">
        <f t="shared" si="1"/>
        <v>254000</v>
      </c>
      <c r="AF15" s="13">
        <f t="shared" si="2"/>
        <v>30000</v>
      </c>
      <c r="AG15" s="55">
        <f t="shared" si="6"/>
        <v>753000</v>
      </c>
      <c r="AH15" s="53"/>
      <c r="AI15" s="45"/>
      <c r="AJ15" s="55"/>
      <c r="AK15" s="47"/>
      <c r="AL15" s="52"/>
      <c r="AM15" s="52"/>
    </row>
    <row r="16" spans="1:39" ht="14.4" x14ac:dyDescent="0.3">
      <c r="A16" s="32"/>
      <c r="B16" s="123" t="s">
        <v>46</v>
      </c>
      <c r="C16" s="99"/>
      <c r="D16" s="103">
        <v>187900</v>
      </c>
      <c r="E16" s="20">
        <f t="shared" si="3"/>
        <v>-97400</v>
      </c>
      <c r="F16" s="40"/>
      <c r="G16" s="34"/>
      <c r="H16" s="20"/>
      <c r="I16" s="38"/>
      <c r="J16" s="34">
        <v>261843</v>
      </c>
      <c r="K16" s="107">
        <f t="shared" si="0"/>
        <v>-109343</v>
      </c>
      <c r="L16" s="42"/>
      <c r="M16" s="36"/>
      <c r="N16" s="17">
        <f t="shared" si="4"/>
        <v>0</v>
      </c>
      <c r="O16" s="26"/>
      <c r="P16" s="26"/>
      <c r="Q16" s="26"/>
      <c r="R16" s="17"/>
      <c r="S16" s="17">
        <v>449743</v>
      </c>
      <c r="T16" s="17"/>
      <c r="U16" s="17"/>
      <c r="V16" s="17"/>
      <c r="W16" s="17"/>
      <c r="X16" s="17"/>
      <c r="Y16" s="17"/>
      <c r="Z16" s="17"/>
      <c r="AA16" s="14"/>
      <c r="AB16" s="14"/>
      <c r="AC16" s="14"/>
      <c r="AD16" s="108">
        <f t="shared" si="5"/>
        <v>959743</v>
      </c>
      <c r="AE16" s="11">
        <f t="shared" si="1"/>
        <v>0</v>
      </c>
      <c r="AF16" s="13">
        <f t="shared" si="2"/>
        <v>0</v>
      </c>
      <c r="AG16" s="15">
        <f t="shared" si="6"/>
        <v>753000</v>
      </c>
      <c r="AH16" s="16"/>
      <c r="AI16" s="38"/>
      <c r="AJ16" s="15"/>
      <c r="AK16" s="40"/>
      <c r="AL16" s="14"/>
      <c r="AM16" s="14"/>
    </row>
    <row r="17" spans="1:39" s="1" customFormat="1" ht="14.4" x14ac:dyDescent="0.3">
      <c r="A17" s="44">
        <v>22</v>
      </c>
      <c r="B17" s="78" t="s">
        <v>7</v>
      </c>
      <c r="C17" s="98">
        <v>202000</v>
      </c>
      <c r="D17" s="102"/>
      <c r="E17" s="10">
        <f t="shared" si="3"/>
        <v>104600</v>
      </c>
      <c r="F17" s="47"/>
      <c r="G17" s="46"/>
      <c r="H17" s="10"/>
      <c r="I17" s="45">
        <v>282000</v>
      </c>
      <c r="J17" s="46"/>
      <c r="K17" s="9">
        <f t="shared" si="0"/>
        <v>172657</v>
      </c>
      <c r="L17" s="48"/>
      <c r="M17" s="49"/>
      <c r="N17" s="50">
        <f t="shared" si="4"/>
        <v>0</v>
      </c>
      <c r="O17" s="51"/>
      <c r="P17" s="51"/>
      <c r="Q17" s="51"/>
      <c r="R17" s="50"/>
      <c r="S17" s="50"/>
      <c r="T17" s="50"/>
      <c r="U17" s="50"/>
      <c r="V17" s="50"/>
      <c r="W17" s="50"/>
      <c r="X17" s="50"/>
      <c r="Y17" s="50"/>
      <c r="Z17" s="50"/>
      <c r="AA17" s="52"/>
      <c r="AB17" s="52"/>
      <c r="AC17" s="52"/>
      <c r="AD17" s="43">
        <f t="shared" si="5"/>
        <v>959743</v>
      </c>
      <c r="AE17" s="11">
        <f t="shared" si="1"/>
        <v>202000</v>
      </c>
      <c r="AF17" s="13">
        <f t="shared" si="2"/>
        <v>282000</v>
      </c>
      <c r="AG17" s="55">
        <f t="shared" si="6"/>
        <v>1237000</v>
      </c>
      <c r="AH17" s="53"/>
      <c r="AI17" s="45"/>
      <c r="AJ17" s="55"/>
      <c r="AK17" s="47"/>
      <c r="AL17" s="52"/>
      <c r="AM17" s="52"/>
    </row>
    <row r="18" spans="1:39" ht="14.4" x14ac:dyDescent="0.3">
      <c r="A18" s="32"/>
      <c r="B18" s="123" t="s">
        <v>50</v>
      </c>
      <c r="C18" s="99"/>
      <c r="D18" s="103">
        <v>36200</v>
      </c>
      <c r="E18" s="20">
        <f t="shared" si="3"/>
        <v>68400</v>
      </c>
      <c r="F18" s="40"/>
      <c r="G18" s="34"/>
      <c r="H18" s="20"/>
      <c r="I18" s="38"/>
      <c r="J18" s="34"/>
      <c r="K18" s="9">
        <f t="shared" si="0"/>
        <v>172657</v>
      </c>
      <c r="L18" s="42"/>
      <c r="M18" s="36"/>
      <c r="N18" s="17">
        <f t="shared" si="4"/>
        <v>0</v>
      </c>
      <c r="O18" s="26"/>
      <c r="P18" s="26"/>
      <c r="Q18" s="26"/>
      <c r="R18" s="17"/>
      <c r="S18" s="17">
        <v>36200</v>
      </c>
      <c r="T18" s="17"/>
      <c r="U18" s="17"/>
      <c r="V18" s="17"/>
      <c r="W18" s="17"/>
      <c r="X18" s="17"/>
      <c r="Y18" s="17"/>
      <c r="Z18" s="17"/>
      <c r="AA18" s="14"/>
      <c r="AB18" s="14"/>
      <c r="AC18" s="14"/>
      <c r="AD18" s="108">
        <f t="shared" si="5"/>
        <v>995943</v>
      </c>
      <c r="AE18" s="11">
        <f t="shared" si="1"/>
        <v>0</v>
      </c>
      <c r="AF18" s="13">
        <f t="shared" si="2"/>
        <v>0</v>
      </c>
      <c r="AG18" s="15">
        <f t="shared" si="6"/>
        <v>1237000</v>
      </c>
      <c r="AH18" s="16"/>
      <c r="AI18" s="38"/>
      <c r="AJ18" s="15"/>
      <c r="AK18" s="40"/>
      <c r="AL18" s="14"/>
      <c r="AM18" s="14"/>
    </row>
    <row r="19" spans="1:39" s="1" customFormat="1" ht="14.4" x14ac:dyDescent="0.3">
      <c r="A19" s="44">
        <v>23</v>
      </c>
      <c r="B19" s="78" t="s">
        <v>100</v>
      </c>
      <c r="C19" s="98"/>
      <c r="D19" s="102"/>
      <c r="E19" s="10">
        <f t="shared" si="3"/>
        <v>68400</v>
      </c>
      <c r="F19" s="47"/>
      <c r="G19" s="46"/>
      <c r="H19" s="10"/>
      <c r="I19" s="45"/>
      <c r="J19" s="46"/>
      <c r="K19" s="9">
        <f t="shared" si="0"/>
        <v>172657</v>
      </c>
      <c r="L19" s="48"/>
      <c r="M19" s="49"/>
      <c r="N19" s="50">
        <f t="shared" si="4"/>
        <v>0</v>
      </c>
      <c r="O19" s="51"/>
      <c r="P19" s="51"/>
      <c r="Q19" s="51"/>
      <c r="R19" s="50"/>
      <c r="S19" s="50"/>
      <c r="T19" s="50"/>
      <c r="U19" s="50"/>
      <c r="V19" s="50"/>
      <c r="W19" s="50"/>
      <c r="X19" s="50"/>
      <c r="Y19" s="50"/>
      <c r="Z19" s="50"/>
      <c r="AA19" s="52"/>
      <c r="AB19" s="52"/>
      <c r="AC19" s="52"/>
      <c r="AD19" s="43">
        <f t="shared" si="5"/>
        <v>995943</v>
      </c>
      <c r="AE19" s="11">
        <f t="shared" si="1"/>
        <v>0</v>
      </c>
      <c r="AF19" s="13">
        <f t="shared" si="2"/>
        <v>0</v>
      </c>
      <c r="AG19" s="55">
        <f t="shared" si="6"/>
        <v>1237000</v>
      </c>
      <c r="AH19" s="53"/>
      <c r="AI19" s="45"/>
      <c r="AJ19" s="55"/>
      <c r="AK19" s="47"/>
      <c r="AL19" s="52"/>
      <c r="AM19" s="52"/>
    </row>
    <row r="20" spans="1:39" s="1" customFormat="1" ht="14.4" x14ac:dyDescent="0.3">
      <c r="A20" s="44">
        <v>24</v>
      </c>
      <c r="B20" s="78" t="s">
        <v>7</v>
      </c>
      <c r="C20" s="98">
        <v>46000</v>
      </c>
      <c r="D20" s="102"/>
      <c r="E20" s="10">
        <f t="shared" si="3"/>
        <v>114400</v>
      </c>
      <c r="F20" s="47"/>
      <c r="G20" s="46"/>
      <c r="H20" s="10"/>
      <c r="I20" s="45">
        <v>94000</v>
      </c>
      <c r="J20" s="46"/>
      <c r="K20" s="9">
        <f t="shared" si="0"/>
        <v>266657</v>
      </c>
      <c r="L20" s="48"/>
      <c r="M20" s="49"/>
      <c r="N20" s="50">
        <f t="shared" si="4"/>
        <v>0</v>
      </c>
      <c r="O20" s="51"/>
      <c r="P20" s="51"/>
      <c r="Q20" s="51"/>
      <c r="R20" s="50"/>
      <c r="S20" s="50"/>
      <c r="T20" s="50"/>
      <c r="U20" s="50"/>
      <c r="V20" s="50"/>
      <c r="W20" s="50"/>
      <c r="X20" s="50"/>
      <c r="Y20" s="50"/>
      <c r="Z20" s="50"/>
      <c r="AA20" s="52"/>
      <c r="AB20" s="52"/>
      <c r="AC20" s="52"/>
      <c r="AD20" s="43">
        <f t="shared" si="5"/>
        <v>995943</v>
      </c>
      <c r="AE20" s="11">
        <f t="shared" si="1"/>
        <v>46000</v>
      </c>
      <c r="AF20" s="13">
        <f t="shared" si="2"/>
        <v>94000</v>
      </c>
      <c r="AG20" s="55">
        <f t="shared" si="6"/>
        <v>1377000</v>
      </c>
      <c r="AH20" s="53"/>
      <c r="AI20" s="45"/>
      <c r="AJ20" s="55"/>
      <c r="AK20" s="47"/>
      <c r="AL20" s="52"/>
      <c r="AM20" s="52"/>
    </row>
    <row r="21" spans="1:39" ht="14.4" x14ac:dyDescent="0.3">
      <c r="A21" s="32"/>
      <c r="B21" s="123" t="s">
        <v>53</v>
      </c>
      <c r="C21" s="99"/>
      <c r="D21" s="103"/>
      <c r="E21" s="20">
        <f t="shared" si="3"/>
        <v>114400</v>
      </c>
      <c r="F21" s="40"/>
      <c r="G21" s="34"/>
      <c r="H21" s="20"/>
      <c r="I21" s="38"/>
      <c r="J21" s="34">
        <v>202500</v>
      </c>
      <c r="K21" s="9">
        <f t="shared" si="0"/>
        <v>64157</v>
      </c>
      <c r="L21" s="42"/>
      <c r="M21" s="36"/>
      <c r="N21" s="17">
        <f t="shared" si="4"/>
        <v>0</v>
      </c>
      <c r="O21" s="26"/>
      <c r="P21" s="26"/>
      <c r="Q21" s="26"/>
      <c r="R21" s="17"/>
      <c r="S21" s="17"/>
      <c r="T21" s="17"/>
      <c r="U21" s="17"/>
      <c r="V21" s="17"/>
      <c r="W21" s="17"/>
      <c r="X21" s="17"/>
      <c r="Y21" s="17"/>
      <c r="Z21" s="17"/>
      <c r="AA21" s="14"/>
      <c r="AB21" s="14"/>
      <c r="AC21" s="14">
        <v>202500</v>
      </c>
      <c r="AD21" s="43">
        <f t="shared" si="5"/>
        <v>1198443</v>
      </c>
      <c r="AE21" s="11">
        <f t="shared" si="1"/>
        <v>0</v>
      </c>
      <c r="AF21" s="13">
        <f t="shared" si="2"/>
        <v>0</v>
      </c>
      <c r="AG21" s="55">
        <f t="shared" si="6"/>
        <v>1377000</v>
      </c>
      <c r="AH21" s="16"/>
      <c r="AI21" s="38"/>
      <c r="AJ21" s="15"/>
      <c r="AK21" s="40"/>
      <c r="AL21" s="14"/>
      <c r="AM21" s="14"/>
    </row>
    <row r="22" spans="1:39" s="1" customFormat="1" ht="14.4" x14ac:dyDescent="0.3">
      <c r="A22" s="44">
        <v>25</v>
      </c>
      <c r="B22" s="78" t="s">
        <v>7</v>
      </c>
      <c r="C22" s="98">
        <v>20000</v>
      </c>
      <c r="D22" s="102"/>
      <c r="E22" s="10">
        <f t="shared" si="3"/>
        <v>134400</v>
      </c>
      <c r="F22" s="47"/>
      <c r="G22" s="46"/>
      <c r="H22" s="10"/>
      <c r="I22" s="45">
        <v>126000</v>
      </c>
      <c r="J22" s="46"/>
      <c r="K22" s="9">
        <f t="shared" si="0"/>
        <v>190157</v>
      </c>
      <c r="L22" s="48"/>
      <c r="M22" s="49"/>
      <c r="N22" s="50">
        <f t="shared" si="4"/>
        <v>0</v>
      </c>
      <c r="O22" s="51"/>
      <c r="P22" s="51"/>
      <c r="Q22" s="51"/>
      <c r="R22" s="50"/>
      <c r="S22" s="50"/>
      <c r="T22" s="50"/>
      <c r="U22" s="50"/>
      <c r="V22" s="50"/>
      <c r="W22" s="50"/>
      <c r="X22" s="50"/>
      <c r="Y22" s="50"/>
      <c r="Z22" s="50"/>
      <c r="AA22" s="52"/>
      <c r="AB22" s="52"/>
      <c r="AC22" s="52"/>
      <c r="AD22" s="43">
        <f t="shared" si="5"/>
        <v>1198443</v>
      </c>
      <c r="AE22" s="11">
        <f t="shared" si="1"/>
        <v>20000</v>
      </c>
      <c r="AF22" s="13">
        <f t="shared" si="2"/>
        <v>126000</v>
      </c>
      <c r="AG22" s="55">
        <f t="shared" si="6"/>
        <v>1523000</v>
      </c>
      <c r="AH22" s="53"/>
      <c r="AI22" s="45"/>
      <c r="AJ22" s="55"/>
      <c r="AK22" s="47"/>
      <c r="AL22" s="52"/>
      <c r="AM22" s="52"/>
    </row>
    <row r="23" spans="1:39" ht="15.6" customHeight="1" x14ac:dyDescent="0.3">
      <c r="A23" s="32"/>
      <c r="B23" s="123" t="s">
        <v>46</v>
      </c>
      <c r="C23" s="99"/>
      <c r="D23" s="103">
        <v>126000</v>
      </c>
      <c r="E23" s="20">
        <f t="shared" si="3"/>
        <v>8400</v>
      </c>
      <c r="F23" s="40"/>
      <c r="G23" s="34"/>
      <c r="H23" s="20"/>
      <c r="I23" s="38"/>
      <c r="J23" s="34"/>
      <c r="K23" s="107">
        <f t="shared" si="0"/>
        <v>190157</v>
      </c>
      <c r="L23" s="42"/>
      <c r="M23" s="36"/>
      <c r="N23" s="17">
        <f t="shared" si="4"/>
        <v>0</v>
      </c>
      <c r="O23" s="26"/>
      <c r="P23" s="26"/>
      <c r="Q23" s="26"/>
      <c r="R23" s="17"/>
      <c r="S23" s="17">
        <v>126000</v>
      </c>
      <c r="T23" s="17"/>
      <c r="U23" s="17"/>
      <c r="V23" s="17"/>
      <c r="W23" s="17"/>
      <c r="X23" s="17"/>
      <c r="Y23" s="17"/>
      <c r="Z23" s="17"/>
      <c r="AA23" s="14"/>
      <c r="AB23" s="14"/>
      <c r="AC23" s="14"/>
      <c r="AD23" s="108">
        <f t="shared" si="5"/>
        <v>1324443</v>
      </c>
      <c r="AE23" s="11">
        <f t="shared" si="1"/>
        <v>0</v>
      </c>
      <c r="AF23" s="13">
        <f t="shared" si="2"/>
        <v>0</v>
      </c>
      <c r="AG23" s="15">
        <f t="shared" si="6"/>
        <v>1523000</v>
      </c>
      <c r="AH23" s="16"/>
      <c r="AI23" s="38"/>
      <c r="AJ23" s="15"/>
      <c r="AK23" s="40"/>
      <c r="AL23" s="14"/>
      <c r="AM23" s="14"/>
    </row>
    <row r="24" spans="1:39" ht="14.4" x14ac:dyDescent="0.3">
      <c r="A24" s="32"/>
      <c r="B24" s="123" t="s">
        <v>50</v>
      </c>
      <c r="C24" s="99"/>
      <c r="D24" s="103">
        <v>89500</v>
      </c>
      <c r="E24" s="20">
        <f t="shared" si="3"/>
        <v>-81100</v>
      </c>
      <c r="F24" s="40"/>
      <c r="G24" s="34"/>
      <c r="H24" s="20"/>
      <c r="I24" s="38"/>
      <c r="J24" s="34"/>
      <c r="K24" s="107">
        <f t="shared" si="0"/>
        <v>190157</v>
      </c>
      <c r="L24" s="42"/>
      <c r="M24" s="36"/>
      <c r="N24" s="17">
        <f t="shared" si="4"/>
        <v>0</v>
      </c>
      <c r="O24" s="26"/>
      <c r="P24" s="26"/>
      <c r="Q24" s="26"/>
      <c r="R24" s="17">
        <v>89500</v>
      </c>
      <c r="S24" s="17"/>
      <c r="T24" s="17"/>
      <c r="U24" s="17"/>
      <c r="V24" s="17"/>
      <c r="W24" s="17"/>
      <c r="X24" s="17"/>
      <c r="Y24" s="17"/>
      <c r="Z24" s="17"/>
      <c r="AA24" s="14"/>
      <c r="AB24" s="14"/>
      <c r="AC24" s="14"/>
      <c r="AD24" s="108">
        <f t="shared" si="5"/>
        <v>1413943</v>
      </c>
      <c r="AE24" s="11">
        <f t="shared" si="1"/>
        <v>0</v>
      </c>
      <c r="AF24" s="13">
        <f t="shared" si="2"/>
        <v>0</v>
      </c>
      <c r="AG24" s="15">
        <f t="shared" si="6"/>
        <v>1523000</v>
      </c>
      <c r="AH24" s="16"/>
      <c r="AI24" s="38"/>
      <c r="AJ24" s="15"/>
      <c r="AK24" s="40"/>
      <c r="AL24" s="14"/>
      <c r="AM24" s="14"/>
    </row>
    <row r="25" spans="1:39" s="1" customFormat="1" ht="14.4" x14ac:dyDescent="0.3">
      <c r="A25" s="44">
        <v>26</v>
      </c>
      <c r="B25" s="78" t="s">
        <v>7</v>
      </c>
      <c r="C25" s="98">
        <v>106000</v>
      </c>
      <c r="D25" s="102"/>
      <c r="E25" s="10">
        <f t="shared" si="3"/>
        <v>24900</v>
      </c>
      <c r="F25" s="47"/>
      <c r="G25" s="46"/>
      <c r="H25" s="10"/>
      <c r="I25" s="45">
        <v>117000</v>
      </c>
      <c r="J25" s="46"/>
      <c r="K25" s="9">
        <f t="shared" si="0"/>
        <v>307157</v>
      </c>
      <c r="L25" s="48"/>
      <c r="M25" s="49"/>
      <c r="N25" s="50"/>
      <c r="O25" s="51"/>
      <c r="P25" s="51"/>
      <c r="Q25" s="51"/>
      <c r="R25" s="50"/>
      <c r="S25" s="50"/>
      <c r="T25" s="50"/>
      <c r="U25" s="50"/>
      <c r="V25" s="50"/>
      <c r="W25" s="50"/>
      <c r="X25" s="50"/>
      <c r="Y25" s="50"/>
      <c r="Z25" s="50"/>
      <c r="AA25" s="52"/>
      <c r="AB25" s="52"/>
      <c r="AC25" s="52"/>
      <c r="AD25" s="43">
        <f t="shared" si="5"/>
        <v>1413943</v>
      </c>
      <c r="AE25" s="11">
        <f t="shared" si="1"/>
        <v>106000</v>
      </c>
      <c r="AF25" s="13">
        <f t="shared" si="2"/>
        <v>117000</v>
      </c>
      <c r="AG25" s="55">
        <f t="shared" si="6"/>
        <v>1746000</v>
      </c>
      <c r="AH25" s="53"/>
      <c r="AI25" s="45"/>
      <c r="AJ25" s="55"/>
      <c r="AK25" s="47"/>
      <c r="AL25" s="52"/>
      <c r="AM25" s="52"/>
    </row>
    <row r="26" spans="1:39" ht="14.4" x14ac:dyDescent="0.3">
      <c r="A26" s="32"/>
      <c r="B26" s="123" t="s">
        <v>46</v>
      </c>
      <c r="C26" s="99"/>
      <c r="D26" s="103">
        <v>81500</v>
      </c>
      <c r="E26" s="20">
        <f t="shared" si="3"/>
        <v>-56600</v>
      </c>
      <c r="F26" s="40"/>
      <c r="G26" s="34"/>
      <c r="H26" s="20"/>
      <c r="I26" s="38"/>
      <c r="J26" s="34"/>
      <c r="K26" s="107">
        <f t="shared" si="0"/>
        <v>307157</v>
      </c>
      <c r="L26" s="42"/>
      <c r="M26" s="36"/>
      <c r="N26" s="17">
        <f t="shared" si="4"/>
        <v>0</v>
      </c>
      <c r="O26" s="26"/>
      <c r="P26" s="26"/>
      <c r="Q26" s="26"/>
      <c r="R26" s="17"/>
      <c r="S26" s="17">
        <v>81500</v>
      </c>
      <c r="T26" s="17"/>
      <c r="U26" s="17"/>
      <c r="V26" s="17"/>
      <c r="W26" s="17"/>
      <c r="X26" s="17"/>
      <c r="Y26" s="17"/>
      <c r="Z26" s="17"/>
      <c r="AA26" s="14"/>
      <c r="AB26" s="14"/>
      <c r="AC26" s="14"/>
      <c r="AD26" s="108">
        <f t="shared" si="5"/>
        <v>1495443</v>
      </c>
      <c r="AE26" s="11">
        <f t="shared" si="1"/>
        <v>0</v>
      </c>
      <c r="AF26" s="13">
        <f t="shared" si="2"/>
        <v>0</v>
      </c>
      <c r="AG26" s="15">
        <f t="shared" si="6"/>
        <v>1746000</v>
      </c>
      <c r="AH26" s="16"/>
      <c r="AI26" s="38"/>
      <c r="AJ26" s="15"/>
      <c r="AK26" s="40"/>
      <c r="AL26" s="14"/>
      <c r="AM26" s="14"/>
    </row>
    <row r="27" spans="1:39" s="1" customFormat="1" ht="14.4" x14ac:dyDescent="0.3">
      <c r="A27" s="44">
        <v>27</v>
      </c>
      <c r="B27" s="78" t="s">
        <v>7</v>
      </c>
      <c r="C27" s="98">
        <v>363000</v>
      </c>
      <c r="D27" s="102"/>
      <c r="E27" s="10">
        <f t="shared" si="3"/>
        <v>306400</v>
      </c>
      <c r="F27" s="47"/>
      <c r="G27" s="46"/>
      <c r="H27" s="10">
        <f t="shared" ref="H27:H90" si="8">SUM(H26+F27-G27)</f>
        <v>0</v>
      </c>
      <c r="I27" s="45">
        <v>46000</v>
      </c>
      <c r="J27" s="46"/>
      <c r="K27" s="9">
        <f t="shared" si="0"/>
        <v>353157</v>
      </c>
      <c r="L27" s="48"/>
      <c r="M27" s="49"/>
      <c r="N27" s="50">
        <f t="shared" si="4"/>
        <v>0</v>
      </c>
      <c r="O27" s="51"/>
      <c r="P27" s="51"/>
      <c r="Q27" s="51"/>
      <c r="R27" s="50"/>
      <c r="S27" s="50"/>
      <c r="T27" s="50"/>
      <c r="U27" s="50"/>
      <c r="V27" s="50"/>
      <c r="W27" s="50"/>
      <c r="X27" s="50"/>
      <c r="Y27" s="50"/>
      <c r="Z27" s="50"/>
      <c r="AA27" s="52"/>
      <c r="AB27" s="52"/>
      <c r="AC27" s="52"/>
      <c r="AD27" s="43">
        <f t="shared" si="5"/>
        <v>1495443</v>
      </c>
      <c r="AE27" s="11">
        <f t="shared" si="1"/>
        <v>363000</v>
      </c>
      <c r="AF27" s="13">
        <f t="shared" si="2"/>
        <v>46000</v>
      </c>
      <c r="AG27" s="55">
        <f t="shared" si="6"/>
        <v>2155000</v>
      </c>
      <c r="AH27" s="53"/>
      <c r="AI27" s="45"/>
      <c r="AJ27" s="55"/>
      <c r="AK27" s="47"/>
      <c r="AL27" s="52"/>
      <c r="AM27" s="52"/>
    </row>
    <row r="28" spans="1:39" s="1" customFormat="1" ht="14.4" x14ac:dyDescent="0.3">
      <c r="A28" s="44">
        <v>28</v>
      </c>
      <c r="B28" s="78" t="s">
        <v>7</v>
      </c>
      <c r="C28" s="98">
        <v>25000</v>
      </c>
      <c r="D28" s="102"/>
      <c r="E28" s="10">
        <f t="shared" si="3"/>
        <v>331400</v>
      </c>
      <c r="F28" s="47"/>
      <c r="G28" s="46"/>
      <c r="H28" s="10">
        <f t="shared" si="8"/>
        <v>0</v>
      </c>
      <c r="I28" s="45">
        <v>66000</v>
      </c>
      <c r="J28" s="46"/>
      <c r="K28" s="9">
        <f t="shared" si="0"/>
        <v>419157</v>
      </c>
      <c r="L28" s="48"/>
      <c r="M28" s="49"/>
      <c r="N28" s="50">
        <f t="shared" si="4"/>
        <v>0</v>
      </c>
      <c r="O28" s="51"/>
      <c r="P28" s="51"/>
      <c r="Q28" s="51"/>
      <c r="R28" s="50"/>
      <c r="S28" s="50"/>
      <c r="T28" s="50"/>
      <c r="U28" s="50"/>
      <c r="V28" s="50"/>
      <c r="W28" s="50"/>
      <c r="X28" s="50"/>
      <c r="Y28" s="50"/>
      <c r="Z28" s="50"/>
      <c r="AA28" s="52"/>
      <c r="AB28" s="52"/>
      <c r="AC28" s="52"/>
      <c r="AD28" s="43">
        <f t="shared" si="5"/>
        <v>1495443</v>
      </c>
      <c r="AE28" s="11">
        <f t="shared" si="1"/>
        <v>25000</v>
      </c>
      <c r="AF28" s="13">
        <f t="shared" si="2"/>
        <v>66000</v>
      </c>
      <c r="AG28" s="55">
        <f t="shared" si="6"/>
        <v>2246000</v>
      </c>
      <c r="AH28" s="53"/>
      <c r="AI28" s="45"/>
      <c r="AJ28" s="55"/>
      <c r="AK28" s="47"/>
      <c r="AL28" s="52"/>
      <c r="AM28" s="52"/>
    </row>
    <row r="29" spans="1:39" ht="14.4" x14ac:dyDescent="0.3">
      <c r="A29" s="32"/>
      <c r="B29" s="123" t="s">
        <v>53</v>
      </c>
      <c r="C29" s="99"/>
      <c r="D29" s="103">
        <v>102500</v>
      </c>
      <c r="E29" s="20">
        <f t="shared" si="3"/>
        <v>228900</v>
      </c>
      <c r="F29" s="40"/>
      <c r="G29" s="34"/>
      <c r="H29" s="20"/>
      <c r="I29" s="38"/>
      <c r="J29" s="34"/>
      <c r="K29" s="107">
        <f t="shared" si="0"/>
        <v>419157</v>
      </c>
      <c r="L29" s="42"/>
      <c r="M29" s="36"/>
      <c r="N29" s="17"/>
      <c r="O29" s="26"/>
      <c r="P29" s="26"/>
      <c r="Q29" s="26"/>
      <c r="R29" s="17"/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>
        <v>102500</v>
      </c>
      <c r="AD29" s="108">
        <f t="shared" si="5"/>
        <v>1597943</v>
      </c>
      <c r="AE29" s="11">
        <f t="shared" si="1"/>
        <v>0</v>
      </c>
      <c r="AF29" s="13">
        <f t="shared" si="2"/>
        <v>0</v>
      </c>
      <c r="AG29" s="15">
        <f t="shared" si="6"/>
        <v>2246000</v>
      </c>
      <c r="AH29" s="16"/>
      <c r="AI29" s="38"/>
      <c r="AJ29" s="15"/>
      <c r="AK29" s="40"/>
      <c r="AL29" s="14"/>
      <c r="AM29" s="14"/>
    </row>
    <row r="30" spans="1:39" ht="14.4" x14ac:dyDescent="0.3">
      <c r="A30" s="32"/>
      <c r="B30" s="123" t="s">
        <v>101</v>
      </c>
      <c r="C30" s="99"/>
      <c r="D30" s="103">
        <v>100000</v>
      </c>
      <c r="E30" s="20">
        <f t="shared" si="3"/>
        <v>128900</v>
      </c>
      <c r="F30" s="40"/>
      <c r="G30" s="34"/>
      <c r="H30" s="20">
        <f t="shared" si="8"/>
        <v>0</v>
      </c>
      <c r="I30" s="38"/>
      <c r="J30" s="34"/>
      <c r="K30" s="107">
        <f t="shared" si="0"/>
        <v>419157</v>
      </c>
      <c r="L30" s="42"/>
      <c r="M30" s="36"/>
      <c r="N30" s="17">
        <f t="shared" si="4"/>
        <v>0</v>
      </c>
      <c r="O30" s="26"/>
      <c r="P30" s="26"/>
      <c r="Q30" s="26"/>
      <c r="R30" s="17"/>
      <c r="S30" s="17"/>
      <c r="T30" s="17"/>
      <c r="U30" s="17"/>
      <c r="V30" s="17"/>
      <c r="W30" s="17"/>
      <c r="X30" s="17"/>
      <c r="Y30" s="17"/>
      <c r="Z30" s="17"/>
      <c r="AA30" s="14"/>
      <c r="AB30" s="14"/>
      <c r="AC30" s="14">
        <v>100000</v>
      </c>
      <c r="AD30" s="108">
        <f t="shared" si="5"/>
        <v>1697943</v>
      </c>
      <c r="AE30" s="11">
        <f t="shared" si="1"/>
        <v>0</v>
      </c>
      <c r="AF30" s="13">
        <f t="shared" si="2"/>
        <v>0</v>
      </c>
      <c r="AG30" s="15">
        <f t="shared" si="6"/>
        <v>2246000</v>
      </c>
      <c r="AH30" s="16"/>
      <c r="AI30" s="38"/>
      <c r="AJ30" s="15"/>
      <c r="AK30" s="40"/>
      <c r="AL30" s="14"/>
      <c r="AM30" s="14"/>
    </row>
    <row r="31" spans="1:39" s="1" customFormat="1" ht="14.4" x14ac:dyDescent="0.3">
      <c r="A31" s="44">
        <v>29</v>
      </c>
      <c r="B31" s="78" t="s">
        <v>7</v>
      </c>
      <c r="C31" s="98">
        <v>91000</v>
      </c>
      <c r="D31" s="102"/>
      <c r="E31" s="10">
        <f t="shared" si="3"/>
        <v>219900</v>
      </c>
      <c r="F31" s="47"/>
      <c r="G31" s="46"/>
      <c r="H31" s="10">
        <f t="shared" si="8"/>
        <v>0</v>
      </c>
      <c r="I31" s="45"/>
      <c r="J31" s="46"/>
      <c r="K31" s="9">
        <f t="shared" si="0"/>
        <v>419157</v>
      </c>
      <c r="L31" s="48"/>
      <c r="M31" s="49"/>
      <c r="N31" s="50">
        <f t="shared" si="4"/>
        <v>0</v>
      </c>
      <c r="O31" s="51"/>
      <c r="P31" s="51"/>
      <c r="Q31" s="51"/>
      <c r="R31" s="50"/>
      <c r="S31" s="50"/>
      <c r="T31" s="50"/>
      <c r="U31" s="50"/>
      <c r="V31" s="50"/>
      <c r="W31" s="50"/>
      <c r="X31" s="50"/>
      <c r="Y31" s="50"/>
      <c r="Z31" s="50"/>
      <c r="AA31" s="52"/>
      <c r="AB31" s="52"/>
      <c r="AC31" s="52"/>
      <c r="AD31" s="43">
        <f t="shared" si="5"/>
        <v>1697943</v>
      </c>
      <c r="AE31" s="11">
        <f t="shared" si="1"/>
        <v>91000</v>
      </c>
      <c r="AF31" s="13">
        <f t="shared" si="2"/>
        <v>0</v>
      </c>
      <c r="AG31" s="55">
        <f t="shared" si="6"/>
        <v>2337000</v>
      </c>
      <c r="AH31" s="53"/>
      <c r="AI31" s="45"/>
      <c r="AJ31" s="55"/>
      <c r="AK31" s="47"/>
      <c r="AL31" s="52"/>
      <c r="AM31" s="52"/>
    </row>
    <row r="32" spans="1:39" ht="14.4" x14ac:dyDescent="0.3">
      <c r="A32" s="32"/>
      <c r="B32" s="123" t="s">
        <v>102</v>
      </c>
      <c r="C32" s="99"/>
      <c r="D32" s="103">
        <v>62000</v>
      </c>
      <c r="E32" s="20">
        <f t="shared" si="3"/>
        <v>157900</v>
      </c>
      <c r="F32" s="40"/>
      <c r="G32" s="34"/>
      <c r="H32" s="20">
        <f t="shared" si="8"/>
        <v>0</v>
      </c>
      <c r="I32" s="38"/>
      <c r="J32" s="34"/>
      <c r="K32" s="9">
        <f t="shared" si="0"/>
        <v>419157</v>
      </c>
      <c r="L32" s="42"/>
      <c r="M32" s="36"/>
      <c r="N32" s="17">
        <f t="shared" si="4"/>
        <v>0</v>
      </c>
      <c r="O32" s="26"/>
      <c r="P32" s="26"/>
      <c r="Q32" s="26"/>
      <c r="R32" s="17"/>
      <c r="S32" s="17">
        <v>62000</v>
      </c>
      <c r="T32" s="17"/>
      <c r="U32" s="17"/>
      <c r="V32" s="17"/>
      <c r="W32" s="17"/>
      <c r="X32" s="17"/>
      <c r="Y32" s="17"/>
      <c r="Z32" s="17"/>
      <c r="AA32" s="14"/>
      <c r="AB32" s="14"/>
      <c r="AC32" s="14"/>
      <c r="AD32" s="43">
        <f t="shared" si="5"/>
        <v>1759943</v>
      </c>
      <c r="AE32" s="11">
        <f t="shared" si="1"/>
        <v>0</v>
      </c>
      <c r="AF32" s="13">
        <f t="shared" si="2"/>
        <v>0</v>
      </c>
      <c r="AG32" s="55">
        <f t="shared" si="6"/>
        <v>2337000</v>
      </c>
      <c r="AH32" s="16"/>
      <c r="AI32" s="38"/>
      <c r="AJ32" s="15"/>
      <c r="AK32" s="40"/>
      <c r="AL32" s="14"/>
      <c r="AM32" s="14"/>
    </row>
    <row r="33" spans="1:39" ht="14.4" x14ac:dyDescent="0.3">
      <c r="A33" s="32"/>
      <c r="B33" s="123" t="s">
        <v>50</v>
      </c>
      <c r="C33" s="99"/>
      <c r="D33" s="103">
        <v>48500</v>
      </c>
      <c r="E33" s="20">
        <f t="shared" si="3"/>
        <v>109400</v>
      </c>
      <c r="F33" s="40"/>
      <c r="G33" s="34"/>
      <c r="H33" s="20">
        <f t="shared" si="8"/>
        <v>0</v>
      </c>
      <c r="I33" s="38"/>
      <c r="J33" s="34"/>
      <c r="K33" s="9">
        <f t="shared" si="0"/>
        <v>419157</v>
      </c>
      <c r="L33" s="42"/>
      <c r="M33" s="36"/>
      <c r="N33" s="17">
        <f t="shared" si="4"/>
        <v>0</v>
      </c>
      <c r="O33" s="26"/>
      <c r="P33" s="26"/>
      <c r="Q33" s="26"/>
      <c r="R33" s="17">
        <v>48500</v>
      </c>
      <c r="S33" s="17"/>
      <c r="T33" s="17"/>
      <c r="U33" s="17"/>
      <c r="V33" s="17"/>
      <c r="W33" s="17"/>
      <c r="X33" s="17"/>
      <c r="Y33" s="17"/>
      <c r="Z33" s="17"/>
      <c r="AA33" s="14"/>
      <c r="AB33" s="14"/>
      <c r="AC33" s="14"/>
      <c r="AD33" s="108">
        <f t="shared" si="5"/>
        <v>1808443</v>
      </c>
      <c r="AE33" s="11">
        <f t="shared" si="1"/>
        <v>0</v>
      </c>
      <c r="AF33" s="13">
        <f t="shared" si="2"/>
        <v>0</v>
      </c>
      <c r="AG33" s="55">
        <f t="shared" si="6"/>
        <v>2337000</v>
      </c>
      <c r="AH33" s="16"/>
      <c r="AI33" s="38"/>
      <c r="AJ33" s="15"/>
      <c r="AK33" s="40"/>
      <c r="AL33" s="14"/>
      <c r="AM33" s="14"/>
    </row>
    <row r="34" spans="1:39" ht="14.4" x14ac:dyDescent="0.3">
      <c r="A34" s="32"/>
      <c r="B34" s="123" t="s">
        <v>53</v>
      </c>
      <c r="C34" s="99"/>
      <c r="D34" s="103"/>
      <c r="E34" s="20">
        <f t="shared" si="3"/>
        <v>109400</v>
      </c>
      <c r="F34" s="40"/>
      <c r="G34" s="34"/>
      <c r="H34" s="20">
        <f t="shared" si="8"/>
        <v>0</v>
      </c>
      <c r="I34" s="38"/>
      <c r="J34" s="34">
        <v>202500</v>
      </c>
      <c r="K34" s="107">
        <f t="shared" si="0"/>
        <v>216657</v>
      </c>
      <c r="L34" s="42"/>
      <c r="M34" s="36"/>
      <c r="N34" s="17">
        <f t="shared" si="4"/>
        <v>0</v>
      </c>
      <c r="O34" s="26"/>
      <c r="P34" s="26"/>
      <c r="Q34" s="26"/>
      <c r="R34" s="17"/>
      <c r="S34" s="17"/>
      <c r="T34" s="17"/>
      <c r="U34" s="17"/>
      <c r="V34" s="17"/>
      <c r="W34" s="17"/>
      <c r="X34" s="17"/>
      <c r="Y34" s="17"/>
      <c r="Z34" s="17"/>
      <c r="AA34" s="14"/>
      <c r="AB34" s="14"/>
      <c r="AC34" s="14">
        <v>202500</v>
      </c>
      <c r="AD34" s="108">
        <f t="shared" si="5"/>
        <v>2010943</v>
      </c>
      <c r="AE34" s="11">
        <f t="shared" si="1"/>
        <v>0</v>
      </c>
      <c r="AF34" s="13">
        <f t="shared" si="2"/>
        <v>0</v>
      </c>
      <c r="AG34" s="15">
        <f t="shared" si="6"/>
        <v>2337000</v>
      </c>
      <c r="AH34" s="16"/>
      <c r="AI34" s="38"/>
      <c r="AJ34" s="15"/>
      <c r="AK34" s="40"/>
      <c r="AL34" s="14"/>
      <c r="AM34" s="14"/>
    </row>
    <row r="35" spans="1:39" s="1" customFormat="1" ht="14.4" x14ac:dyDescent="0.3">
      <c r="A35" s="44">
        <v>30</v>
      </c>
      <c r="B35" s="78" t="s">
        <v>7</v>
      </c>
      <c r="C35" s="98">
        <v>91000</v>
      </c>
      <c r="D35" s="102"/>
      <c r="E35" s="10">
        <f t="shared" si="3"/>
        <v>200400</v>
      </c>
      <c r="F35" s="47"/>
      <c r="G35" s="46"/>
      <c r="H35" s="10">
        <f t="shared" si="8"/>
        <v>0</v>
      </c>
      <c r="I35" s="45">
        <v>137000</v>
      </c>
      <c r="J35" s="46"/>
      <c r="K35" s="9">
        <f t="shared" si="0"/>
        <v>353657</v>
      </c>
      <c r="L35" s="48"/>
      <c r="M35" s="49"/>
      <c r="N35" s="50">
        <f t="shared" si="4"/>
        <v>0</v>
      </c>
      <c r="O35" s="51"/>
      <c r="P35" s="51"/>
      <c r="Q35" s="51"/>
      <c r="R35" s="50"/>
      <c r="S35" s="50"/>
      <c r="T35" s="50"/>
      <c r="U35" s="50"/>
      <c r="V35" s="50"/>
      <c r="W35" s="50"/>
      <c r="X35" s="50"/>
      <c r="Y35" s="50"/>
      <c r="Z35" s="50"/>
      <c r="AA35" s="52"/>
      <c r="AB35" s="52"/>
      <c r="AC35" s="52"/>
      <c r="AD35" s="43">
        <f t="shared" si="5"/>
        <v>2010943</v>
      </c>
      <c r="AE35" s="11">
        <f t="shared" si="1"/>
        <v>91000</v>
      </c>
      <c r="AF35" s="13">
        <f t="shared" si="2"/>
        <v>137000</v>
      </c>
      <c r="AG35" s="55">
        <f t="shared" si="6"/>
        <v>2565000</v>
      </c>
      <c r="AH35" s="53"/>
      <c r="AI35" s="45"/>
      <c r="AJ35" s="55"/>
      <c r="AK35" s="47"/>
      <c r="AL35" s="52"/>
      <c r="AM35" s="52"/>
    </row>
    <row r="36" spans="1:39" s="1" customFormat="1" ht="14.4" x14ac:dyDescent="0.3">
      <c r="A36" s="44">
        <v>31</v>
      </c>
      <c r="B36" s="78" t="s">
        <v>7</v>
      </c>
      <c r="C36" s="98">
        <v>48000</v>
      </c>
      <c r="D36" s="102"/>
      <c r="E36" s="10">
        <f t="shared" si="3"/>
        <v>248400</v>
      </c>
      <c r="F36" s="47"/>
      <c r="G36" s="46"/>
      <c r="H36" s="10">
        <f t="shared" si="8"/>
        <v>0</v>
      </c>
      <c r="I36" s="45">
        <v>168000</v>
      </c>
      <c r="J36" s="46"/>
      <c r="K36" s="9">
        <f t="shared" si="0"/>
        <v>521657</v>
      </c>
      <c r="L36" s="48"/>
      <c r="M36" s="49"/>
      <c r="N36" s="50">
        <f t="shared" si="4"/>
        <v>0</v>
      </c>
      <c r="O36" s="51"/>
      <c r="P36" s="51"/>
      <c r="Q36" s="51"/>
      <c r="R36" s="50"/>
      <c r="S36" s="50"/>
      <c r="T36" s="50"/>
      <c r="U36" s="50"/>
      <c r="V36" s="50"/>
      <c r="W36" s="50"/>
      <c r="X36" s="50"/>
      <c r="Y36" s="50"/>
      <c r="Z36" s="50"/>
      <c r="AA36" s="52"/>
      <c r="AB36" s="52"/>
      <c r="AC36" s="52"/>
      <c r="AD36" s="43">
        <f t="shared" si="5"/>
        <v>2010943</v>
      </c>
      <c r="AE36" s="11">
        <f t="shared" si="1"/>
        <v>48000</v>
      </c>
      <c r="AF36" s="13">
        <f t="shared" si="2"/>
        <v>168000</v>
      </c>
      <c r="AG36" s="55">
        <f t="shared" si="6"/>
        <v>2781000</v>
      </c>
      <c r="AH36" s="53"/>
      <c r="AI36" s="45"/>
      <c r="AJ36" s="55"/>
      <c r="AK36" s="47"/>
      <c r="AL36" s="52"/>
      <c r="AM36" s="52"/>
    </row>
    <row r="37" spans="1:39" ht="14.4" x14ac:dyDescent="0.3">
      <c r="A37" s="32"/>
      <c r="B37" s="123" t="s">
        <v>46</v>
      </c>
      <c r="C37" s="99"/>
      <c r="D37" s="103">
        <v>133000</v>
      </c>
      <c r="E37" s="20">
        <f t="shared" si="3"/>
        <v>115400</v>
      </c>
      <c r="F37" s="40"/>
      <c r="G37" s="34"/>
      <c r="H37" s="20">
        <f t="shared" si="8"/>
        <v>0</v>
      </c>
      <c r="I37" s="38"/>
      <c r="J37" s="34">
        <v>65000</v>
      </c>
      <c r="K37" s="107">
        <f t="shared" si="0"/>
        <v>456657</v>
      </c>
      <c r="L37" s="42"/>
      <c r="M37" s="36"/>
      <c r="N37" s="17">
        <f t="shared" si="4"/>
        <v>0</v>
      </c>
      <c r="O37" s="26"/>
      <c r="P37" s="26"/>
      <c r="Q37" s="26"/>
      <c r="R37" s="17"/>
      <c r="S37" s="17">
        <v>198000</v>
      </c>
      <c r="T37" s="17"/>
      <c r="U37" s="17"/>
      <c r="V37" s="17"/>
      <c r="W37" s="17"/>
      <c r="X37" s="17"/>
      <c r="Y37" s="17"/>
      <c r="Z37" s="17"/>
      <c r="AA37" s="14"/>
      <c r="AB37" s="14"/>
      <c r="AC37" s="14"/>
      <c r="AD37" s="43">
        <f t="shared" si="5"/>
        <v>2208943</v>
      </c>
      <c r="AE37" s="11">
        <f t="shared" si="1"/>
        <v>0</v>
      </c>
      <c r="AF37" s="13">
        <f t="shared" si="2"/>
        <v>0</v>
      </c>
      <c r="AG37" s="15">
        <f t="shared" si="6"/>
        <v>2781000</v>
      </c>
      <c r="AH37" s="16"/>
      <c r="AI37" s="38"/>
      <c r="AJ37" s="15"/>
      <c r="AK37" s="40"/>
      <c r="AL37" s="14"/>
      <c r="AM37" s="14"/>
    </row>
    <row r="38" spans="1:39" ht="14.4" x14ac:dyDescent="0.3">
      <c r="A38" s="32"/>
      <c r="B38" s="123" t="s">
        <v>50</v>
      </c>
      <c r="C38" s="99"/>
      <c r="D38" s="103">
        <v>85000</v>
      </c>
      <c r="E38" s="20">
        <f t="shared" si="3"/>
        <v>30400</v>
      </c>
      <c r="F38" s="40"/>
      <c r="G38" s="34"/>
      <c r="H38" s="20">
        <f t="shared" si="8"/>
        <v>0</v>
      </c>
      <c r="I38" s="38"/>
      <c r="J38" s="34"/>
      <c r="K38" s="9">
        <f t="shared" si="0"/>
        <v>456657</v>
      </c>
      <c r="L38" s="42"/>
      <c r="M38" s="36"/>
      <c r="N38" s="17">
        <f t="shared" si="4"/>
        <v>0</v>
      </c>
      <c r="O38" s="26"/>
      <c r="P38" s="26"/>
      <c r="Q38" s="26"/>
      <c r="R38" s="17">
        <v>85000</v>
      </c>
      <c r="S38" s="17"/>
      <c r="T38" s="17"/>
      <c r="U38" s="17"/>
      <c r="V38" s="17"/>
      <c r="W38" s="17"/>
      <c r="X38" s="17"/>
      <c r="Y38" s="17"/>
      <c r="Z38" s="17"/>
      <c r="AA38" s="14"/>
      <c r="AB38" s="14"/>
      <c r="AC38" s="14"/>
      <c r="AD38" s="43">
        <f t="shared" si="5"/>
        <v>2293943</v>
      </c>
      <c r="AE38" s="11">
        <f t="shared" si="1"/>
        <v>0</v>
      </c>
      <c r="AF38" s="13">
        <f t="shared" si="2"/>
        <v>0</v>
      </c>
      <c r="AG38" s="55">
        <f t="shared" si="6"/>
        <v>2781000</v>
      </c>
      <c r="AH38" s="16"/>
      <c r="AI38" s="38"/>
      <c r="AJ38" s="15"/>
      <c r="AK38" s="40"/>
      <c r="AL38" s="14"/>
      <c r="AM38" s="14"/>
    </row>
    <row r="39" spans="1:39" s="138" customFormat="1" ht="14.4" x14ac:dyDescent="0.3">
      <c r="A39" s="124"/>
      <c r="B39" s="123" t="s">
        <v>52</v>
      </c>
      <c r="C39" s="125"/>
      <c r="D39" s="126">
        <v>202500</v>
      </c>
      <c r="E39" s="127">
        <f t="shared" si="3"/>
        <v>-172100</v>
      </c>
      <c r="F39" s="128"/>
      <c r="G39" s="126"/>
      <c r="H39" s="127">
        <f t="shared" si="8"/>
        <v>0</v>
      </c>
      <c r="I39" s="125"/>
      <c r="J39" s="126"/>
      <c r="K39" s="129">
        <f t="shared" si="0"/>
        <v>456657</v>
      </c>
      <c r="L39" s="130"/>
      <c r="M39" s="131"/>
      <c r="N39" s="132">
        <f t="shared" si="4"/>
        <v>0</v>
      </c>
      <c r="O39" s="133"/>
      <c r="P39" s="133"/>
      <c r="Q39" s="133"/>
      <c r="R39" s="132"/>
      <c r="S39" s="132"/>
      <c r="T39" s="132"/>
      <c r="U39" s="132"/>
      <c r="V39" s="132"/>
      <c r="W39" s="132"/>
      <c r="X39" s="132"/>
      <c r="Y39" s="132"/>
      <c r="Z39" s="132"/>
      <c r="AA39" s="134"/>
      <c r="AB39" s="134"/>
      <c r="AC39" s="134">
        <v>202500</v>
      </c>
      <c r="AD39" s="135">
        <f t="shared" si="5"/>
        <v>2496443</v>
      </c>
      <c r="AE39" s="11">
        <f t="shared" si="1"/>
        <v>0</v>
      </c>
      <c r="AF39" s="13">
        <f t="shared" si="2"/>
        <v>0</v>
      </c>
      <c r="AG39" s="137">
        <f t="shared" si="6"/>
        <v>2781000</v>
      </c>
      <c r="AH39" s="136"/>
      <c r="AI39" s="125"/>
      <c r="AJ39" s="137"/>
      <c r="AK39" s="128"/>
      <c r="AL39" s="134"/>
      <c r="AM39" s="134"/>
    </row>
    <row r="40" spans="1:39" s="1" customFormat="1" ht="14.4" x14ac:dyDescent="0.3">
      <c r="A40" s="44">
        <v>1</v>
      </c>
      <c r="B40" s="78" t="s">
        <v>7</v>
      </c>
      <c r="C40" s="98">
        <v>246000</v>
      </c>
      <c r="D40" s="102"/>
      <c r="E40" s="10">
        <f t="shared" si="3"/>
        <v>73900</v>
      </c>
      <c r="F40" s="47"/>
      <c r="G40" s="46"/>
      <c r="H40" s="10">
        <f t="shared" si="8"/>
        <v>0</v>
      </c>
      <c r="I40" s="45">
        <v>204000</v>
      </c>
      <c r="J40" s="46"/>
      <c r="K40" s="9">
        <f t="shared" si="0"/>
        <v>660657</v>
      </c>
      <c r="L40" s="48"/>
      <c r="M40" s="49"/>
      <c r="N40" s="50">
        <f t="shared" si="4"/>
        <v>0</v>
      </c>
      <c r="O40" s="51"/>
      <c r="P40" s="51"/>
      <c r="Q40" s="51"/>
      <c r="R40" s="50"/>
      <c r="S40" s="50"/>
      <c r="T40" s="50"/>
      <c r="U40" s="50"/>
      <c r="V40" s="50"/>
      <c r="W40" s="50"/>
      <c r="X40" s="50"/>
      <c r="Y40" s="50"/>
      <c r="Z40" s="50"/>
      <c r="AA40" s="52"/>
      <c r="AB40" s="52"/>
      <c r="AC40" s="52"/>
      <c r="AD40" s="43">
        <f t="shared" si="5"/>
        <v>2496443</v>
      </c>
      <c r="AE40" s="11">
        <f t="shared" si="1"/>
        <v>246000</v>
      </c>
      <c r="AF40" s="13">
        <f t="shared" si="2"/>
        <v>204000</v>
      </c>
      <c r="AG40" s="55">
        <f t="shared" si="6"/>
        <v>3231000</v>
      </c>
      <c r="AH40" s="53"/>
      <c r="AI40" s="45"/>
      <c r="AJ40" s="55"/>
      <c r="AK40" s="47"/>
      <c r="AL40" s="52"/>
      <c r="AM40" s="52"/>
    </row>
    <row r="41" spans="1:39" ht="14.4" x14ac:dyDescent="0.3">
      <c r="A41" s="32"/>
      <c r="B41" s="123" t="s">
        <v>50</v>
      </c>
      <c r="C41" s="99"/>
      <c r="D41" s="103">
        <v>131000</v>
      </c>
      <c r="E41" s="20">
        <f t="shared" si="3"/>
        <v>-57100</v>
      </c>
      <c r="F41" s="40"/>
      <c r="G41" s="34"/>
      <c r="H41" s="20">
        <f t="shared" si="8"/>
        <v>0</v>
      </c>
      <c r="I41" s="38"/>
      <c r="J41" s="34"/>
      <c r="K41" s="107">
        <f t="shared" si="0"/>
        <v>660657</v>
      </c>
      <c r="L41" s="42"/>
      <c r="M41" s="36"/>
      <c r="N41" s="17">
        <f t="shared" si="4"/>
        <v>0</v>
      </c>
      <c r="O41" s="26"/>
      <c r="P41" s="26"/>
      <c r="Q41" s="26"/>
      <c r="R41" s="17">
        <v>131000</v>
      </c>
      <c r="S41" s="17"/>
      <c r="T41" s="17"/>
      <c r="U41" s="17"/>
      <c r="V41" s="17"/>
      <c r="W41" s="17"/>
      <c r="X41" s="17"/>
      <c r="Y41" s="17"/>
      <c r="Z41" s="17"/>
      <c r="AA41" s="14"/>
      <c r="AB41" s="14"/>
      <c r="AC41" s="14"/>
      <c r="AD41" s="108">
        <f t="shared" si="5"/>
        <v>2627443</v>
      </c>
      <c r="AE41" s="11">
        <f t="shared" si="1"/>
        <v>0</v>
      </c>
      <c r="AF41" s="13">
        <f t="shared" si="2"/>
        <v>0</v>
      </c>
      <c r="AG41" s="15">
        <f t="shared" si="6"/>
        <v>3231000</v>
      </c>
      <c r="AH41" s="16"/>
      <c r="AI41" s="38"/>
      <c r="AJ41" s="15"/>
      <c r="AK41" s="40"/>
      <c r="AL41" s="14"/>
      <c r="AM41" s="14"/>
    </row>
    <row r="42" spans="1:39" s="91" customFormat="1" ht="14.4" x14ac:dyDescent="0.3">
      <c r="A42" s="44">
        <v>2</v>
      </c>
      <c r="B42" s="78" t="s">
        <v>7</v>
      </c>
      <c r="C42" s="98">
        <v>63000</v>
      </c>
      <c r="D42" s="102"/>
      <c r="E42" s="81">
        <f t="shared" si="3"/>
        <v>5900</v>
      </c>
      <c r="F42" s="82"/>
      <c r="G42" s="80"/>
      <c r="H42" s="81">
        <f t="shared" si="8"/>
        <v>0</v>
      </c>
      <c r="I42" s="79">
        <v>151000</v>
      </c>
      <c r="J42" s="80"/>
      <c r="K42" s="83">
        <f t="shared" si="0"/>
        <v>811657</v>
      </c>
      <c r="L42" s="84"/>
      <c r="M42" s="85"/>
      <c r="N42" s="86">
        <f t="shared" si="4"/>
        <v>0</v>
      </c>
      <c r="O42" s="87"/>
      <c r="P42" s="87"/>
      <c r="Q42" s="87"/>
      <c r="R42" s="86"/>
      <c r="S42" s="86"/>
      <c r="T42" s="86"/>
      <c r="U42" s="86"/>
      <c r="V42" s="86"/>
      <c r="W42" s="86"/>
      <c r="X42" s="86"/>
      <c r="Y42" s="86"/>
      <c r="Z42" s="86"/>
      <c r="AA42" s="88"/>
      <c r="AB42" s="88"/>
      <c r="AC42" s="88"/>
      <c r="AD42" s="43">
        <f t="shared" si="5"/>
        <v>2627443</v>
      </c>
      <c r="AE42" s="11">
        <f t="shared" si="1"/>
        <v>63000</v>
      </c>
      <c r="AF42" s="13">
        <f t="shared" si="2"/>
        <v>151000</v>
      </c>
      <c r="AG42" s="77">
        <f t="shared" si="6"/>
        <v>3445000</v>
      </c>
      <c r="AH42" s="90"/>
      <c r="AI42" s="79"/>
      <c r="AJ42" s="77"/>
      <c r="AK42" s="82"/>
      <c r="AL42" s="88"/>
      <c r="AM42" s="88"/>
    </row>
    <row r="43" spans="1:39" s="1" customFormat="1" ht="14.4" x14ac:dyDescent="0.3">
      <c r="A43" s="44">
        <v>3</v>
      </c>
      <c r="B43" s="78" t="s">
        <v>7</v>
      </c>
      <c r="C43" s="98">
        <v>40000</v>
      </c>
      <c r="D43" s="102"/>
      <c r="E43" s="10">
        <f t="shared" si="3"/>
        <v>45900</v>
      </c>
      <c r="F43" s="47"/>
      <c r="G43" s="46"/>
      <c r="H43" s="10">
        <f t="shared" si="8"/>
        <v>0</v>
      </c>
      <c r="I43" s="45">
        <v>43000</v>
      </c>
      <c r="J43" s="46"/>
      <c r="K43" s="9">
        <f t="shared" si="0"/>
        <v>854657</v>
      </c>
      <c r="L43" s="48"/>
      <c r="M43" s="49"/>
      <c r="N43" s="50">
        <f t="shared" si="4"/>
        <v>0</v>
      </c>
      <c r="O43" s="51"/>
      <c r="P43" s="51"/>
      <c r="Q43" s="51"/>
      <c r="R43" s="50"/>
      <c r="S43" s="50"/>
      <c r="T43" s="50"/>
      <c r="U43" s="50"/>
      <c r="V43" s="50"/>
      <c r="W43" s="50"/>
      <c r="X43" s="50"/>
      <c r="Y43" s="50"/>
      <c r="Z43" s="50"/>
      <c r="AA43" s="52"/>
      <c r="AB43" s="52"/>
      <c r="AC43" s="52"/>
      <c r="AD43" s="43">
        <f t="shared" si="5"/>
        <v>2627443</v>
      </c>
      <c r="AE43" s="11">
        <f t="shared" si="1"/>
        <v>40000</v>
      </c>
      <c r="AF43" s="13">
        <f t="shared" si="2"/>
        <v>43000</v>
      </c>
      <c r="AG43" s="55">
        <f t="shared" si="6"/>
        <v>3528000</v>
      </c>
      <c r="AH43" s="53"/>
      <c r="AI43" s="45"/>
      <c r="AJ43" s="55"/>
      <c r="AK43" s="47"/>
      <c r="AL43" s="52"/>
      <c r="AM43" s="52"/>
    </row>
    <row r="44" spans="1:39" ht="14.4" x14ac:dyDescent="0.3">
      <c r="A44" s="32"/>
      <c r="B44" s="123" t="s">
        <v>50</v>
      </c>
      <c r="C44" s="99"/>
      <c r="D44" s="103">
        <v>162300</v>
      </c>
      <c r="E44" s="20">
        <f t="shared" si="3"/>
        <v>-116400</v>
      </c>
      <c r="F44" s="40"/>
      <c r="G44" s="34"/>
      <c r="H44" s="20">
        <f t="shared" si="8"/>
        <v>0</v>
      </c>
      <c r="I44" s="38"/>
      <c r="J44" s="34"/>
      <c r="K44" s="9">
        <f t="shared" si="0"/>
        <v>854657</v>
      </c>
      <c r="L44" s="42"/>
      <c r="M44" s="36"/>
      <c r="N44" s="17">
        <f t="shared" si="4"/>
        <v>0</v>
      </c>
      <c r="O44" s="26"/>
      <c r="P44" s="26"/>
      <c r="Q44" s="26"/>
      <c r="R44" s="17">
        <v>162300</v>
      </c>
      <c r="S44" s="17"/>
      <c r="T44" s="17"/>
      <c r="U44" s="17"/>
      <c r="V44" s="17"/>
      <c r="W44" s="17"/>
      <c r="X44" s="17"/>
      <c r="Y44" s="17"/>
      <c r="Z44" s="17"/>
      <c r="AA44" s="14"/>
      <c r="AB44" s="14"/>
      <c r="AC44" s="14"/>
      <c r="AD44" s="43">
        <f t="shared" si="5"/>
        <v>2789743</v>
      </c>
      <c r="AE44" s="11">
        <f t="shared" si="1"/>
        <v>0</v>
      </c>
      <c r="AF44" s="13">
        <f t="shared" si="2"/>
        <v>0</v>
      </c>
      <c r="AG44" s="55">
        <f t="shared" si="6"/>
        <v>3528000</v>
      </c>
      <c r="AH44" s="16"/>
      <c r="AI44" s="38"/>
      <c r="AJ44" s="15"/>
      <c r="AK44" s="40"/>
      <c r="AL44" s="14"/>
      <c r="AM44" s="14"/>
    </row>
    <row r="45" spans="1:39" ht="14.4" x14ac:dyDescent="0.3">
      <c r="A45" s="32"/>
      <c r="B45" s="123" t="s">
        <v>46</v>
      </c>
      <c r="C45" s="99"/>
      <c r="D45" s="103">
        <v>36600</v>
      </c>
      <c r="E45" s="20">
        <f t="shared" si="3"/>
        <v>-153000</v>
      </c>
      <c r="F45" s="40"/>
      <c r="G45" s="34"/>
      <c r="H45" s="20">
        <f t="shared" si="8"/>
        <v>0</v>
      </c>
      <c r="I45" s="38"/>
      <c r="J45" s="34"/>
      <c r="K45" s="107">
        <f t="shared" si="0"/>
        <v>854657</v>
      </c>
      <c r="L45" s="42"/>
      <c r="M45" s="36"/>
      <c r="N45" s="17">
        <f t="shared" si="4"/>
        <v>0</v>
      </c>
      <c r="O45" s="26"/>
      <c r="P45" s="26"/>
      <c r="Q45" s="26"/>
      <c r="R45" s="17"/>
      <c r="S45" s="17">
        <v>36600</v>
      </c>
      <c r="T45" s="17"/>
      <c r="U45" s="17"/>
      <c r="V45" s="17"/>
      <c r="W45" s="17"/>
      <c r="X45" s="17"/>
      <c r="Y45" s="17"/>
      <c r="Z45" s="17"/>
      <c r="AA45" s="14"/>
      <c r="AB45" s="14"/>
      <c r="AC45" s="14"/>
      <c r="AD45" s="108">
        <f t="shared" si="5"/>
        <v>2826343</v>
      </c>
      <c r="AE45" s="11">
        <f t="shared" si="1"/>
        <v>0</v>
      </c>
      <c r="AF45" s="13">
        <f t="shared" si="2"/>
        <v>0</v>
      </c>
      <c r="AG45" s="15">
        <f t="shared" si="6"/>
        <v>3528000</v>
      </c>
      <c r="AH45" s="16"/>
      <c r="AI45" s="38"/>
      <c r="AJ45" s="15"/>
      <c r="AK45" s="40"/>
      <c r="AL45" s="14"/>
      <c r="AM45" s="14"/>
    </row>
    <row r="46" spans="1:39" s="1" customFormat="1" ht="14.4" x14ac:dyDescent="0.3">
      <c r="A46" s="44">
        <v>4</v>
      </c>
      <c r="B46" s="78" t="s">
        <v>7</v>
      </c>
      <c r="C46" s="98">
        <v>43000</v>
      </c>
      <c r="D46" s="102"/>
      <c r="E46" s="10">
        <f t="shared" si="3"/>
        <v>-110000</v>
      </c>
      <c r="F46" s="47"/>
      <c r="G46" s="46"/>
      <c r="H46" s="10">
        <f t="shared" si="8"/>
        <v>0</v>
      </c>
      <c r="I46" s="45">
        <v>88000</v>
      </c>
      <c r="J46" s="46"/>
      <c r="K46" s="9">
        <f t="shared" si="0"/>
        <v>942657</v>
      </c>
      <c r="L46" s="48"/>
      <c r="M46" s="49"/>
      <c r="N46" s="50">
        <f t="shared" si="4"/>
        <v>0</v>
      </c>
      <c r="O46" s="51"/>
      <c r="P46" s="51"/>
      <c r="Q46" s="51"/>
      <c r="R46" s="50"/>
      <c r="S46" s="50"/>
      <c r="T46" s="50"/>
      <c r="U46" s="50"/>
      <c r="V46" s="50"/>
      <c r="W46" s="50"/>
      <c r="X46" s="50"/>
      <c r="Y46" s="50"/>
      <c r="Z46" s="50"/>
      <c r="AA46" s="52"/>
      <c r="AB46" s="52"/>
      <c r="AC46" s="52"/>
      <c r="AD46" s="43">
        <f t="shared" si="5"/>
        <v>2826343</v>
      </c>
      <c r="AE46" s="11">
        <f t="shared" si="1"/>
        <v>43000</v>
      </c>
      <c r="AF46" s="13">
        <f t="shared" si="2"/>
        <v>88000</v>
      </c>
      <c r="AG46" s="55">
        <f t="shared" si="6"/>
        <v>3659000</v>
      </c>
      <c r="AH46" s="53"/>
      <c r="AI46" s="45"/>
      <c r="AJ46" s="55"/>
      <c r="AK46" s="47"/>
      <c r="AL46" s="52"/>
      <c r="AM46" s="52"/>
    </row>
    <row r="47" spans="1:39" ht="14.4" x14ac:dyDescent="0.3">
      <c r="A47" s="32"/>
      <c r="B47" s="123" t="s">
        <v>46</v>
      </c>
      <c r="C47" s="99"/>
      <c r="D47" s="103"/>
      <c r="E47" s="20">
        <f t="shared" si="3"/>
        <v>-110000</v>
      </c>
      <c r="F47" s="40"/>
      <c r="G47" s="34"/>
      <c r="H47" s="20">
        <f t="shared" si="8"/>
        <v>0</v>
      </c>
      <c r="I47" s="38"/>
      <c r="J47" s="34">
        <v>362500</v>
      </c>
      <c r="K47" s="9">
        <f t="shared" si="0"/>
        <v>580157</v>
      </c>
      <c r="L47" s="42"/>
      <c r="M47" s="36"/>
      <c r="N47" s="17">
        <f t="shared" si="4"/>
        <v>0</v>
      </c>
      <c r="O47" s="26"/>
      <c r="P47" s="26"/>
      <c r="Q47" s="26"/>
      <c r="R47" s="17"/>
      <c r="S47" s="17">
        <v>362500</v>
      </c>
      <c r="T47" s="17"/>
      <c r="U47" s="17"/>
      <c r="V47" s="17"/>
      <c r="W47" s="17"/>
      <c r="X47" s="17"/>
      <c r="Y47" s="17"/>
      <c r="Z47" s="17"/>
      <c r="AA47" s="14"/>
      <c r="AB47" s="14"/>
      <c r="AC47" s="14"/>
      <c r="AD47" s="43">
        <f t="shared" si="5"/>
        <v>3188843</v>
      </c>
      <c r="AE47" s="11">
        <f t="shared" si="1"/>
        <v>0</v>
      </c>
      <c r="AF47" s="13">
        <f t="shared" si="2"/>
        <v>0</v>
      </c>
      <c r="AG47" s="55">
        <f t="shared" si="6"/>
        <v>3659000</v>
      </c>
      <c r="AH47" s="16"/>
      <c r="AI47" s="38"/>
      <c r="AJ47" s="15"/>
      <c r="AK47" s="40"/>
      <c r="AL47" s="14"/>
      <c r="AM47" s="14"/>
    </row>
    <row r="48" spans="1:39" s="1" customFormat="1" ht="14.4" x14ac:dyDescent="0.3">
      <c r="A48" s="44">
        <v>5</v>
      </c>
      <c r="B48" s="78" t="s">
        <v>7</v>
      </c>
      <c r="C48" s="98">
        <v>137000</v>
      </c>
      <c r="D48" s="102"/>
      <c r="E48" s="10">
        <f t="shared" si="3"/>
        <v>27000</v>
      </c>
      <c r="F48" s="47"/>
      <c r="G48" s="46"/>
      <c r="H48" s="10">
        <f t="shared" si="8"/>
        <v>0</v>
      </c>
      <c r="I48" s="45"/>
      <c r="J48" s="46"/>
      <c r="K48" s="9">
        <f t="shared" si="0"/>
        <v>580157</v>
      </c>
      <c r="L48" s="48"/>
      <c r="M48" s="49"/>
      <c r="N48" s="50">
        <f t="shared" si="4"/>
        <v>0</v>
      </c>
      <c r="O48" s="51"/>
      <c r="P48" s="51"/>
      <c r="Q48" s="51"/>
      <c r="R48" s="50"/>
      <c r="S48" s="50"/>
      <c r="T48" s="50"/>
      <c r="U48" s="50"/>
      <c r="V48" s="50"/>
      <c r="W48" s="50"/>
      <c r="X48" s="50"/>
      <c r="Y48" s="50"/>
      <c r="Z48" s="50"/>
      <c r="AA48" s="52"/>
      <c r="AB48" s="52"/>
      <c r="AC48" s="52"/>
      <c r="AD48" s="108">
        <f t="shared" si="5"/>
        <v>3188843</v>
      </c>
      <c r="AE48" s="11">
        <f t="shared" si="1"/>
        <v>137000</v>
      </c>
      <c r="AF48" s="13">
        <f t="shared" si="2"/>
        <v>0</v>
      </c>
      <c r="AG48" s="55">
        <f t="shared" si="6"/>
        <v>3796000</v>
      </c>
      <c r="AH48" s="53"/>
      <c r="AI48" s="45"/>
      <c r="AJ48" s="55"/>
      <c r="AK48" s="47"/>
      <c r="AL48" s="52"/>
      <c r="AM48" s="52"/>
    </row>
    <row r="49" spans="1:39" ht="14.4" x14ac:dyDescent="0.3">
      <c r="A49" s="32"/>
      <c r="B49" s="123" t="s">
        <v>46</v>
      </c>
      <c r="C49" s="99"/>
      <c r="D49" s="103">
        <v>45000</v>
      </c>
      <c r="E49" s="20">
        <f t="shared" si="3"/>
        <v>-18000</v>
      </c>
      <c r="F49" s="40"/>
      <c r="G49" s="34"/>
      <c r="H49" s="20">
        <f t="shared" si="8"/>
        <v>0</v>
      </c>
      <c r="I49" s="38"/>
      <c r="J49" s="34">
        <v>261843</v>
      </c>
      <c r="K49" s="107">
        <f t="shared" si="0"/>
        <v>318314</v>
      </c>
      <c r="L49" s="42"/>
      <c r="M49" s="36"/>
      <c r="N49" s="17">
        <f t="shared" si="4"/>
        <v>0</v>
      </c>
      <c r="O49" s="26"/>
      <c r="P49" s="26"/>
      <c r="Q49" s="26"/>
      <c r="R49" s="17"/>
      <c r="S49" s="17">
        <v>306843</v>
      </c>
      <c r="T49" s="17"/>
      <c r="U49" s="17"/>
      <c r="V49" s="17"/>
      <c r="W49" s="17"/>
      <c r="X49" s="17"/>
      <c r="Y49" s="17"/>
      <c r="Z49" s="17"/>
      <c r="AA49" s="14"/>
      <c r="AB49" s="14"/>
      <c r="AC49" s="14"/>
      <c r="AD49" s="43">
        <f t="shared" si="5"/>
        <v>3495686</v>
      </c>
      <c r="AE49" s="11">
        <f t="shared" si="1"/>
        <v>0</v>
      </c>
      <c r="AF49" s="13">
        <f t="shared" si="2"/>
        <v>0</v>
      </c>
      <c r="AG49" s="15">
        <f t="shared" si="6"/>
        <v>3796000</v>
      </c>
      <c r="AH49" s="16"/>
      <c r="AI49" s="38"/>
      <c r="AJ49" s="15"/>
      <c r="AK49" s="40"/>
      <c r="AL49" s="14"/>
      <c r="AM49" s="14"/>
    </row>
    <row r="50" spans="1:39" ht="14.4" x14ac:dyDescent="0.3">
      <c r="A50" s="32"/>
      <c r="B50" s="123" t="s">
        <v>50</v>
      </c>
      <c r="C50" s="99"/>
      <c r="D50" s="103"/>
      <c r="E50" s="20">
        <f t="shared" si="3"/>
        <v>-18000</v>
      </c>
      <c r="F50" s="40"/>
      <c r="G50" s="34"/>
      <c r="H50" s="20">
        <f t="shared" si="8"/>
        <v>0</v>
      </c>
      <c r="I50" s="38"/>
      <c r="J50" s="34">
        <v>314000</v>
      </c>
      <c r="K50" s="107">
        <f t="shared" si="0"/>
        <v>4314</v>
      </c>
      <c r="L50" s="42"/>
      <c r="M50" s="36"/>
      <c r="N50" s="17">
        <f t="shared" si="4"/>
        <v>0</v>
      </c>
      <c r="O50" s="26"/>
      <c r="P50" s="26"/>
      <c r="Q50" s="26"/>
      <c r="R50" s="17">
        <v>314000</v>
      </c>
      <c r="S50" s="17"/>
      <c r="T50" s="17"/>
      <c r="U50" s="17"/>
      <c r="V50" s="17"/>
      <c r="W50" s="17"/>
      <c r="X50" s="17"/>
      <c r="Y50" s="17"/>
      <c r="Z50" s="17"/>
      <c r="AA50" s="14"/>
      <c r="AB50" s="14"/>
      <c r="AC50" s="14"/>
      <c r="AD50" s="108">
        <f t="shared" si="5"/>
        <v>3809686</v>
      </c>
      <c r="AE50" s="11">
        <f t="shared" si="1"/>
        <v>0</v>
      </c>
      <c r="AF50" s="13">
        <f t="shared" si="2"/>
        <v>0</v>
      </c>
      <c r="AG50" s="15">
        <f t="shared" si="6"/>
        <v>3796000</v>
      </c>
      <c r="AH50" s="16"/>
      <c r="AI50" s="38"/>
      <c r="AJ50" s="15"/>
      <c r="AK50" s="40"/>
      <c r="AL50" s="14"/>
      <c r="AM50" s="14"/>
    </row>
    <row r="51" spans="1:39" s="1" customFormat="1" ht="14.4" x14ac:dyDescent="0.3">
      <c r="A51" s="44">
        <v>6</v>
      </c>
      <c r="B51" s="78" t="s">
        <v>7</v>
      </c>
      <c r="C51" s="98">
        <v>116000</v>
      </c>
      <c r="D51" s="102"/>
      <c r="E51" s="10">
        <f t="shared" si="3"/>
        <v>98000</v>
      </c>
      <c r="F51" s="47"/>
      <c r="G51" s="46"/>
      <c r="H51" s="10">
        <f t="shared" si="8"/>
        <v>0</v>
      </c>
      <c r="I51" s="45">
        <v>40000</v>
      </c>
      <c r="J51" s="46"/>
      <c r="K51" s="9">
        <f t="shared" si="0"/>
        <v>44314</v>
      </c>
      <c r="L51" s="48"/>
      <c r="M51" s="49"/>
      <c r="N51" s="50">
        <f t="shared" si="4"/>
        <v>0</v>
      </c>
      <c r="O51" s="51"/>
      <c r="P51" s="51"/>
      <c r="Q51" s="51"/>
      <c r="R51" s="50"/>
      <c r="S51" s="50"/>
      <c r="T51" s="50"/>
      <c r="U51" s="50"/>
      <c r="V51" s="50"/>
      <c r="W51" s="50"/>
      <c r="X51" s="50"/>
      <c r="Y51" s="50"/>
      <c r="Z51" s="50"/>
      <c r="AA51" s="52"/>
      <c r="AB51" s="52"/>
      <c r="AC51" s="52"/>
      <c r="AD51" s="43">
        <f t="shared" si="5"/>
        <v>3809686</v>
      </c>
      <c r="AE51" s="11">
        <f t="shared" si="1"/>
        <v>116000</v>
      </c>
      <c r="AF51" s="13">
        <f t="shared" si="2"/>
        <v>40000</v>
      </c>
      <c r="AG51" s="55">
        <f t="shared" si="6"/>
        <v>3952000</v>
      </c>
      <c r="AH51" s="53"/>
      <c r="AI51" s="45"/>
      <c r="AJ51" s="55"/>
      <c r="AK51" s="47"/>
      <c r="AL51" s="52"/>
      <c r="AM51" s="52"/>
    </row>
    <row r="52" spans="1:39" ht="14.4" x14ac:dyDescent="0.3">
      <c r="A52" s="32"/>
      <c r="B52" s="123" t="s">
        <v>50</v>
      </c>
      <c r="C52" s="99"/>
      <c r="D52" s="103">
        <v>8000</v>
      </c>
      <c r="E52" s="20">
        <f t="shared" si="3"/>
        <v>90000</v>
      </c>
      <c r="F52" s="40"/>
      <c r="G52" s="34"/>
      <c r="H52" s="20">
        <f t="shared" si="8"/>
        <v>0</v>
      </c>
      <c r="I52" s="38"/>
      <c r="J52" s="34"/>
      <c r="K52" s="9">
        <f t="shared" si="0"/>
        <v>44314</v>
      </c>
      <c r="L52" s="42"/>
      <c r="M52" s="36"/>
      <c r="N52" s="17">
        <f t="shared" si="4"/>
        <v>0</v>
      </c>
      <c r="O52" s="26"/>
      <c r="P52" s="26"/>
      <c r="Q52" s="26"/>
      <c r="R52" s="17">
        <v>8000</v>
      </c>
      <c r="S52" s="17"/>
      <c r="T52" s="17"/>
      <c r="U52" s="17"/>
      <c r="V52" s="17"/>
      <c r="W52" s="17"/>
      <c r="X52" s="17"/>
      <c r="Y52" s="17"/>
      <c r="Z52" s="17"/>
      <c r="AA52" s="14"/>
      <c r="AB52" s="14"/>
      <c r="AC52" s="14"/>
      <c r="AD52" s="43">
        <f t="shared" si="5"/>
        <v>3817686</v>
      </c>
      <c r="AE52" s="11">
        <f t="shared" si="1"/>
        <v>0</v>
      </c>
      <c r="AF52" s="13">
        <f t="shared" si="2"/>
        <v>0</v>
      </c>
      <c r="AG52" s="55">
        <f t="shared" si="6"/>
        <v>3952000</v>
      </c>
      <c r="AH52" s="16"/>
      <c r="AI52" s="38"/>
      <c r="AJ52" s="15"/>
      <c r="AK52" s="40"/>
      <c r="AL52" s="14"/>
      <c r="AM52" s="14"/>
    </row>
    <row r="53" spans="1:39" ht="14.4" x14ac:dyDescent="0.3">
      <c r="A53" s="32"/>
      <c r="B53" s="123" t="s">
        <v>46</v>
      </c>
      <c r="C53" s="99"/>
      <c r="D53" s="103">
        <v>64000</v>
      </c>
      <c r="E53" s="20">
        <f t="shared" si="3"/>
        <v>26000</v>
      </c>
      <c r="F53" s="40"/>
      <c r="G53" s="34"/>
      <c r="H53" s="20">
        <f t="shared" si="8"/>
        <v>0</v>
      </c>
      <c r="I53" s="38"/>
      <c r="J53" s="34"/>
      <c r="K53" s="107">
        <f t="shared" si="0"/>
        <v>44314</v>
      </c>
      <c r="L53" s="42"/>
      <c r="M53" s="36"/>
      <c r="N53" s="17">
        <f t="shared" si="4"/>
        <v>0</v>
      </c>
      <c r="O53" s="26"/>
      <c r="P53" s="26"/>
      <c r="Q53" s="26"/>
      <c r="R53" s="17"/>
      <c r="S53" s="17">
        <v>64000</v>
      </c>
      <c r="T53" s="17"/>
      <c r="U53" s="17"/>
      <c r="V53" s="17"/>
      <c r="W53" s="17"/>
      <c r="X53" s="17"/>
      <c r="Y53" s="17"/>
      <c r="Z53" s="17"/>
      <c r="AA53" s="14"/>
      <c r="AB53" s="14"/>
      <c r="AC53" s="14"/>
      <c r="AD53" s="108">
        <f t="shared" si="5"/>
        <v>3881686</v>
      </c>
      <c r="AE53" s="11">
        <f t="shared" si="1"/>
        <v>0</v>
      </c>
      <c r="AF53" s="13">
        <f t="shared" si="2"/>
        <v>0</v>
      </c>
      <c r="AG53" s="15">
        <f t="shared" si="6"/>
        <v>3952000</v>
      </c>
      <c r="AH53" s="16"/>
      <c r="AI53" s="38"/>
      <c r="AJ53" s="15"/>
      <c r="AK53" s="40"/>
      <c r="AL53" s="14"/>
      <c r="AM53" s="14"/>
    </row>
    <row r="54" spans="1:39" ht="14.4" x14ac:dyDescent="0.3">
      <c r="A54" s="32"/>
      <c r="B54" s="123" t="s">
        <v>53</v>
      </c>
      <c r="C54" s="99"/>
      <c r="D54" s="103">
        <v>50000</v>
      </c>
      <c r="E54" s="20">
        <f t="shared" si="3"/>
        <v>-24000</v>
      </c>
      <c r="F54" s="40"/>
      <c r="G54" s="34"/>
      <c r="H54" s="20">
        <f t="shared" si="8"/>
        <v>0</v>
      </c>
      <c r="I54" s="38"/>
      <c r="J54" s="34"/>
      <c r="K54" s="107">
        <f t="shared" si="0"/>
        <v>44314</v>
      </c>
      <c r="L54" s="42"/>
      <c r="M54" s="36"/>
      <c r="N54" s="17">
        <f t="shared" si="4"/>
        <v>0</v>
      </c>
      <c r="O54" s="26"/>
      <c r="P54" s="26"/>
      <c r="Q54" s="26"/>
      <c r="R54" s="17"/>
      <c r="S54" s="17"/>
      <c r="T54" s="17"/>
      <c r="U54" s="17"/>
      <c r="V54" s="17"/>
      <c r="W54" s="17"/>
      <c r="X54" s="17"/>
      <c r="Y54" s="17"/>
      <c r="Z54" s="17"/>
      <c r="AA54" s="14"/>
      <c r="AB54" s="14"/>
      <c r="AC54" s="14">
        <v>50000</v>
      </c>
      <c r="AD54" s="108">
        <f t="shared" si="5"/>
        <v>3931686</v>
      </c>
      <c r="AE54" s="11">
        <f t="shared" si="1"/>
        <v>0</v>
      </c>
      <c r="AF54" s="13">
        <f t="shared" si="2"/>
        <v>0</v>
      </c>
      <c r="AG54" s="15">
        <f t="shared" si="6"/>
        <v>3952000</v>
      </c>
      <c r="AH54" s="16"/>
      <c r="AI54" s="38"/>
      <c r="AJ54" s="15"/>
      <c r="AK54" s="40"/>
      <c r="AL54" s="14"/>
      <c r="AM54" s="14"/>
    </row>
    <row r="55" spans="1:39" s="1" customFormat="1" ht="14.4" x14ac:dyDescent="0.3">
      <c r="A55" s="44">
        <v>7</v>
      </c>
      <c r="B55" s="78" t="s">
        <v>7</v>
      </c>
      <c r="C55" s="98">
        <v>762000</v>
      </c>
      <c r="D55" s="102"/>
      <c r="E55" s="10">
        <f t="shared" si="3"/>
        <v>738000</v>
      </c>
      <c r="F55" s="47"/>
      <c r="G55" s="46"/>
      <c r="H55" s="10">
        <f t="shared" si="8"/>
        <v>0</v>
      </c>
      <c r="I55" s="45">
        <v>43000</v>
      </c>
      <c r="J55" s="46"/>
      <c r="K55" s="9">
        <f t="shared" si="0"/>
        <v>87314</v>
      </c>
      <c r="L55" s="105"/>
      <c r="M55" s="105"/>
      <c r="N55" s="50">
        <f t="shared" si="4"/>
        <v>0</v>
      </c>
      <c r="O55" s="51"/>
      <c r="P55" s="51"/>
      <c r="Q55" s="51"/>
      <c r="R55" s="50"/>
      <c r="S55" s="50"/>
      <c r="T55" s="50"/>
      <c r="U55" s="50"/>
      <c r="V55" s="50"/>
      <c r="W55" s="50"/>
      <c r="X55" s="50"/>
      <c r="Y55" s="50"/>
      <c r="Z55" s="50"/>
      <c r="AA55" s="52"/>
      <c r="AB55" s="52"/>
      <c r="AC55" s="52"/>
      <c r="AD55" s="43">
        <f t="shared" si="5"/>
        <v>3931686</v>
      </c>
      <c r="AE55" s="11">
        <f t="shared" si="1"/>
        <v>762000</v>
      </c>
      <c r="AF55" s="13">
        <f t="shared" si="2"/>
        <v>43000</v>
      </c>
      <c r="AG55" s="55">
        <f t="shared" si="6"/>
        <v>4757000</v>
      </c>
      <c r="AH55" s="53"/>
      <c r="AI55" s="45"/>
      <c r="AJ55" s="55"/>
      <c r="AK55" s="47"/>
      <c r="AL55" s="52"/>
      <c r="AM55" s="52"/>
    </row>
    <row r="56" spans="1:39" ht="14.4" x14ac:dyDescent="0.3">
      <c r="A56" s="32"/>
      <c r="B56" s="123" t="s">
        <v>50</v>
      </c>
      <c r="C56" s="99"/>
      <c r="D56" s="103">
        <v>22800</v>
      </c>
      <c r="E56" s="20">
        <f t="shared" si="3"/>
        <v>715200</v>
      </c>
      <c r="F56" s="40"/>
      <c r="G56" s="34"/>
      <c r="H56" s="20">
        <f t="shared" si="8"/>
        <v>0</v>
      </c>
      <c r="I56" s="38"/>
      <c r="J56" s="34"/>
      <c r="K56" s="107">
        <f t="shared" si="0"/>
        <v>87314</v>
      </c>
      <c r="L56" s="106"/>
      <c r="M56" s="106"/>
      <c r="N56" s="17">
        <f t="shared" si="4"/>
        <v>0</v>
      </c>
      <c r="O56" s="26"/>
      <c r="P56" s="26"/>
      <c r="Q56" s="26"/>
      <c r="R56" s="17">
        <v>22800</v>
      </c>
      <c r="S56" s="17"/>
      <c r="T56" s="17"/>
      <c r="U56" s="17"/>
      <c r="V56" s="17"/>
      <c r="W56" s="17"/>
      <c r="X56" s="17"/>
      <c r="Y56" s="17"/>
      <c r="Z56" s="17"/>
      <c r="AA56" s="14"/>
      <c r="AB56" s="14"/>
      <c r="AC56" s="14"/>
      <c r="AD56" s="108">
        <f t="shared" si="5"/>
        <v>3954486</v>
      </c>
      <c r="AE56" s="11">
        <f t="shared" si="1"/>
        <v>0</v>
      </c>
      <c r="AF56" s="13">
        <f t="shared" si="2"/>
        <v>0</v>
      </c>
      <c r="AG56" s="15">
        <f t="shared" si="6"/>
        <v>4757000</v>
      </c>
      <c r="AH56" s="16"/>
      <c r="AI56" s="38"/>
      <c r="AJ56" s="15"/>
      <c r="AK56" s="40"/>
      <c r="AL56" s="14"/>
      <c r="AM56" s="14"/>
    </row>
    <row r="57" spans="1:39" ht="14.4" x14ac:dyDescent="0.3">
      <c r="A57" s="32"/>
      <c r="B57" s="123" t="s">
        <v>46</v>
      </c>
      <c r="C57" s="99"/>
      <c r="D57" s="103">
        <v>191000</v>
      </c>
      <c r="E57" s="20">
        <f t="shared" si="3"/>
        <v>524200</v>
      </c>
      <c r="F57" s="40"/>
      <c r="G57" s="34"/>
      <c r="H57" s="20">
        <f t="shared" si="8"/>
        <v>0</v>
      </c>
      <c r="I57" s="38"/>
      <c r="J57" s="34"/>
      <c r="K57" s="9">
        <f t="shared" si="0"/>
        <v>87314</v>
      </c>
      <c r="L57" s="106"/>
      <c r="M57" s="106"/>
      <c r="N57" s="17">
        <f t="shared" si="4"/>
        <v>0</v>
      </c>
      <c r="O57" s="26"/>
      <c r="P57" s="26"/>
      <c r="Q57" s="26"/>
      <c r="R57" s="17"/>
      <c r="S57" s="17">
        <v>191000</v>
      </c>
      <c r="T57" s="17"/>
      <c r="U57" s="17"/>
      <c r="V57" s="17"/>
      <c r="W57" s="17"/>
      <c r="X57" s="17"/>
      <c r="Y57" s="17"/>
      <c r="Z57" s="17"/>
      <c r="AA57" s="14"/>
      <c r="AB57" s="14"/>
      <c r="AC57" s="14"/>
      <c r="AD57" s="43">
        <f t="shared" si="5"/>
        <v>4145486</v>
      </c>
      <c r="AE57" s="11">
        <f t="shared" si="1"/>
        <v>0</v>
      </c>
      <c r="AF57" s="13">
        <f t="shared" si="2"/>
        <v>0</v>
      </c>
      <c r="AG57" s="55">
        <f t="shared" si="6"/>
        <v>4757000</v>
      </c>
      <c r="AH57" s="16"/>
      <c r="AI57" s="38"/>
      <c r="AJ57" s="15"/>
      <c r="AK57" s="40"/>
      <c r="AL57" s="14"/>
      <c r="AM57" s="14"/>
    </row>
    <row r="58" spans="1:39" ht="14.4" x14ac:dyDescent="0.3">
      <c r="A58" s="32"/>
      <c r="B58" s="123" t="s">
        <v>103</v>
      </c>
      <c r="C58" s="99"/>
      <c r="D58" s="103">
        <v>57000</v>
      </c>
      <c r="E58" s="20">
        <f t="shared" si="3"/>
        <v>467200</v>
      </c>
      <c r="F58" s="40"/>
      <c r="G58" s="34"/>
      <c r="H58" s="20">
        <f t="shared" si="8"/>
        <v>0</v>
      </c>
      <c r="I58" s="38"/>
      <c r="J58" s="34"/>
      <c r="K58" s="9">
        <f t="shared" si="0"/>
        <v>87314</v>
      </c>
      <c r="L58" s="42"/>
      <c r="M58" s="36"/>
      <c r="N58" s="17">
        <f t="shared" si="4"/>
        <v>0</v>
      </c>
      <c r="O58" s="26"/>
      <c r="P58" s="26"/>
      <c r="Q58" s="26"/>
      <c r="R58" s="17"/>
      <c r="S58" s="17"/>
      <c r="T58" s="17">
        <v>57000</v>
      </c>
      <c r="U58" s="17"/>
      <c r="V58" s="17"/>
      <c r="W58" s="17"/>
      <c r="X58" s="17"/>
      <c r="Y58" s="17"/>
      <c r="Z58" s="17"/>
      <c r="AA58" s="14"/>
      <c r="AB58" s="14"/>
      <c r="AC58" s="14"/>
      <c r="AD58" s="43">
        <f t="shared" si="5"/>
        <v>4202486</v>
      </c>
      <c r="AE58" s="11">
        <f t="shared" si="1"/>
        <v>0</v>
      </c>
      <c r="AF58" s="13">
        <f t="shared" si="2"/>
        <v>0</v>
      </c>
      <c r="AG58" s="55">
        <f t="shared" si="6"/>
        <v>4757000</v>
      </c>
      <c r="AH58" s="16"/>
      <c r="AI58" s="38"/>
      <c r="AJ58" s="15"/>
      <c r="AK58" s="40"/>
      <c r="AL58" s="14"/>
      <c r="AM58" s="14"/>
    </row>
    <row r="59" spans="1:39" ht="14.4" x14ac:dyDescent="0.3">
      <c r="A59" s="32"/>
      <c r="B59" s="123" t="s">
        <v>93</v>
      </c>
      <c r="C59" s="99"/>
      <c r="D59" s="103">
        <v>20000</v>
      </c>
      <c r="E59" s="20">
        <f t="shared" si="3"/>
        <v>447200</v>
      </c>
      <c r="F59" s="40"/>
      <c r="G59" s="34"/>
      <c r="H59" s="20">
        <f t="shared" si="8"/>
        <v>0</v>
      </c>
      <c r="I59" s="38"/>
      <c r="J59" s="34"/>
      <c r="K59" s="107">
        <f t="shared" si="0"/>
        <v>87314</v>
      </c>
      <c r="L59" s="42"/>
      <c r="M59" s="36"/>
      <c r="N59" s="17">
        <f t="shared" si="4"/>
        <v>0</v>
      </c>
      <c r="O59" s="26"/>
      <c r="P59" s="26"/>
      <c r="Q59" s="26"/>
      <c r="R59" s="17"/>
      <c r="S59" s="17"/>
      <c r="T59" s="17"/>
      <c r="U59" s="17"/>
      <c r="V59" s="17"/>
      <c r="W59" s="17"/>
      <c r="X59" s="17"/>
      <c r="Y59" s="17"/>
      <c r="Z59" s="17"/>
      <c r="AA59" s="14"/>
      <c r="AB59" s="14"/>
      <c r="AC59" s="14">
        <v>20000</v>
      </c>
      <c r="AD59" s="108">
        <f t="shared" si="5"/>
        <v>4222486</v>
      </c>
      <c r="AE59" s="11">
        <f t="shared" si="1"/>
        <v>0</v>
      </c>
      <c r="AF59" s="13">
        <f t="shared" si="2"/>
        <v>0</v>
      </c>
      <c r="AG59" s="15">
        <f t="shared" si="6"/>
        <v>4757000</v>
      </c>
      <c r="AH59" s="16"/>
      <c r="AI59" s="38"/>
      <c r="AJ59" s="15"/>
      <c r="AK59" s="40"/>
      <c r="AL59" s="14"/>
      <c r="AM59" s="14"/>
    </row>
    <row r="60" spans="1:39" ht="14.4" x14ac:dyDescent="0.3">
      <c r="A60" s="32"/>
      <c r="B60" s="123" t="s">
        <v>53</v>
      </c>
      <c r="C60" s="99"/>
      <c r="D60" s="103">
        <v>102500</v>
      </c>
      <c r="E60" s="20">
        <f t="shared" si="3"/>
        <v>344700</v>
      </c>
      <c r="F60" s="40"/>
      <c r="G60" s="34"/>
      <c r="H60" s="20">
        <f t="shared" si="8"/>
        <v>0</v>
      </c>
      <c r="I60" s="38"/>
      <c r="J60" s="34"/>
      <c r="K60" s="107">
        <f t="shared" si="0"/>
        <v>87314</v>
      </c>
      <c r="L60" s="42"/>
      <c r="M60" s="36"/>
      <c r="N60" s="17">
        <f t="shared" si="4"/>
        <v>0</v>
      </c>
      <c r="O60" s="26"/>
      <c r="P60" s="26"/>
      <c r="Q60" s="26"/>
      <c r="R60" s="17"/>
      <c r="S60" s="17"/>
      <c r="T60" s="17"/>
      <c r="U60" s="17"/>
      <c r="V60" s="17"/>
      <c r="W60" s="17"/>
      <c r="X60" s="17"/>
      <c r="Y60" s="17"/>
      <c r="Z60" s="17"/>
      <c r="AA60" s="14"/>
      <c r="AB60" s="14"/>
      <c r="AC60" s="14">
        <v>102500</v>
      </c>
      <c r="AD60" s="108">
        <f t="shared" si="5"/>
        <v>4324986</v>
      </c>
      <c r="AE60" s="11">
        <f t="shared" si="1"/>
        <v>0</v>
      </c>
      <c r="AF60" s="13">
        <f t="shared" si="2"/>
        <v>0</v>
      </c>
      <c r="AG60" s="15">
        <f t="shared" si="6"/>
        <v>4757000</v>
      </c>
      <c r="AH60" s="16"/>
      <c r="AI60" s="38"/>
      <c r="AJ60" s="15"/>
      <c r="AK60" s="40"/>
      <c r="AL60" s="14"/>
      <c r="AM60" s="14"/>
    </row>
    <row r="61" spans="1:39" s="1" customFormat="1" ht="14.4" x14ac:dyDescent="0.3">
      <c r="A61" s="44">
        <v>8</v>
      </c>
      <c r="B61" s="78" t="s">
        <v>7</v>
      </c>
      <c r="C61" s="98">
        <v>227000</v>
      </c>
      <c r="D61" s="102"/>
      <c r="E61" s="10">
        <f t="shared" si="3"/>
        <v>571700</v>
      </c>
      <c r="F61" s="47"/>
      <c r="G61" s="46"/>
      <c r="H61" s="10">
        <f t="shared" si="8"/>
        <v>0</v>
      </c>
      <c r="I61" s="45">
        <v>38000</v>
      </c>
      <c r="J61" s="46"/>
      <c r="K61" s="9">
        <f t="shared" si="0"/>
        <v>125314</v>
      </c>
      <c r="L61" s="48"/>
      <c r="M61" s="49"/>
      <c r="N61" s="50">
        <f t="shared" si="4"/>
        <v>0</v>
      </c>
      <c r="O61" s="51"/>
      <c r="P61" s="51"/>
      <c r="Q61" s="51"/>
      <c r="R61" s="50"/>
      <c r="S61" s="50"/>
      <c r="T61" s="50"/>
      <c r="U61" s="50"/>
      <c r="V61" s="50"/>
      <c r="W61" s="50"/>
      <c r="X61" s="50"/>
      <c r="Y61" s="50"/>
      <c r="Z61" s="50"/>
      <c r="AA61" s="52"/>
      <c r="AB61" s="52"/>
      <c r="AC61" s="52"/>
      <c r="AD61" s="43">
        <f t="shared" si="5"/>
        <v>4324986</v>
      </c>
      <c r="AE61" s="11">
        <f t="shared" si="1"/>
        <v>227000</v>
      </c>
      <c r="AF61" s="13">
        <f t="shared" si="2"/>
        <v>38000</v>
      </c>
      <c r="AG61" s="55">
        <f t="shared" si="6"/>
        <v>5022000</v>
      </c>
      <c r="AH61" s="53"/>
      <c r="AI61" s="45"/>
      <c r="AJ61" s="55"/>
      <c r="AK61" s="47"/>
      <c r="AL61" s="52"/>
      <c r="AM61" s="52"/>
    </row>
    <row r="62" spans="1:39" ht="14.4" x14ac:dyDescent="0.3">
      <c r="A62" s="32"/>
      <c r="B62" s="123" t="s">
        <v>104</v>
      </c>
      <c r="C62" s="99"/>
      <c r="D62" s="103">
        <v>70000</v>
      </c>
      <c r="E62" s="20">
        <f t="shared" si="3"/>
        <v>501700</v>
      </c>
      <c r="F62" s="40"/>
      <c r="G62" s="34"/>
      <c r="H62" s="20">
        <f t="shared" si="8"/>
        <v>0</v>
      </c>
      <c r="I62" s="38"/>
      <c r="J62" s="34"/>
      <c r="K62" s="107">
        <f t="shared" si="0"/>
        <v>125314</v>
      </c>
      <c r="L62" s="42"/>
      <c r="M62" s="36"/>
      <c r="N62" s="17">
        <f t="shared" si="4"/>
        <v>0</v>
      </c>
      <c r="O62" s="26"/>
      <c r="P62" s="26"/>
      <c r="Q62" s="26"/>
      <c r="R62" s="17"/>
      <c r="S62" s="17"/>
      <c r="T62" s="17"/>
      <c r="U62" s="17"/>
      <c r="V62" s="17"/>
      <c r="W62" s="17"/>
      <c r="X62" s="17"/>
      <c r="Y62" s="17"/>
      <c r="Z62" s="17"/>
      <c r="AA62" s="14"/>
      <c r="AB62" s="14"/>
      <c r="AC62" s="14">
        <v>70000</v>
      </c>
      <c r="AD62" s="108">
        <f t="shared" si="5"/>
        <v>4394986</v>
      </c>
      <c r="AE62" s="11">
        <f t="shared" si="1"/>
        <v>0</v>
      </c>
      <c r="AF62" s="13">
        <f t="shared" si="2"/>
        <v>0</v>
      </c>
      <c r="AG62" s="15">
        <f t="shared" si="6"/>
        <v>5022000</v>
      </c>
      <c r="AH62" s="16"/>
      <c r="AI62" s="38"/>
      <c r="AJ62" s="15"/>
      <c r="AK62" s="40"/>
      <c r="AL62" s="14"/>
      <c r="AM62" s="14"/>
    </row>
    <row r="63" spans="1:39" s="1" customFormat="1" ht="14.4" x14ac:dyDescent="0.3">
      <c r="A63" s="44">
        <v>9</v>
      </c>
      <c r="B63" s="78" t="s">
        <v>7</v>
      </c>
      <c r="C63" s="98">
        <v>186000</v>
      </c>
      <c r="D63" s="102"/>
      <c r="E63" s="10">
        <f t="shared" si="3"/>
        <v>687700</v>
      </c>
      <c r="F63" s="47"/>
      <c r="G63" s="46"/>
      <c r="H63" s="10"/>
      <c r="I63" s="45">
        <v>624000</v>
      </c>
      <c r="J63" s="46"/>
      <c r="K63" s="9">
        <f t="shared" si="0"/>
        <v>749314</v>
      </c>
      <c r="L63" s="48"/>
      <c r="M63" s="49"/>
      <c r="N63" s="50"/>
      <c r="O63" s="51"/>
      <c r="P63" s="51"/>
      <c r="Q63" s="51"/>
      <c r="R63" s="50"/>
      <c r="S63" s="50"/>
      <c r="T63" s="50"/>
      <c r="U63" s="50"/>
      <c r="V63" s="50"/>
      <c r="W63" s="50"/>
      <c r="X63" s="50"/>
      <c r="Y63" s="50"/>
      <c r="Z63" s="50"/>
      <c r="AA63" s="52"/>
      <c r="AB63" s="52"/>
      <c r="AC63" s="52"/>
      <c r="AD63" s="43">
        <f t="shared" si="5"/>
        <v>4394986</v>
      </c>
      <c r="AE63" s="11">
        <f t="shared" si="1"/>
        <v>186000</v>
      </c>
      <c r="AF63" s="13">
        <f t="shared" si="2"/>
        <v>624000</v>
      </c>
      <c r="AG63" s="55">
        <f t="shared" si="6"/>
        <v>5832000</v>
      </c>
      <c r="AH63" s="53"/>
      <c r="AI63" s="45"/>
      <c r="AJ63" s="55"/>
      <c r="AK63" s="47"/>
      <c r="AL63" s="52"/>
      <c r="AM63" s="52"/>
    </row>
    <row r="64" spans="1:39" ht="14.4" x14ac:dyDescent="0.3">
      <c r="A64" s="32"/>
      <c r="B64" s="123" t="s">
        <v>50</v>
      </c>
      <c r="C64" s="99"/>
      <c r="D64" s="103">
        <v>149700</v>
      </c>
      <c r="E64" s="20">
        <f t="shared" si="3"/>
        <v>538000</v>
      </c>
      <c r="F64" s="40"/>
      <c r="G64" s="34"/>
      <c r="H64" s="20"/>
      <c r="I64" s="38"/>
      <c r="J64" s="34"/>
      <c r="K64" s="107">
        <f t="shared" si="0"/>
        <v>749314</v>
      </c>
      <c r="L64" s="42"/>
      <c r="M64" s="36"/>
      <c r="N64" s="17"/>
      <c r="O64" s="26"/>
      <c r="P64" s="26"/>
      <c r="Q64" s="26"/>
      <c r="R64" s="17">
        <v>149700</v>
      </c>
      <c r="S64" s="17"/>
      <c r="T64" s="17"/>
      <c r="U64" s="17"/>
      <c r="V64" s="17"/>
      <c r="W64" s="17"/>
      <c r="X64" s="17"/>
      <c r="Y64" s="17"/>
      <c r="Z64" s="17"/>
      <c r="AA64" s="14"/>
      <c r="AB64" s="14"/>
      <c r="AC64" s="14"/>
      <c r="AD64" s="108">
        <f t="shared" si="5"/>
        <v>4544686</v>
      </c>
      <c r="AE64" s="11">
        <f t="shared" si="1"/>
        <v>0</v>
      </c>
      <c r="AF64" s="13">
        <f t="shared" si="2"/>
        <v>0</v>
      </c>
      <c r="AG64" s="15">
        <f t="shared" si="6"/>
        <v>5832000</v>
      </c>
      <c r="AH64" s="16"/>
      <c r="AI64" s="38"/>
      <c r="AJ64" s="15"/>
      <c r="AK64" s="40"/>
      <c r="AL64" s="14"/>
      <c r="AM64" s="14"/>
    </row>
    <row r="65" spans="1:39" ht="14.4" x14ac:dyDescent="0.3">
      <c r="A65" s="32"/>
      <c r="B65" s="123" t="s">
        <v>46</v>
      </c>
      <c r="C65" s="99"/>
      <c r="D65" s="103">
        <v>185800</v>
      </c>
      <c r="E65" s="20">
        <f t="shared" si="3"/>
        <v>352200</v>
      </c>
      <c r="F65" s="40"/>
      <c r="G65" s="34"/>
      <c r="H65" s="20"/>
      <c r="I65" s="38"/>
      <c r="J65" s="34"/>
      <c r="K65" s="107">
        <f t="shared" si="0"/>
        <v>749314</v>
      </c>
      <c r="L65" s="42"/>
      <c r="M65" s="36"/>
      <c r="N65" s="17"/>
      <c r="O65" s="26"/>
      <c r="P65" s="26"/>
      <c r="Q65" s="26"/>
      <c r="R65" s="17"/>
      <c r="S65" s="17">
        <v>185800</v>
      </c>
      <c r="T65" s="17"/>
      <c r="U65" s="17"/>
      <c r="V65" s="17"/>
      <c r="W65" s="17"/>
      <c r="X65" s="17"/>
      <c r="Y65" s="17"/>
      <c r="Z65" s="17"/>
      <c r="AA65" s="14"/>
      <c r="AB65" s="14"/>
      <c r="AC65" s="14"/>
      <c r="AD65" s="108">
        <f t="shared" si="5"/>
        <v>4730486</v>
      </c>
      <c r="AE65" s="11">
        <f t="shared" si="1"/>
        <v>0</v>
      </c>
      <c r="AF65" s="13">
        <f t="shared" si="2"/>
        <v>0</v>
      </c>
      <c r="AG65" s="15">
        <f t="shared" si="6"/>
        <v>5832000</v>
      </c>
      <c r="AH65" s="16"/>
      <c r="AI65" s="38"/>
      <c r="AJ65" s="15"/>
      <c r="AK65" s="40"/>
      <c r="AL65" s="14"/>
      <c r="AM65" s="14"/>
    </row>
    <row r="66" spans="1:39" ht="14.4" x14ac:dyDescent="0.3">
      <c r="A66" s="32"/>
      <c r="B66" s="123" t="s">
        <v>103</v>
      </c>
      <c r="C66" s="99"/>
      <c r="D66" s="103">
        <v>54000</v>
      </c>
      <c r="E66" s="20">
        <f t="shared" si="3"/>
        <v>298200</v>
      </c>
      <c r="F66" s="40"/>
      <c r="G66" s="34"/>
      <c r="H66" s="20">
        <f t="shared" si="8"/>
        <v>0</v>
      </c>
      <c r="I66" s="38"/>
      <c r="J66" s="34"/>
      <c r="K66" s="107">
        <f t="shared" si="0"/>
        <v>749314</v>
      </c>
      <c r="L66" s="42"/>
      <c r="M66" s="36"/>
      <c r="N66" s="17">
        <f t="shared" si="4"/>
        <v>0</v>
      </c>
      <c r="O66" s="26"/>
      <c r="P66" s="26"/>
      <c r="Q66" s="26"/>
      <c r="R66" s="17"/>
      <c r="S66" s="17"/>
      <c r="T66" s="17">
        <v>54000</v>
      </c>
      <c r="U66" s="17"/>
      <c r="V66" s="17"/>
      <c r="W66" s="17"/>
      <c r="X66" s="17"/>
      <c r="Y66" s="17"/>
      <c r="Z66" s="17"/>
      <c r="AA66" s="14"/>
      <c r="AB66" s="14"/>
      <c r="AC66" s="14"/>
      <c r="AD66" s="108">
        <f t="shared" si="5"/>
        <v>4784486</v>
      </c>
      <c r="AE66" s="11">
        <f t="shared" si="1"/>
        <v>0</v>
      </c>
      <c r="AF66" s="13">
        <f t="shared" si="2"/>
        <v>0</v>
      </c>
      <c r="AG66" s="15">
        <f t="shared" si="6"/>
        <v>5832000</v>
      </c>
      <c r="AH66" s="16"/>
      <c r="AI66" s="38"/>
      <c r="AJ66" s="15"/>
      <c r="AK66" s="40"/>
      <c r="AL66" s="14"/>
      <c r="AM66" s="14"/>
    </row>
    <row r="67" spans="1:39" ht="14.4" x14ac:dyDescent="0.3">
      <c r="A67" s="32"/>
      <c r="B67" s="123" t="s">
        <v>93</v>
      </c>
      <c r="C67" s="99"/>
      <c r="D67" s="103">
        <v>48600</v>
      </c>
      <c r="E67" s="20">
        <f t="shared" si="3"/>
        <v>249600</v>
      </c>
      <c r="F67" s="40"/>
      <c r="G67" s="34"/>
      <c r="H67" s="20">
        <f t="shared" si="8"/>
        <v>0</v>
      </c>
      <c r="I67" s="38"/>
      <c r="J67" s="34"/>
      <c r="K67" s="107">
        <f t="shared" si="0"/>
        <v>749314</v>
      </c>
      <c r="L67" s="42"/>
      <c r="M67" s="36"/>
      <c r="N67" s="17">
        <f t="shared" si="4"/>
        <v>0</v>
      </c>
      <c r="O67" s="26"/>
      <c r="P67" s="26"/>
      <c r="Q67" s="26"/>
      <c r="R67" s="17"/>
      <c r="S67" s="17"/>
      <c r="T67" s="17"/>
      <c r="U67" s="17"/>
      <c r="V67" s="17"/>
      <c r="W67" s="17"/>
      <c r="X67" s="17"/>
      <c r="Y67" s="17"/>
      <c r="Z67" s="17"/>
      <c r="AA67" s="14"/>
      <c r="AB67" s="14"/>
      <c r="AC67" s="14">
        <v>48600</v>
      </c>
      <c r="AD67" s="108">
        <f t="shared" si="5"/>
        <v>4833086</v>
      </c>
      <c r="AE67" s="11">
        <f t="shared" si="1"/>
        <v>0</v>
      </c>
      <c r="AF67" s="13">
        <f t="shared" si="2"/>
        <v>0</v>
      </c>
      <c r="AG67" s="15">
        <f t="shared" si="6"/>
        <v>5832000</v>
      </c>
      <c r="AH67" s="16"/>
      <c r="AI67" s="38"/>
      <c r="AJ67" s="15"/>
      <c r="AK67" s="40"/>
      <c r="AL67" s="14"/>
      <c r="AM67" s="14"/>
    </row>
    <row r="68" spans="1:39" ht="14.4" x14ac:dyDescent="0.3">
      <c r="A68" s="32"/>
      <c r="B68" s="123" t="s">
        <v>105</v>
      </c>
      <c r="C68" s="99"/>
      <c r="D68" s="103">
        <v>75800</v>
      </c>
      <c r="E68" s="20">
        <f t="shared" si="3"/>
        <v>173800</v>
      </c>
      <c r="F68" s="40"/>
      <c r="G68" s="34"/>
      <c r="H68" s="20">
        <f t="shared" si="8"/>
        <v>0</v>
      </c>
      <c r="I68" s="38"/>
      <c r="J68" s="34"/>
      <c r="K68" s="9">
        <f t="shared" si="0"/>
        <v>749314</v>
      </c>
      <c r="L68" s="42"/>
      <c r="M68" s="36"/>
      <c r="N68" s="17">
        <f t="shared" si="4"/>
        <v>0</v>
      </c>
      <c r="O68" s="26"/>
      <c r="P68" s="26"/>
      <c r="Q68" s="26"/>
      <c r="R68" s="17"/>
      <c r="S68" s="17"/>
      <c r="T68" s="17"/>
      <c r="U68" s="17"/>
      <c r="V68" s="17"/>
      <c r="W68" s="17"/>
      <c r="X68" s="17"/>
      <c r="Y68" s="17"/>
      <c r="Z68" s="17"/>
      <c r="AA68" s="14"/>
      <c r="AB68" s="14"/>
      <c r="AC68" s="14">
        <v>75800</v>
      </c>
      <c r="AD68" s="43">
        <f t="shared" si="5"/>
        <v>4908886</v>
      </c>
      <c r="AE68" s="11">
        <f t="shared" si="1"/>
        <v>0</v>
      </c>
      <c r="AF68" s="13">
        <f t="shared" si="2"/>
        <v>0</v>
      </c>
      <c r="AG68" s="55">
        <f t="shared" si="6"/>
        <v>5832000</v>
      </c>
      <c r="AH68" s="16"/>
      <c r="AI68" s="38"/>
      <c r="AJ68" s="15"/>
      <c r="AK68" s="40"/>
      <c r="AL68" s="14"/>
      <c r="AM68" s="14"/>
    </row>
    <row r="69" spans="1:39" ht="14.4" x14ac:dyDescent="0.3">
      <c r="A69" s="32"/>
      <c r="B69" s="123" t="s">
        <v>53</v>
      </c>
      <c r="C69" s="99"/>
      <c r="D69" s="103">
        <v>202500</v>
      </c>
      <c r="E69" s="20">
        <f t="shared" si="3"/>
        <v>-28700</v>
      </c>
      <c r="F69" s="40"/>
      <c r="G69" s="34"/>
      <c r="H69" s="20">
        <f t="shared" si="8"/>
        <v>0</v>
      </c>
      <c r="I69" s="38"/>
      <c r="J69" s="34"/>
      <c r="K69" s="107">
        <f t="shared" si="0"/>
        <v>749314</v>
      </c>
      <c r="L69" s="42"/>
      <c r="M69" s="36"/>
      <c r="N69" s="17">
        <f t="shared" si="4"/>
        <v>0</v>
      </c>
      <c r="O69" s="26"/>
      <c r="P69" s="26"/>
      <c r="Q69" s="26"/>
      <c r="R69" s="17"/>
      <c r="S69" s="17"/>
      <c r="T69" s="17"/>
      <c r="U69" s="17"/>
      <c r="V69" s="17"/>
      <c r="W69" s="17"/>
      <c r="X69" s="17"/>
      <c r="Y69" s="17"/>
      <c r="Z69" s="17"/>
      <c r="AA69" s="14"/>
      <c r="AB69" s="14"/>
      <c r="AC69" s="14">
        <v>202500</v>
      </c>
      <c r="AD69" s="108">
        <f t="shared" si="5"/>
        <v>5111386</v>
      </c>
      <c r="AE69" s="11">
        <f t="shared" si="1"/>
        <v>0</v>
      </c>
      <c r="AF69" s="13">
        <f t="shared" si="2"/>
        <v>0</v>
      </c>
      <c r="AG69" s="15">
        <f t="shared" si="6"/>
        <v>5832000</v>
      </c>
      <c r="AH69" s="16"/>
      <c r="AI69" s="38"/>
      <c r="AJ69" s="15"/>
      <c r="AK69" s="40"/>
      <c r="AL69" s="14"/>
      <c r="AM69" s="14"/>
    </row>
    <row r="70" spans="1:39" s="1" customFormat="1" ht="14.4" x14ac:dyDescent="0.3">
      <c r="A70" s="44">
        <v>10</v>
      </c>
      <c r="B70" s="78" t="s">
        <v>7</v>
      </c>
      <c r="C70" s="98">
        <v>145000</v>
      </c>
      <c r="D70" s="102"/>
      <c r="E70" s="10">
        <f t="shared" si="3"/>
        <v>116300</v>
      </c>
      <c r="F70" s="47"/>
      <c r="G70" s="46"/>
      <c r="H70" s="10">
        <f t="shared" si="8"/>
        <v>0</v>
      </c>
      <c r="I70" s="45">
        <v>491000</v>
      </c>
      <c r="J70" s="46"/>
      <c r="K70" s="9">
        <f t="shared" si="0"/>
        <v>1240314</v>
      </c>
      <c r="L70" s="48"/>
      <c r="M70" s="49"/>
      <c r="N70" s="50">
        <f t="shared" si="4"/>
        <v>0</v>
      </c>
      <c r="O70" s="51"/>
      <c r="P70" s="51"/>
      <c r="Q70" s="51"/>
      <c r="R70" s="50"/>
      <c r="S70" s="50"/>
      <c r="T70" s="50"/>
      <c r="U70" s="50"/>
      <c r="V70" s="50"/>
      <c r="W70" s="50"/>
      <c r="X70" s="50"/>
      <c r="Y70" s="50"/>
      <c r="Z70" s="50"/>
      <c r="AA70" s="52"/>
      <c r="AB70" s="52"/>
      <c r="AC70" s="52"/>
      <c r="AD70" s="43">
        <f t="shared" si="5"/>
        <v>5111386</v>
      </c>
      <c r="AE70" s="11">
        <f t="shared" si="1"/>
        <v>145000</v>
      </c>
      <c r="AF70" s="13">
        <f t="shared" si="2"/>
        <v>491000</v>
      </c>
      <c r="AG70" s="55">
        <f t="shared" si="6"/>
        <v>6468000</v>
      </c>
      <c r="AH70" s="53"/>
      <c r="AI70" s="45"/>
      <c r="AJ70" s="55"/>
      <c r="AK70" s="47"/>
      <c r="AL70" s="52"/>
      <c r="AM70" s="52"/>
    </row>
    <row r="71" spans="1:39" s="138" customFormat="1" ht="14.4" x14ac:dyDescent="0.3">
      <c r="A71" s="124"/>
      <c r="B71" s="123" t="s">
        <v>50</v>
      </c>
      <c r="C71" s="125"/>
      <c r="D71" s="126">
        <v>215900</v>
      </c>
      <c r="E71" s="127">
        <f t="shared" si="3"/>
        <v>-99600</v>
      </c>
      <c r="F71" s="128"/>
      <c r="G71" s="126"/>
      <c r="H71" s="127">
        <f t="shared" si="8"/>
        <v>0</v>
      </c>
      <c r="I71" s="125"/>
      <c r="J71" s="126"/>
      <c r="K71" s="129">
        <f t="shared" si="0"/>
        <v>1240314</v>
      </c>
      <c r="L71" s="130"/>
      <c r="M71" s="131"/>
      <c r="N71" s="132">
        <f t="shared" si="4"/>
        <v>0</v>
      </c>
      <c r="O71" s="133"/>
      <c r="P71" s="133"/>
      <c r="Q71" s="133"/>
      <c r="R71" s="132">
        <v>215900</v>
      </c>
      <c r="S71" s="132"/>
      <c r="T71" s="132"/>
      <c r="U71" s="132"/>
      <c r="V71" s="132"/>
      <c r="W71" s="132"/>
      <c r="X71" s="132"/>
      <c r="Y71" s="132"/>
      <c r="Z71" s="132"/>
      <c r="AA71" s="134"/>
      <c r="AB71" s="134"/>
      <c r="AC71" s="134"/>
      <c r="AD71" s="135">
        <f t="shared" si="5"/>
        <v>5327286</v>
      </c>
      <c r="AE71" s="11">
        <f t="shared" si="1"/>
        <v>0</v>
      </c>
      <c r="AF71" s="13">
        <f t="shared" si="2"/>
        <v>0</v>
      </c>
      <c r="AG71" s="137">
        <f t="shared" si="6"/>
        <v>6468000</v>
      </c>
      <c r="AH71" s="136"/>
      <c r="AI71" s="125"/>
      <c r="AJ71" s="137"/>
      <c r="AK71" s="128"/>
      <c r="AL71" s="134"/>
      <c r="AM71" s="134"/>
    </row>
    <row r="72" spans="1:39" s="138" customFormat="1" ht="14.4" x14ac:dyDescent="0.3">
      <c r="A72" s="124"/>
      <c r="B72" s="123" t="s">
        <v>46</v>
      </c>
      <c r="C72" s="125"/>
      <c r="D72" s="126">
        <v>273000</v>
      </c>
      <c r="E72" s="127">
        <f t="shared" si="3"/>
        <v>-372600</v>
      </c>
      <c r="F72" s="128"/>
      <c r="G72" s="126"/>
      <c r="H72" s="127">
        <f t="shared" si="8"/>
        <v>0</v>
      </c>
      <c r="I72" s="125"/>
      <c r="J72" s="126"/>
      <c r="K72" s="129">
        <f t="shared" ref="K72:K97" si="9">SUM(K71+I72-J72)</f>
        <v>1240314</v>
      </c>
      <c r="L72" s="130"/>
      <c r="M72" s="131"/>
      <c r="N72" s="132">
        <f t="shared" si="4"/>
        <v>0</v>
      </c>
      <c r="O72" s="133"/>
      <c r="P72" s="133"/>
      <c r="Q72" s="133"/>
      <c r="R72" s="132"/>
      <c r="S72" s="132">
        <v>273000</v>
      </c>
      <c r="T72" s="132"/>
      <c r="U72" s="132"/>
      <c r="V72" s="132"/>
      <c r="W72" s="132"/>
      <c r="X72" s="132"/>
      <c r="Y72" s="132"/>
      <c r="Z72" s="132"/>
      <c r="AA72" s="134"/>
      <c r="AB72" s="134"/>
      <c r="AC72" s="134"/>
      <c r="AD72" s="135">
        <f t="shared" si="5"/>
        <v>5600286</v>
      </c>
      <c r="AE72" s="11">
        <f t="shared" si="1"/>
        <v>0</v>
      </c>
      <c r="AF72" s="13">
        <f t="shared" si="2"/>
        <v>0</v>
      </c>
      <c r="AG72" s="137">
        <f t="shared" si="6"/>
        <v>6468000</v>
      </c>
      <c r="AH72" s="136"/>
      <c r="AI72" s="125"/>
      <c r="AJ72" s="137"/>
      <c r="AK72" s="128"/>
      <c r="AL72" s="134"/>
      <c r="AM72" s="134"/>
    </row>
    <row r="73" spans="1:39" s="1" customFormat="1" ht="14.4" x14ac:dyDescent="0.3">
      <c r="A73" s="44">
        <v>11</v>
      </c>
      <c r="B73" s="78" t="s">
        <v>7</v>
      </c>
      <c r="C73" s="98">
        <v>71000</v>
      </c>
      <c r="D73" s="102"/>
      <c r="E73" s="10">
        <f t="shared" si="3"/>
        <v>-301600</v>
      </c>
      <c r="F73" s="47"/>
      <c r="G73" s="46"/>
      <c r="H73" s="10">
        <f t="shared" si="8"/>
        <v>0</v>
      </c>
      <c r="I73" s="45">
        <v>23000</v>
      </c>
      <c r="J73" s="46"/>
      <c r="K73" s="9">
        <f t="shared" si="9"/>
        <v>1263314</v>
      </c>
      <c r="L73" s="48"/>
      <c r="M73" s="49"/>
      <c r="N73" s="50">
        <f t="shared" si="4"/>
        <v>0</v>
      </c>
      <c r="O73" s="51"/>
      <c r="P73" s="51"/>
      <c r="Q73" s="51"/>
      <c r="R73" s="50"/>
      <c r="S73" s="50"/>
      <c r="T73" s="50"/>
      <c r="U73" s="50"/>
      <c r="V73" s="50"/>
      <c r="W73" s="50"/>
      <c r="X73" s="50"/>
      <c r="Y73" s="50"/>
      <c r="Z73" s="50"/>
      <c r="AA73" s="52"/>
      <c r="AB73" s="52"/>
      <c r="AC73" s="52"/>
      <c r="AD73" s="43">
        <f t="shared" si="5"/>
        <v>5600286</v>
      </c>
      <c r="AE73" s="11">
        <f t="shared" ref="AE73:AE98" si="10">C73</f>
        <v>71000</v>
      </c>
      <c r="AF73" s="13">
        <f t="shared" ref="AF73:AF98" si="11">I73</f>
        <v>23000</v>
      </c>
      <c r="AG73" s="55">
        <f t="shared" si="6"/>
        <v>6562000</v>
      </c>
      <c r="AH73" s="53"/>
      <c r="AI73" s="45"/>
      <c r="AJ73" s="55"/>
      <c r="AK73" s="47"/>
      <c r="AL73" s="52"/>
      <c r="AM73" s="52"/>
    </row>
    <row r="74" spans="1:39" s="1" customFormat="1" ht="14.4" x14ac:dyDescent="0.3">
      <c r="A74" s="44">
        <v>12</v>
      </c>
      <c r="B74" s="78" t="s">
        <v>7</v>
      </c>
      <c r="C74" s="98">
        <v>45000</v>
      </c>
      <c r="D74" s="102"/>
      <c r="E74" s="10">
        <f t="shared" ref="E74:E98" si="12">SUM(E73+C74-D74)</f>
        <v>-256600</v>
      </c>
      <c r="F74" s="47"/>
      <c r="G74" s="46"/>
      <c r="H74" s="10">
        <f t="shared" si="8"/>
        <v>0</v>
      </c>
      <c r="I74" s="45">
        <v>107000</v>
      </c>
      <c r="J74" s="46"/>
      <c r="K74" s="9">
        <f t="shared" si="9"/>
        <v>1370314</v>
      </c>
      <c r="L74" s="48"/>
      <c r="M74" s="49"/>
      <c r="N74" s="50">
        <f t="shared" ref="N74:N98" si="13">L74+N73-M74</f>
        <v>0</v>
      </c>
      <c r="O74" s="51"/>
      <c r="P74" s="51"/>
      <c r="Q74" s="51"/>
      <c r="R74" s="50"/>
      <c r="S74" s="50"/>
      <c r="T74" s="50"/>
      <c r="U74" s="50"/>
      <c r="V74" s="50"/>
      <c r="W74" s="50"/>
      <c r="X74" s="50"/>
      <c r="Y74" s="50"/>
      <c r="Z74" s="50"/>
      <c r="AA74" s="52"/>
      <c r="AB74" s="52"/>
      <c r="AC74" s="52"/>
      <c r="AD74" s="43">
        <f t="shared" ref="AD74:AD98" si="14">SUM(R74:AC74)+AD73</f>
        <v>5600286</v>
      </c>
      <c r="AE74" s="11">
        <f t="shared" si="10"/>
        <v>45000</v>
      </c>
      <c r="AF74" s="13">
        <f t="shared" si="11"/>
        <v>107000</v>
      </c>
      <c r="AG74" s="55">
        <f t="shared" ref="AG74:AG98" si="15">AE74+AF74+AG73</f>
        <v>6714000</v>
      </c>
      <c r="AH74" s="53"/>
      <c r="AI74" s="45"/>
      <c r="AJ74" s="55"/>
      <c r="AK74" s="47"/>
      <c r="AL74" s="52"/>
      <c r="AM74" s="52"/>
    </row>
    <row r="75" spans="1:39" s="1" customFormat="1" ht="14.4" x14ac:dyDescent="0.3">
      <c r="A75" s="44">
        <v>13</v>
      </c>
      <c r="B75" s="78" t="s">
        <v>7</v>
      </c>
      <c r="C75" s="98">
        <v>171000</v>
      </c>
      <c r="D75" s="102"/>
      <c r="E75" s="10">
        <f t="shared" si="12"/>
        <v>-85600</v>
      </c>
      <c r="F75" s="47"/>
      <c r="G75" s="46"/>
      <c r="H75" s="10">
        <f t="shared" si="8"/>
        <v>0</v>
      </c>
      <c r="I75" s="45">
        <v>40000</v>
      </c>
      <c r="J75" s="46"/>
      <c r="K75" s="9">
        <f t="shared" si="9"/>
        <v>1410314</v>
      </c>
      <c r="L75" s="48"/>
      <c r="M75" s="49"/>
      <c r="N75" s="50">
        <f t="shared" si="13"/>
        <v>0</v>
      </c>
      <c r="O75" s="51"/>
      <c r="P75" s="51"/>
      <c r="Q75" s="51"/>
      <c r="R75" s="50"/>
      <c r="S75" s="50"/>
      <c r="T75" s="50"/>
      <c r="U75" s="50"/>
      <c r="V75" s="50"/>
      <c r="W75" s="50"/>
      <c r="X75" s="50"/>
      <c r="Y75" s="50"/>
      <c r="Z75" s="50"/>
      <c r="AA75" s="52"/>
      <c r="AB75" s="52"/>
      <c r="AC75" s="52"/>
      <c r="AD75" s="43">
        <f t="shared" si="14"/>
        <v>5600286</v>
      </c>
      <c r="AE75" s="11">
        <f t="shared" si="10"/>
        <v>171000</v>
      </c>
      <c r="AF75" s="13">
        <f t="shared" si="11"/>
        <v>40000</v>
      </c>
      <c r="AG75" s="55">
        <f t="shared" si="15"/>
        <v>6925000</v>
      </c>
      <c r="AH75" s="53"/>
      <c r="AI75" s="45"/>
      <c r="AJ75" s="55"/>
      <c r="AK75" s="47"/>
      <c r="AL75" s="52"/>
      <c r="AM75" s="52"/>
    </row>
    <row r="76" spans="1:39" ht="14.4" x14ac:dyDescent="0.3">
      <c r="A76" s="32"/>
      <c r="B76" s="123" t="s">
        <v>46</v>
      </c>
      <c r="C76" s="99"/>
      <c r="D76" s="103">
        <v>74000</v>
      </c>
      <c r="E76" s="20">
        <f t="shared" si="12"/>
        <v>-159600</v>
      </c>
      <c r="F76" s="40"/>
      <c r="G76" s="34"/>
      <c r="H76" s="20">
        <f t="shared" si="8"/>
        <v>0</v>
      </c>
      <c r="I76" s="38"/>
      <c r="J76" s="34"/>
      <c r="K76" s="107">
        <f t="shared" si="9"/>
        <v>1410314</v>
      </c>
      <c r="L76" s="42"/>
      <c r="M76" s="36"/>
      <c r="N76" s="17">
        <f t="shared" si="13"/>
        <v>0</v>
      </c>
      <c r="O76" s="26"/>
      <c r="P76" s="26"/>
      <c r="Q76" s="26"/>
      <c r="R76" s="17"/>
      <c r="S76" s="17">
        <v>74000</v>
      </c>
      <c r="T76" s="17"/>
      <c r="U76" s="17"/>
      <c r="V76" s="17"/>
      <c r="W76" s="17"/>
      <c r="X76" s="17"/>
      <c r="Y76" s="17"/>
      <c r="Z76" s="17"/>
      <c r="AA76" s="14"/>
      <c r="AB76" s="14"/>
      <c r="AC76" s="14"/>
      <c r="AD76" s="108">
        <f t="shared" si="14"/>
        <v>5674286</v>
      </c>
      <c r="AE76" s="11">
        <f t="shared" si="10"/>
        <v>0</v>
      </c>
      <c r="AF76" s="13">
        <f t="shared" si="11"/>
        <v>0</v>
      </c>
      <c r="AG76" s="15">
        <f t="shared" si="15"/>
        <v>6925000</v>
      </c>
      <c r="AH76" s="16"/>
      <c r="AI76" s="38"/>
      <c r="AJ76" s="15"/>
      <c r="AK76" s="40"/>
      <c r="AL76" s="14"/>
      <c r="AM76" s="14"/>
    </row>
    <row r="77" spans="1:39" s="1" customFormat="1" ht="14.4" x14ac:dyDescent="0.3">
      <c r="A77" s="44">
        <v>14</v>
      </c>
      <c r="B77" s="78" t="s">
        <v>7</v>
      </c>
      <c r="C77" s="98">
        <v>45000</v>
      </c>
      <c r="D77" s="102"/>
      <c r="E77" s="10">
        <f t="shared" si="12"/>
        <v>-114600</v>
      </c>
      <c r="F77" s="47"/>
      <c r="G77" s="46"/>
      <c r="H77" s="10">
        <f t="shared" si="8"/>
        <v>0</v>
      </c>
      <c r="I77" s="45">
        <v>40000</v>
      </c>
      <c r="J77" s="46"/>
      <c r="K77" s="9">
        <f t="shared" si="9"/>
        <v>1450314</v>
      </c>
      <c r="L77" s="48"/>
      <c r="M77" s="49"/>
      <c r="N77" s="50">
        <f t="shared" si="13"/>
        <v>0</v>
      </c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2"/>
      <c r="AB77" s="52"/>
      <c r="AC77" s="52"/>
      <c r="AD77" s="43">
        <f t="shared" si="14"/>
        <v>5674286</v>
      </c>
      <c r="AE77" s="11">
        <f t="shared" si="10"/>
        <v>45000</v>
      </c>
      <c r="AF77" s="13">
        <f t="shared" si="11"/>
        <v>40000</v>
      </c>
      <c r="AG77" s="55">
        <f t="shared" si="15"/>
        <v>7010000</v>
      </c>
      <c r="AH77" s="53"/>
      <c r="AI77" s="45"/>
      <c r="AJ77" s="55"/>
      <c r="AK77" s="47"/>
      <c r="AL77" s="52"/>
      <c r="AM77" s="52"/>
    </row>
    <row r="78" spans="1:39" s="1" customFormat="1" ht="14.4" x14ac:dyDescent="0.3">
      <c r="A78" s="44">
        <v>15</v>
      </c>
      <c r="B78" s="78" t="s">
        <v>7</v>
      </c>
      <c r="C78" s="98">
        <v>86000</v>
      </c>
      <c r="D78" s="102"/>
      <c r="E78" s="10">
        <f t="shared" si="12"/>
        <v>-28600</v>
      </c>
      <c r="F78" s="47"/>
      <c r="G78" s="46"/>
      <c r="H78" s="10">
        <f t="shared" si="8"/>
        <v>0</v>
      </c>
      <c r="I78" s="45">
        <v>112000</v>
      </c>
      <c r="J78" s="46"/>
      <c r="K78" s="9">
        <f t="shared" si="9"/>
        <v>1562314</v>
      </c>
      <c r="L78" s="48"/>
      <c r="M78" s="49"/>
      <c r="N78" s="50">
        <f t="shared" si="13"/>
        <v>0</v>
      </c>
      <c r="O78" s="51"/>
      <c r="P78" s="51"/>
      <c r="Q78" s="51"/>
      <c r="R78" s="50"/>
      <c r="S78" s="50"/>
      <c r="T78" s="50"/>
      <c r="U78" s="50"/>
      <c r="V78" s="50"/>
      <c r="W78" s="50"/>
      <c r="X78" s="50"/>
      <c r="Y78" s="50"/>
      <c r="Z78" s="50"/>
      <c r="AA78" s="52"/>
      <c r="AB78" s="52"/>
      <c r="AC78" s="52"/>
      <c r="AD78" s="43">
        <f t="shared" si="14"/>
        <v>5674286</v>
      </c>
      <c r="AE78" s="11">
        <f t="shared" si="10"/>
        <v>86000</v>
      </c>
      <c r="AF78" s="13">
        <f t="shared" si="11"/>
        <v>112000</v>
      </c>
      <c r="AG78" s="55">
        <f t="shared" si="15"/>
        <v>7208000</v>
      </c>
      <c r="AH78" s="53"/>
      <c r="AI78" s="45"/>
      <c r="AJ78" s="55"/>
      <c r="AK78" s="47"/>
      <c r="AL78" s="52"/>
      <c r="AM78" s="52"/>
    </row>
    <row r="79" spans="1:39" ht="14.4" x14ac:dyDescent="0.3">
      <c r="A79" s="32"/>
      <c r="B79" s="123" t="s">
        <v>103</v>
      </c>
      <c r="C79" s="99"/>
      <c r="D79" s="103">
        <v>54000</v>
      </c>
      <c r="E79" s="20">
        <f t="shared" si="12"/>
        <v>-82600</v>
      </c>
      <c r="F79" s="40"/>
      <c r="G79" s="34"/>
      <c r="H79" s="20">
        <f t="shared" si="8"/>
        <v>0</v>
      </c>
      <c r="I79" s="38"/>
      <c r="J79" s="34"/>
      <c r="K79" s="9">
        <f t="shared" si="9"/>
        <v>1562314</v>
      </c>
      <c r="L79" s="42"/>
      <c r="M79" s="36"/>
      <c r="N79" s="17">
        <f t="shared" si="13"/>
        <v>0</v>
      </c>
      <c r="O79" s="26"/>
      <c r="P79" s="26"/>
      <c r="Q79" s="26"/>
      <c r="R79" s="17"/>
      <c r="S79" s="17"/>
      <c r="T79" s="17">
        <v>54000</v>
      </c>
      <c r="U79" s="17"/>
      <c r="V79" s="17"/>
      <c r="W79" s="17"/>
      <c r="X79" s="17"/>
      <c r="Y79" s="17"/>
      <c r="Z79" s="17"/>
      <c r="AA79" s="14"/>
      <c r="AB79" s="14"/>
      <c r="AC79" s="14"/>
      <c r="AD79" s="43">
        <f t="shared" si="14"/>
        <v>5728286</v>
      </c>
      <c r="AE79" s="11">
        <f t="shared" si="10"/>
        <v>0</v>
      </c>
      <c r="AF79" s="13">
        <f t="shared" si="11"/>
        <v>0</v>
      </c>
      <c r="AG79" s="55">
        <f t="shared" si="15"/>
        <v>7208000</v>
      </c>
      <c r="AH79" s="16"/>
      <c r="AI79" s="38"/>
      <c r="AJ79" s="15"/>
      <c r="AK79" s="40"/>
      <c r="AL79" s="14"/>
      <c r="AM79" s="14"/>
    </row>
    <row r="80" spans="1:39" ht="14.4" x14ac:dyDescent="0.3">
      <c r="A80" s="32"/>
      <c r="B80" s="123" t="s">
        <v>46</v>
      </c>
      <c r="C80" s="99"/>
      <c r="D80" s="103">
        <v>10000</v>
      </c>
      <c r="E80" s="20">
        <f t="shared" si="12"/>
        <v>-92600</v>
      </c>
      <c r="F80" s="40"/>
      <c r="G80" s="34"/>
      <c r="H80" s="20">
        <f t="shared" si="8"/>
        <v>0</v>
      </c>
      <c r="I80" s="38"/>
      <c r="J80" s="34"/>
      <c r="K80" s="107">
        <f t="shared" si="9"/>
        <v>1562314</v>
      </c>
      <c r="L80" s="42"/>
      <c r="M80" s="36"/>
      <c r="N80" s="17">
        <f t="shared" si="13"/>
        <v>0</v>
      </c>
      <c r="O80" s="26"/>
      <c r="P80" s="26"/>
      <c r="Q80" s="26"/>
      <c r="R80" s="17"/>
      <c r="S80" s="17">
        <v>10000</v>
      </c>
      <c r="T80" s="17"/>
      <c r="U80" s="17"/>
      <c r="V80" s="17"/>
      <c r="W80" s="17"/>
      <c r="X80" s="17"/>
      <c r="Y80" s="17"/>
      <c r="Z80" s="17"/>
      <c r="AA80" s="14"/>
      <c r="AB80" s="14"/>
      <c r="AC80" s="14"/>
      <c r="AD80" s="108">
        <f t="shared" si="14"/>
        <v>5738286</v>
      </c>
      <c r="AE80" s="11">
        <f t="shared" si="10"/>
        <v>0</v>
      </c>
      <c r="AF80" s="13">
        <f t="shared" si="11"/>
        <v>0</v>
      </c>
      <c r="AG80" s="15">
        <f t="shared" si="15"/>
        <v>7208000</v>
      </c>
      <c r="AH80" s="16"/>
      <c r="AI80" s="38"/>
      <c r="AJ80" s="15"/>
      <c r="AK80" s="40"/>
      <c r="AL80" s="14"/>
      <c r="AM80" s="14"/>
    </row>
    <row r="81" spans="1:39" s="1" customFormat="1" ht="14.4" x14ac:dyDescent="0.3">
      <c r="A81" s="44">
        <v>16</v>
      </c>
      <c r="B81" s="78" t="s">
        <v>7</v>
      </c>
      <c r="C81" s="98">
        <v>46000</v>
      </c>
      <c r="D81" s="102"/>
      <c r="E81" s="10">
        <f t="shared" si="12"/>
        <v>-46600</v>
      </c>
      <c r="F81" s="47"/>
      <c r="G81" s="46"/>
      <c r="H81" s="10">
        <f t="shared" si="8"/>
        <v>0</v>
      </c>
      <c r="I81" s="45">
        <v>46000</v>
      </c>
      <c r="J81" s="46"/>
      <c r="K81" s="9">
        <f t="shared" si="9"/>
        <v>1608314</v>
      </c>
      <c r="L81" s="48"/>
      <c r="M81" s="49"/>
      <c r="N81" s="50">
        <f t="shared" si="13"/>
        <v>0</v>
      </c>
      <c r="O81" s="51"/>
      <c r="P81" s="51"/>
      <c r="Q81" s="51"/>
      <c r="R81" s="50"/>
      <c r="S81" s="50"/>
      <c r="T81" s="50"/>
      <c r="U81" s="50"/>
      <c r="V81" s="50"/>
      <c r="W81" s="50"/>
      <c r="X81" s="50"/>
      <c r="Y81" s="50"/>
      <c r="Z81" s="50"/>
      <c r="AA81" s="52"/>
      <c r="AB81" s="52"/>
      <c r="AC81" s="52"/>
      <c r="AD81" s="43">
        <f t="shared" si="14"/>
        <v>5738286</v>
      </c>
      <c r="AE81" s="11">
        <f t="shared" si="10"/>
        <v>46000</v>
      </c>
      <c r="AF81" s="13">
        <f t="shared" si="11"/>
        <v>46000</v>
      </c>
      <c r="AG81" s="55">
        <f t="shared" si="15"/>
        <v>7300000</v>
      </c>
      <c r="AH81" s="53"/>
      <c r="AI81" s="45"/>
      <c r="AJ81" s="55"/>
      <c r="AK81" s="47"/>
      <c r="AL81" s="52"/>
      <c r="AM81" s="52"/>
    </row>
    <row r="82" spans="1:39" s="1" customFormat="1" ht="14.4" x14ac:dyDescent="0.3">
      <c r="A82" s="44">
        <v>17</v>
      </c>
      <c r="B82" s="78" t="s">
        <v>7</v>
      </c>
      <c r="C82" s="98">
        <v>172000</v>
      </c>
      <c r="D82" s="102"/>
      <c r="E82" s="10">
        <f t="shared" si="12"/>
        <v>125400</v>
      </c>
      <c r="F82" s="47"/>
      <c r="G82" s="46"/>
      <c r="H82" s="10">
        <f t="shared" si="8"/>
        <v>0</v>
      </c>
      <c r="I82" s="45">
        <v>71000</v>
      </c>
      <c r="J82" s="46"/>
      <c r="K82" s="9">
        <f t="shared" si="9"/>
        <v>1679314</v>
      </c>
      <c r="L82" s="48"/>
      <c r="M82" s="49"/>
      <c r="N82" s="50">
        <f t="shared" si="13"/>
        <v>0</v>
      </c>
      <c r="O82" s="51"/>
      <c r="P82" s="51"/>
      <c r="Q82" s="51"/>
      <c r="R82" s="50"/>
      <c r="S82" s="50"/>
      <c r="T82" s="50"/>
      <c r="U82" s="50"/>
      <c r="V82" s="50"/>
      <c r="W82" s="50"/>
      <c r="X82" s="50"/>
      <c r="Y82" s="50"/>
      <c r="Z82" s="50"/>
      <c r="AA82" s="52"/>
      <c r="AB82" s="52"/>
      <c r="AC82" s="52"/>
      <c r="AD82" s="43">
        <f t="shared" si="14"/>
        <v>5738286</v>
      </c>
      <c r="AE82" s="11">
        <f t="shared" si="10"/>
        <v>172000</v>
      </c>
      <c r="AF82" s="13">
        <f t="shared" si="11"/>
        <v>71000</v>
      </c>
      <c r="AG82" s="55">
        <f t="shared" si="15"/>
        <v>7543000</v>
      </c>
      <c r="AH82" s="53"/>
      <c r="AI82" s="45"/>
      <c r="AJ82" s="55"/>
      <c r="AK82" s="47"/>
      <c r="AL82" s="52"/>
      <c r="AM82" s="52"/>
    </row>
    <row r="83" spans="1:39" ht="14.4" x14ac:dyDescent="0.3">
      <c r="A83" s="32"/>
      <c r="B83" s="123" t="s">
        <v>46</v>
      </c>
      <c r="C83" s="99"/>
      <c r="D83" s="103">
        <v>20500</v>
      </c>
      <c r="E83" s="20">
        <f t="shared" si="12"/>
        <v>104900</v>
      </c>
      <c r="F83" s="40"/>
      <c r="G83" s="34"/>
      <c r="H83" s="20">
        <f t="shared" si="8"/>
        <v>0</v>
      </c>
      <c r="I83" s="38"/>
      <c r="J83" s="34"/>
      <c r="K83" s="9">
        <f t="shared" si="9"/>
        <v>1679314</v>
      </c>
      <c r="L83" s="42"/>
      <c r="M83" s="36"/>
      <c r="N83" s="17">
        <f t="shared" si="13"/>
        <v>0</v>
      </c>
      <c r="O83" s="26"/>
      <c r="P83" s="26"/>
      <c r="Q83" s="26"/>
      <c r="R83" s="17"/>
      <c r="S83" s="17">
        <v>20500</v>
      </c>
      <c r="T83" s="17"/>
      <c r="U83" s="17"/>
      <c r="V83" s="17"/>
      <c r="W83" s="17"/>
      <c r="X83" s="17"/>
      <c r="Y83" s="17"/>
      <c r="Z83" s="17"/>
      <c r="AA83" s="14"/>
      <c r="AB83" s="14"/>
      <c r="AC83" s="14"/>
      <c r="AD83" s="43">
        <f t="shared" si="14"/>
        <v>5758786</v>
      </c>
      <c r="AE83" s="11">
        <f t="shared" si="10"/>
        <v>0</v>
      </c>
      <c r="AF83" s="13">
        <f t="shared" si="11"/>
        <v>0</v>
      </c>
      <c r="AG83" s="55">
        <f t="shared" si="15"/>
        <v>7543000</v>
      </c>
      <c r="AH83" s="16"/>
      <c r="AI83" s="38"/>
      <c r="AJ83" s="15"/>
      <c r="AK83" s="40"/>
      <c r="AL83" s="14"/>
      <c r="AM83" s="14"/>
    </row>
    <row r="84" spans="1:39" s="1" customFormat="1" ht="14.4" x14ac:dyDescent="0.3">
      <c r="A84" s="44">
        <v>18</v>
      </c>
      <c r="B84" s="78" t="s">
        <v>7</v>
      </c>
      <c r="C84" s="98">
        <v>130000</v>
      </c>
      <c r="D84" s="102"/>
      <c r="E84" s="10">
        <f t="shared" si="12"/>
        <v>234900</v>
      </c>
      <c r="F84" s="47"/>
      <c r="G84" s="46"/>
      <c r="H84" s="10">
        <f t="shared" si="8"/>
        <v>0</v>
      </c>
      <c r="I84" s="45">
        <v>60000</v>
      </c>
      <c r="J84" s="46"/>
      <c r="K84" s="9">
        <f t="shared" si="9"/>
        <v>1739314</v>
      </c>
      <c r="L84" s="48"/>
      <c r="M84" s="49"/>
      <c r="N84" s="50">
        <f t="shared" si="13"/>
        <v>0</v>
      </c>
      <c r="O84" s="51"/>
      <c r="P84" s="51"/>
      <c r="Q84" s="51"/>
      <c r="R84" s="50"/>
      <c r="S84" s="50"/>
      <c r="T84" s="50"/>
      <c r="U84" s="50"/>
      <c r="V84" s="50"/>
      <c r="W84" s="50"/>
      <c r="X84" s="50"/>
      <c r="Y84" s="50"/>
      <c r="Z84" s="50"/>
      <c r="AA84" s="52"/>
      <c r="AB84" s="52"/>
      <c r="AC84" s="52"/>
      <c r="AD84" s="43">
        <f t="shared" si="14"/>
        <v>5758786</v>
      </c>
      <c r="AE84" s="11">
        <f t="shared" si="10"/>
        <v>130000</v>
      </c>
      <c r="AF84" s="13">
        <f t="shared" si="11"/>
        <v>60000</v>
      </c>
      <c r="AG84" s="55">
        <f t="shared" si="15"/>
        <v>7733000</v>
      </c>
      <c r="AH84" s="53"/>
      <c r="AI84" s="45"/>
      <c r="AJ84" s="55"/>
      <c r="AK84" s="47"/>
      <c r="AL84" s="52"/>
      <c r="AM84" s="52"/>
    </row>
    <row r="85" spans="1:39" ht="14.4" x14ac:dyDescent="0.3">
      <c r="A85" s="32"/>
      <c r="B85" s="123" t="s">
        <v>46</v>
      </c>
      <c r="C85" s="99"/>
      <c r="D85" s="103">
        <v>85000</v>
      </c>
      <c r="E85" s="20">
        <f t="shared" si="12"/>
        <v>149900</v>
      </c>
      <c r="F85" s="40"/>
      <c r="G85" s="34"/>
      <c r="H85" s="20">
        <f t="shared" si="8"/>
        <v>0</v>
      </c>
      <c r="I85" s="38"/>
      <c r="J85" s="34"/>
      <c r="K85" s="9">
        <f t="shared" si="9"/>
        <v>1739314</v>
      </c>
      <c r="L85" s="42"/>
      <c r="M85" s="36"/>
      <c r="N85" s="17">
        <f t="shared" si="13"/>
        <v>0</v>
      </c>
      <c r="O85" s="26"/>
      <c r="P85" s="26"/>
      <c r="Q85" s="26"/>
      <c r="R85" s="17"/>
      <c r="S85" s="17">
        <v>85000</v>
      </c>
      <c r="T85" s="17"/>
      <c r="U85" s="17"/>
      <c r="V85" s="17"/>
      <c r="W85" s="17"/>
      <c r="X85" s="17"/>
      <c r="Y85" s="17"/>
      <c r="Z85" s="17"/>
      <c r="AA85" s="14"/>
      <c r="AB85" s="14"/>
      <c r="AC85" s="14"/>
      <c r="AD85" s="43">
        <f t="shared" si="14"/>
        <v>5843786</v>
      </c>
      <c r="AE85" s="11">
        <f t="shared" si="10"/>
        <v>0</v>
      </c>
      <c r="AF85" s="13">
        <f t="shared" si="11"/>
        <v>0</v>
      </c>
      <c r="AG85" s="55">
        <f t="shared" si="15"/>
        <v>7733000</v>
      </c>
      <c r="AH85" s="16"/>
      <c r="AI85" s="38"/>
      <c r="AJ85" s="15"/>
      <c r="AK85" s="40"/>
      <c r="AL85" s="14"/>
      <c r="AM85" s="14"/>
    </row>
    <row r="86" spans="1:39" ht="14.4" x14ac:dyDescent="0.3">
      <c r="A86" s="32"/>
      <c r="B86" s="123" t="s">
        <v>107</v>
      </c>
      <c r="C86" s="99"/>
      <c r="D86" s="103">
        <v>202500</v>
      </c>
      <c r="E86" s="20">
        <f t="shared" si="12"/>
        <v>-52600</v>
      </c>
      <c r="F86" s="40"/>
      <c r="G86" s="34"/>
      <c r="H86" s="20">
        <f t="shared" si="8"/>
        <v>0</v>
      </c>
      <c r="I86" s="38"/>
      <c r="J86" s="34"/>
      <c r="K86" s="107">
        <f t="shared" si="9"/>
        <v>1739314</v>
      </c>
      <c r="L86" s="42"/>
      <c r="M86" s="36"/>
      <c r="N86" s="17">
        <f t="shared" si="13"/>
        <v>0</v>
      </c>
      <c r="O86" s="26"/>
      <c r="P86" s="26"/>
      <c r="Q86" s="26"/>
      <c r="R86" s="17"/>
      <c r="S86" s="17"/>
      <c r="T86" s="17"/>
      <c r="U86" s="17"/>
      <c r="V86" s="17"/>
      <c r="W86" s="17"/>
      <c r="X86" s="17"/>
      <c r="Y86" s="17"/>
      <c r="Z86" s="17"/>
      <c r="AA86" s="14"/>
      <c r="AB86" s="14"/>
      <c r="AC86" s="14">
        <v>202500</v>
      </c>
      <c r="AD86" s="108">
        <f t="shared" si="14"/>
        <v>6046286</v>
      </c>
      <c r="AE86" s="139">
        <f t="shared" si="10"/>
        <v>0</v>
      </c>
      <c r="AF86" s="140">
        <f t="shared" si="11"/>
        <v>0</v>
      </c>
      <c r="AG86" s="15">
        <f t="shared" si="15"/>
        <v>7733000</v>
      </c>
      <c r="AH86" s="16"/>
      <c r="AI86" s="38"/>
      <c r="AJ86" s="15"/>
      <c r="AK86" s="40"/>
      <c r="AL86" s="14"/>
      <c r="AM86" s="14"/>
    </row>
    <row r="87" spans="1:39" ht="14.4" x14ac:dyDescent="0.3">
      <c r="A87" s="32"/>
      <c r="B87" s="78" t="s">
        <v>108</v>
      </c>
      <c r="C87" s="99"/>
      <c r="D87" s="103"/>
      <c r="E87" s="20">
        <f t="shared" si="12"/>
        <v>-52600</v>
      </c>
      <c r="F87" s="40"/>
      <c r="G87" s="34"/>
      <c r="H87" s="20">
        <f t="shared" si="8"/>
        <v>0</v>
      </c>
      <c r="I87" s="38"/>
      <c r="J87" s="34"/>
      <c r="K87" s="9">
        <f t="shared" si="9"/>
        <v>1739314</v>
      </c>
      <c r="L87" s="42"/>
      <c r="M87" s="36"/>
      <c r="N87" s="17">
        <f t="shared" si="13"/>
        <v>0</v>
      </c>
      <c r="O87" s="26"/>
      <c r="P87" s="26"/>
      <c r="Q87" s="26"/>
      <c r="R87" s="17"/>
      <c r="S87" s="17"/>
      <c r="T87" s="17"/>
      <c r="U87" s="17"/>
      <c r="V87" s="17"/>
      <c r="W87" s="17"/>
      <c r="X87" s="17"/>
      <c r="Y87" s="17"/>
      <c r="Z87" s="17"/>
      <c r="AA87" s="14"/>
      <c r="AB87" s="14"/>
      <c r="AC87" s="14"/>
      <c r="AD87" s="43">
        <f t="shared" si="14"/>
        <v>6046286</v>
      </c>
      <c r="AE87" s="11">
        <f t="shared" si="10"/>
        <v>0</v>
      </c>
      <c r="AF87" s="13">
        <f t="shared" si="11"/>
        <v>0</v>
      </c>
      <c r="AG87" s="55">
        <f t="shared" si="15"/>
        <v>7733000</v>
      </c>
      <c r="AH87" s="16"/>
      <c r="AI87" s="38"/>
      <c r="AJ87" s="15"/>
      <c r="AK87" s="40"/>
      <c r="AL87" s="14"/>
      <c r="AM87" s="14"/>
    </row>
    <row r="88" spans="1:39" ht="14.4" x14ac:dyDescent="0.3">
      <c r="A88" s="32"/>
      <c r="B88" s="123" t="s">
        <v>112</v>
      </c>
      <c r="C88" s="99"/>
      <c r="D88" s="103">
        <v>261843</v>
      </c>
      <c r="E88" s="20">
        <f t="shared" si="12"/>
        <v>-314443</v>
      </c>
      <c r="F88" s="40"/>
      <c r="G88" s="34"/>
      <c r="H88" s="20">
        <f t="shared" si="8"/>
        <v>0</v>
      </c>
      <c r="I88" s="38"/>
      <c r="J88" s="34"/>
      <c r="K88" s="107">
        <f t="shared" si="9"/>
        <v>1739314</v>
      </c>
      <c r="L88" s="42"/>
      <c r="M88" s="36"/>
      <c r="N88" s="17">
        <f t="shared" si="13"/>
        <v>0</v>
      </c>
      <c r="O88" s="26"/>
      <c r="P88" s="26"/>
      <c r="Q88" s="26"/>
      <c r="R88" s="17"/>
      <c r="S88" s="17">
        <v>261843</v>
      </c>
      <c r="T88" s="17"/>
      <c r="U88" s="17"/>
      <c r="V88" s="17"/>
      <c r="W88" s="17"/>
      <c r="X88" s="17"/>
      <c r="Y88" s="17"/>
      <c r="Z88" s="17"/>
      <c r="AA88" s="14"/>
      <c r="AB88" s="14"/>
      <c r="AC88" s="14"/>
      <c r="AD88" s="108">
        <f t="shared" si="14"/>
        <v>6308129</v>
      </c>
      <c r="AE88" s="139">
        <f t="shared" si="10"/>
        <v>0</v>
      </c>
      <c r="AF88" s="140">
        <f t="shared" si="11"/>
        <v>0</v>
      </c>
      <c r="AG88" s="15">
        <f t="shared" si="15"/>
        <v>7733000</v>
      </c>
      <c r="AH88" s="16"/>
      <c r="AI88" s="38"/>
      <c r="AJ88" s="15"/>
      <c r="AK88" s="40"/>
      <c r="AL88" s="14"/>
      <c r="AM88" s="14"/>
    </row>
    <row r="89" spans="1:39" ht="14.4" x14ac:dyDescent="0.3">
      <c r="A89" s="32"/>
      <c r="B89" s="123" t="s">
        <v>106</v>
      </c>
      <c r="C89" s="99"/>
      <c r="D89" s="103">
        <v>261843</v>
      </c>
      <c r="E89" s="20">
        <f t="shared" si="12"/>
        <v>-576286</v>
      </c>
      <c r="F89" s="40"/>
      <c r="G89" s="34"/>
      <c r="H89" s="20">
        <f t="shared" si="8"/>
        <v>0</v>
      </c>
      <c r="I89" s="38"/>
      <c r="J89" s="34"/>
      <c r="K89" s="9">
        <f t="shared" si="9"/>
        <v>1739314</v>
      </c>
      <c r="L89" s="42"/>
      <c r="M89" s="36"/>
      <c r="N89" s="17">
        <f t="shared" si="13"/>
        <v>0</v>
      </c>
      <c r="O89" s="26"/>
      <c r="P89" s="26"/>
      <c r="Q89" s="26"/>
      <c r="R89" s="17"/>
      <c r="S89" s="17">
        <v>261843</v>
      </c>
      <c r="T89" s="17"/>
      <c r="U89" s="17"/>
      <c r="V89" s="17"/>
      <c r="W89" s="17"/>
      <c r="X89" s="17"/>
      <c r="Y89" s="17"/>
      <c r="Z89" s="17"/>
      <c r="AA89" s="14"/>
      <c r="AB89" s="14"/>
      <c r="AC89" s="14"/>
      <c r="AD89" s="43">
        <f t="shared" si="14"/>
        <v>6569972</v>
      </c>
      <c r="AE89" s="11">
        <f t="shared" si="10"/>
        <v>0</v>
      </c>
      <c r="AF89" s="13">
        <f t="shared" si="11"/>
        <v>0</v>
      </c>
      <c r="AG89" s="55">
        <f t="shared" si="15"/>
        <v>7733000</v>
      </c>
      <c r="AH89" s="16"/>
      <c r="AI89" s="38"/>
      <c r="AJ89" s="15"/>
      <c r="AK89" s="40"/>
      <c r="AL89" s="14"/>
      <c r="AM89" s="14"/>
    </row>
    <row r="90" spans="1:39" ht="14.4" x14ac:dyDescent="0.3">
      <c r="A90" s="32"/>
      <c r="B90" s="123" t="s">
        <v>109</v>
      </c>
      <c r="C90" s="99"/>
      <c r="D90" s="103">
        <v>817300</v>
      </c>
      <c r="E90" s="20">
        <f t="shared" si="12"/>
        <v>-1393586</v>
      </c>
      <c r="F90" s="40"/>
      <c r="G90" s="34"/>
      <c r="H90" s="20">
        <f t="shared" si="8"/>
        <v>0</v>
      </c>
      <c r="I90" s="38"/>
      <c r="J90" s="34"/>
      <c r="K90" s="9">
        <f t="shared" si="9"/>
        <v>1739314</v>
      </c>
      <c r="L90" s="42"/>
      <c r="M90" s="36"/>
      <c r="N90" s="17">
        <f t="shared" si="13"/>
        <v>0</v>
      </c>
      <c r="O90" s="26"/>
      <c r="P90" s="26"/>
      <c r="Q90" s="26"/>
      <c r="R90" s="17">
        <v>817300</v>
      </c>
      <c r="S90" s="17"/>
      <c r="T90" s="17"/>
      <c r="U90" s="17"/>
      <c r="V90" s="17"/>
      <c r="W90" s="17"/>
      <c r="X90" s="17"/>
      <c r="Y90" s="17"/>
      <c r="Z90" s="17"/>
      <c r="AA90" s="14"/>
      <c r="AB90" s="14"/>
      <c r="AC90" s="14"/>
      <c r="AD90" s="43">
        <f t="shared" si="14"/>
        <v>7387272</v>
      </c>
      <c r="AE90" s="11">
        <f t="shared" si="10"/>
        <v>0</v>
      </c>
      <c r="AF90" s="13">
        <f t="shared" si="11"/>
        <v>0</v>
      </c>
      <c r="AG90" s="55">
        <f t="shared" si="15"/>
        <v>7733000</v>
      </c>
      <c r="AH90" s="16"/>
      <c r="AI90" s="38"/>
      <c r="AJ90" s="15"/>
      <c r="AK90" s="40"/>
      <c r="AL90" s="14"/>
      <c r="AM90" s="14"/>
    </row>
    <row r="91" spans="1:39" ht="14.4" x14ac:dyDescent="0.3">
      <c r="A91" s="32"/>
      <c r="B91" s="123" t="s">
        <v>110</v>
      </c>
      <c r="C91" s="99"/>
      <c r="D91" s="103">
        <v>59600</v>
      </c>
      <c r="E91" s="20">
        <f t="shared" si="12"/>
        <v>-1453186</v>
      </c>
      <c r="F91" s="40"/>
      <c r="G91" s="34"/>
      <c r="H91" s="20">
        <f t="shared" ref="H91:H98" si="16">SUM(H90+F91-G91)</f>
        <v>0</v>
      </c>
      <c r="I91" s="38"/>
      <c r="J91" s="34"/>
      <c r="K91" s="9">
        <f t="shared" si="9"/>
        <v>1739314</v>
      </c>
      <c r="L91" s="42"/>
      <c r="M91" s="36"/>
      <c r="N91" s="17">
        <f t="shared" si="13"/>
        <v>0</v>
      </c>
      <c r="O91" s="26"/>
      <c r="P91" s="26"/>
      <c r="Q91" s="26"/>
      <c r="R91" s="17">
        <v>59600</v>
      </c>
      <c r="S91" s="17"/>
      <c r="T91" s="17"/>
      <c r="U91" s="17"/>
      <c r="V91" s="17"/>
      <c r="W91" s="17"/>
      <c r="X91" s="17"/>
      <c r="Y91" s="17"/>
      <c r="Z91" s="17"/>
      <c r="AA91" s="14"/>
      <c r="AB91" s="14"/>
      <c r="AC91" s="14"/>
      <c r="AD91" s="43">
        <f t="shared" si="14"/>
        <v>7446872</v>
      </c>
      <c r="AE91" s="11">
        <f t="shared" si="10"/>
        <v>0</v>
      </c>
      <c r="AF91" s="13">
        <f t="shared" si="11"/>
        <v>0</v>
      </c>
      <c r="AG91" s="55">
        <f t="shared" si="15"/>
        <v>7733000</v>
      </c>
      <c r="AH91" s="16"/>
      <c r="AI91" s="38"/>
      <c r="AJ91" s="15"/>
      <c r="AK91" s="40"/>
      <c r="AL91" s="14"/>
      <c r="AM91" s="14"/>
    </row>
    <row r="92" spans="1:39" ht="14.4" x14ac:dyDescent="0.3">
      <c r="A92" s="32"/>
      <c r="B92" s="123" t="s">
        <v>113</v>
      </c>
      <c r="C92" s="99"/>
      <c r="D92" s="103">
        <v>261843</v>
      </c>
      <c r="E92" s="20">
        <f t="shared" si="12"/>
        <v>-1715029</v>
      </c>
      <c r="F92" s="40"/>
      <c r="G92" s="34"/>
      <c r="H92" s="20">
        <f t="shared" si="16"/>
        <v>0</v>
      </c>
      <c r="I92" s="38"/>
      <c r="J92" s="34"/>
      <c r="K92" s="9">
        <f t="shared" si="9"/>
        <v>1739314</v>
      </c>
      <c r="L92" s="42"/>
      <c r="M92" s="36"/>
      <c r="N92" s="17">
        <f t="shared" si="13"/>
        <v>0</v>
      </c>
      <c r="O92" s="26"/>
      <c r="P92" s="26"/>
      <c r="Q92" s="26"/>
      <c r="R92" s="17"/>
      <c r="S92" s="17"/>
      <c r="T92" s="17"/>
      <c r="U92" s="17"/>
      <c r="V92" s="17"/>
      <c r="W92" s="17"/>
      <c r="X92" s="17"/>
      <c r="Y92" s="17"/>
      <c r="Z92" s="17"/>
      <c r="AA92" s="14"/>
      <c r="AB92" s="14"/>
      <c r="AC92" s="14"/>
      <c r="AD92" s="43">
        <f t="shared" si="14"/>
        <v>7446872</v>
      </c>
      <c r="AE92" s="11">
        <f t="shared" si="10"/>
        <v>0</v>
      </c>
      <c r="AF92" s="13">
        <f t="shared" si="11"/>
        <v>0</v>
      </c>
      <c r="AG92" s="55">
        <f t="shared" si="15"/>
        <v>7733000</v>
      </c>
      <c r="AH92" s="16"/>
      <c r="AI92" s="38"/>
      <c r="AJ92" s="15"/>
      <c r="AK92" s="40"/>
      <c r="AL92" s="14"/>
      <c r="AM92" s="14"/>
    </row>
    <row r="93" spans="1:39" ht="14.4" x14ac:dyDescent="0.3">
      <c r="A93" s="32"/>
      <c r="B93" s="95"/>
      <c r="C93" s="99"/>
      <c r="D93" s="103"/>
      <c r="E93" s="20">
        <f t="shared" si="12"/>
        <v>-1715029</v>
      </c>
      <c r="F93" s="40"/>
      <c r="G93" s="34"/>
      <c r="H93" s="20">
        <f t="shared" si="16"/>
        <v>0</v>
      </c>
      <c r="I93" s="38"/>
      <c r="J93" s="34"/>
      <c r="K93" s="9">
        <f t="shared" si="9"/>
        <v>1739314</v>
      </c>
      <c r="L93" s="42"/>
      <c r="M93" s="36"/>
      <c r="N93" s="17">
        <f t="shared" si="13"/>
        <v>0</v>
      </c>
      <c r="O93" s="26"/>
      <c r="P93" s="26"/>
      <c r="Q93" s="26"/>
      <c r="R93" s="17"/>
      <c r="S93" s="17"/>
      <c r="T93" s="17"/>
      <c r="U93" s="17"/>
      <c r="V93" s="17"/>
      <c r="W93" s="17"/>
      <c r="X93" s="17"/>
      <c r="Y93" s="17"/>
      <c r="Z93" s="17"/>
      <c r="AA93" s="14"/>
      <c r="AB93" s="14"/>
      <c r="AC93" s="14"/>
      <c r="AD93" s="43">
        <f t="shared" si="14"/>
        <v>7446872</v>
      </c>
      <c r="AE93" s="11">
        <f t="shared" si="10"/>
        <v>0</v>
      </c>
      <c r="AF93" s="13">
        <f t="shared" si="11"/>
        <v>0</v>
      </c>
      <c r="AG93" s="55">
        <f t="shared" si="15"/>
        <v>7733000</v>
      </c>
      <c r="AH93" s="16"/>
      <c r="AI93" s="38"/>
      <c r="AJ93" s="15"/>
      <c r="AK93" s="40"/>
      <c r="AL93" s="14"/>
      <c r="AM93" s="14"/>
    </row>
    <row r="94" spans="1:39" ht="14.4" x14ac:dyDescent="0.3">
      <c r="A94" s="32"/>
      <c r="B94" s="95"/>
      <c r="C94" s="99"/>
      <c r="D94" s="103"/>
      <c r="E94" s="20">
        <f t="shared" si="12"/>
        <v>-1715029</v>
      </c>
      <c r="F94" s="40"/>
      <c r="G94" s="34"/>
      <c r="H94" s="20">
        <f t="shared" si="16"/>
        <v>0</v>
      </c>
      <c r="I94" s="38"/>
      <c r="J94" s="34"/>
      <c r="K94" s="9">
        <f t="shared" si="9"/>
        <v>1739314</v>
      </c>
      <c r="L94" s="42"/>
      <c r="M94" s="36"/>
      <c r="N94" s="17">
        <f t="shared" si="13"/>
        <v>0</v>
      </c>
      <c r="O94" s="26"/>
      <c r="P94" s="26"/>
      <c r="Q94" s="26"/>
      <c r="R94" s="17"/>
      <c r="S94" s="17"/>
      <c r="T94" s="17"/>
      <c r="U94" s="17"/>
      <c r="V94" s="17"/>
      <c r="W94" s="17"/>
      <c r="X94" s="17"/>
      <c r="Y94" s="17"/>
      <c r="Z94" s="17"/>
      <c r="AA94" s="14"/>
      <c r="AB94" s="14"/>
      <c r="AC94" s="14"/>
      <c r="AD94" s="43">
        <f t="shared" si="14"/>
        <v>7446872</v>
      </c>
      <c r="AE94" s="11">
        <f t="shared" si="10"/>
        <v>0</v>
      </c>
      <c r="AF94" s="13">
        <f t="shared" si="11"/>
        <v>0</v>
      </c>
      <c r="AG94" s="55">
        <f t="shared" si="15"/>
        <v>7733000</v>
      </c>
      <c r="AH94" s="16"/>
      <c r="AI94" s="38"/>
      <c r="AJ94" s="15"/>
      <c r="AK94" s="40"/>
      <c r="AL94" s="14"/>
      <c r="AM94" s="14"/>
    </row>
    <row r="95" spans="1:39" ht="14.4" x14ac:dyDescent="0.3">
      <c r="A95" s="32"/>
      <c r="B95" s="95"/>
      <c r="C95" s="99"/>
      <c r="D95" s="103"/>
      <c r="E95" s="20">
        <f t="shared" si="12"/>
        <v>-1715029</v>
      </c>
      <c r="F95" s="40"/>
      <c r="G95" s="34"/>
      <c r="H95" s="20">
        <f t="shared" si="16"/>
        <v>0</v>
      </c>
      <c r="I95" s="38"/>
      <c r="J95" s="34"/>
      <c r="K95" s="9">
        <f t="shared" si="9"/>
        <v>1739314</v>
      </c>
      <c r="L95" s="42"/>
      <c r="M95" s="36"/>
      <c r="N95" s="17">
        <f t="shared" si="13"/>
        <v>0</v>
      </c>
      <c r="O95" s="26"/>
      <c r="P95" s="26"/>
      <c r="Q95" s="26"/>
      <c r="R95" s="17"/>
      <c r="S95" s="17"/>
      <c r="T95" s="17"/>
      <c r="U95" s="17"/>
      <c r="V95" s="17"/>
      <c r="W95" s="17"/>
      <c r="X95" s="17"/>
      <c r="Y95" s="17"/>
      <c r="Z95" s="17"/>
      <c r="AA95" s="14"/>
      <c r="AB95" s="14"/>
      <c r="AC95" s="14"/>
      <c r="AD95" s="43">
        <f t="shared" si="14"/>
        <v>7446872</v>
      </c>
      <c r="AE95" s="11">
        <f t="shared" si="10"/>
        <v>0</v>
      </c>
      <c r="AF95" s="13">
        <f t="shared" si="11"/>
        <v>0</v>
      </c>
      <c r="AG95" s="55">
        <f t="shared" si="15"/>
        <v>7733000</v>
      </c>
      <c r="AH95" s="16"/>
      <c r="AI95" s="38"/>
      <c r="AJ95" s="15"/>
      <c r="AK95" s="40"/>
      <c r="AL95" s="14"/>
      <c r="AM95" s="14"/>
    </row>
    <row r="96" spans="1:39" ht="14.4" x14ac:dyDescent="0.3">
      <c r="A96" s="32"/>
      <c r="B96" s="95"/>
      <c r="C96" s="99"/>
      <c r="D96" s="103"/>
      <c r="E96" s="20">
        <f t="shared" si="12"/>
        <v>-1715029</v>
      </c>
      <c r="F96" s="40"/>
      <c r="G96" s="34"/>
      <c r="H96" s="20">
        <f t="shared" si="16"/>
        <v>0</v>
      </c>
      <c r="I96" s="38"/>
      <c r="J96" s="34"/>
      <c r="K96" s="9">
        <f t="shared" si="9"/>
        <v>1739314</v>
      </c>
      <c r="L96" s="42"/>
      <c r="M96" s="36"/>
      <c r="N96" s="17">
        <f t="shared" si="13"/>
        <v>0</v>
      </c>
      <c r="O96" s="26"/>
      <c r="P96" s="26"/>
      <c r="Q96" s="26"/>
      <c r="R96" s="17"/>
      <c r="S96" s="17"/>
      <c r="T96" s="17"/>
      <c r="U96" s="17"/>
      <c r="V96" s="17"/>
      <c r="W96" s="17"/>
      <c r="X96" s="17"/>
      <c r="Y96" s="17"/>
      <c r="Z96" s="17"/>
      <c r="AA96" s="14"/>
      <c r="AB96" s="14"/>
      <c r="AC96" s="14"/>
      <c r="AD96" s="43">
        <f t="shared" si="14"/>
        <v>7446872</v>
      </c>
      <c r="AE96" s="11">
        <f t="shared" si="10"/>
        <v>0</v>
      </c>
      <c r="AF96" s="13">
        <f t="shared" si="11"/>
        <v>0</v>
      </c>
      <c r="AG96" s="55">
        <f t="shared" si="15"/>
        <v>7733000</v>
      </c>
      <c r="AH96" s="16"/>
      <c r="AI96" s="38"/>
      <c r="AJ96" s="15"/>
      <c r="AK96" s="40"/>
      <c r="AL96" s="14"/>
      <c r="AM96" s="14"/>
    </row>
    <row r="97" spans="1:39" ht="14.4" x14ac:dyDescent="0.3">
      <c r="A97" s="32"/>
      <c r="B97" s="95"/>
      <c r="C97" s="99"/>
      <c r="D97" s="103"/>
      <c r="E97" s="20">
        <f t="shared" si="12"/>
        <v>-1715029</v>
      </c>
      <c r="F97" s="40"/>
      <c r="G97" s="34"/>
      <c r="H97" s="20">
        <f t="shared" si="16"/>
        <v>0</v>
      </c>
      <c r="I97" s="38"/>
      <c r="J97" s="34"/>
      <c r="K97" s="9">
        <f t="shared" si="9"/>
        <v>1739314</v>
      </c>
      <c r="L97" s="42"/>
      <c r="M97" s="36"/>
      <c r="N97" s="17">
        <f t="shared" si="13"/>
        <v>0</v>
      </c>
      <c r="O97" s="26"/>
      <c r="P97" s="26"/>
      <c r="Q97" s="26"/>
      <c r="R97" s="17"/>
      <c r="S97" s="17"/>
      <c r="T97" s="17"/>
      <c r="U97" s="17"/>
      <c r="V97" s="17"/>
      <c r="W97" s="17"/>
      <c r="X97" s="17"/>
      <c r="Y97" s="17"/>
      <c r="Z97" s="17"/>
      <c r="AA97" s="14"/>
      <c r="AB97" s="14"/>
      <c r="AC97" s="14"/>
      <c r="AD97" s="43">
        <f t="shared" si="14"/>
        <v>7446872</v>
      </c>
      <c r="AE97" s="11">
        <f t="shared" si="10"/>
        <v>0</v>
      </c>
      <c r="AF97" s="13">
        <f t="shared" si="11"/>
        <v>0</v>
      </c>
      <c r="AG97" s="55">
        <f t="shared" si="15"/>
        <v>7733000</v>
      </c>
      <c r="AH97" s="16"/>
      <c r="AI97" s="38"/>
      <c r="AJ97" s="15"/>
      <c r="AK97" s="40"/>
      <c r="AL97" s="14"/>
      <c r="AM97" s="14"/>
    </row>
    <row r="98" spans="1:39" ht="14.4" x14ac:dyDescent="0.3">
      <c r="A98" s="32"/>
      <c r="B98" s="95"/>
      <c r="C98" s="99"/>
      <c r="D98" s="103"/>
      <c r="E98" s="20">
        <f t="shared" si="12"/>
        <v>-1715029</v>
      </c>
      <c r="F98" s="40"/>
      <c r="G98" s="34"/>
      <c r="H98" s="20">
        <f t="shared" si="16"/>
        <v>0</v>
      </c>
      <c r="I98" s="38"/>
      <c r="J98" s="34"/>
      <c r="K98" s="9">
        <f>SUM(K97+I98-J98)</f>
        <v>1739314</v>
      </c>
      <c r="L98" s="42"/>
      <c r="M98" s="36"/>
      <c r="N98" s="17">
        <f t="shared" si="13"/>
        <v>0</v>
      </c>
      <c r="O98" s="26"/>
      <c r="P98" s="26"/>
      <c r="Q98" s="26"/>
      <c r="R98" s="17"/>
      <c r="S98" s="17"/>
      <c r="T98" s="17"/>
      <c r="U98" s="17"/>
      <c r="V98" s="17"/>
      <c r="W98" s="17"/>
      <c r="X98" s="17"/>
      <c r="Y98" s="17"/>
      <c r="Z98" s="17"/>
      <c r="AA98" s="14"/>
      <c r="AB98" s="14"/>
      <c r="AC98" s="14"/>
      <c r="AD98" s="43">
        <f t="shared" si="14"/>
        <v>7446872</v>
      </c>
      <c r="AE98" s="11">
        <f t="shared" si="10"/>
        <v>0</v>
      </c>
      <c r="AF98" s="13">
        <f t="shared" si="11"/>
        <v>0</v>
      </c>
      <c r="AG98" s="55">
        <f t="shared" si="15"/>
        <v>7733000</v>
      </c>
      <c r="AH98" s="16"/>
      <c r="AI98" s="38"/>
      <c r="AJ98" s="15"/>
      <c r="AK98" s="40"/>
      <c r="AL98" s="14"/>
      <c r="AM98" s="14"/>
    </row>
    <row r="99" spans="1:39" s="68" customFormat="1" x14ac:dyDescent="0.25">
      <c r="A99" s="222" t="s">
        <v>56</v>
      </c>
      <c r="B99" s="223"/>
      <c r="C99" s="100">
        <f>SUM(C8:C98)</f>
        <v>4121000</v>
      </c>
      <c r="D99" s="104">
        <f>SUM(D8:D98)</f>
        <v>5836029</v>
      </c>
      <c r="E99" s="58">
        <f>SUM(C99-D99)</f>
        <v>-1715029</v>
      </c>
      <c r="F99" s="56">
        <f>SUM(F8:F34)</f>
        <v>0</v>
      </c>
      <c r="G99" s="57">
        <f>SUM(G8:G34)</f>
        <v>0</v>
      </c>
      <c r="H99" s="58">
        <f>SUM(F99-G99)</f>
        <v>0</v>
      </c>
      <c r="I99" s="56">
        <f>SUM(I8:I98)</f>
        <v>3612000</v>
      </c>
      <c r="J99" s="57">
        <f>SUM(J8:J98)</f>
        <v>1872686</v>
      </c>
      <c r="K99" s="9">
        <f>SUM(I99-J99)</f>
        <v>1739314</v>
      </c>
      <c r="L99" s="56">
        <f>SUM(L8:L98)</f>
        <v>0</v>
      </c>
      <c r="M99" s="57">
        <f>SUM(M8:M98)</f>
        <v>0</v>
      </c>
      <c r="N99" s="58">
        <f>SUM(L99-M99)</f>
        <v>0</v>
      </c>
      <c r="O99" s="59">
        <f>SUM(O8:O34)</f>
        <v>0</v>
      </c>
      <c r="P99" s="59">
        <f>SUM(P8:P34)</f>
        <v>0</v>
      </c>
      <c r="Q99" s="60">
        <f>SUM(O99-P99)</f>
        <v>0</v>
      </c>
      <c r="R99" s="61">
        <f>SUM(R8:R98)</f>
        <v>2153600</v>
      </c>
      <c r="S99" s="61">
        <f>SUM(S8:S98)</f>
        <v>3316872</v>
      </c>
      <c r="T99" s="61">
        <f>SUM(T8:T98)</f>
        <v>165000</v>
      </c>
      <c r="U99" s="61">
        <f t="shared" ref="U99:AB99" si="17">SUM(U8:U98)</f>
        <v>0</v>
      </c>
      <c r="V99" s="61">
        <f t="shared" si="17"/>
        <v>0</v>
      </c>
      <c r="W99" s="61">
        <f t="shared" si="17"/>
        <v>0</v>
      </c>
      <c r="X99" s="61">
        <f t="shared" si="17"/>
        <v>0</v>
      </c>
      <c r="Y99" s="61">
        <f t="shared" si="17"/>
        <v>0</v>
      </c>
      <c r="Z99" s="61">
        <f t="shared" si="17"/>
        <v>0</v>
      </c>
      <c r="AA99" s="61">
        <f t="shared" si="17"/>
        <v>0</v>
      </c>
      <c r="AB99" s="61">
        <f t="shared" si="17"/>
        <v>27000</v>
      </c>
      <c r="AC99" s="61">
        <f>SUM(AC8:AC98)</f>
        <v>1784400</v>
      </c>
      <c r="AD99" s="62">
        <f>SUM(R99:AC99)</f>
        <v>7446872</v>
      </c>
      <c r="AE99" s="63">
        <f>SUM(AE8:AE98)</f>
        <v>4121000</v>
      </c>
      <c r="AF99" s="63">
        <f>SUM(AF8:AF98)</f>
        <v>3612000</v>
      </c>
      <c r="AG99" s="63">
        <f>SUM(AE8:AF38)</f>
        <v>2781000</v>
      </c>
      <c r="AH99" s="64">
        <f>SUM(AH8:AH34)</f>
        <v>0</v>
      </c>
      <c r="AI99" s="65">
        <f>SUM(AI8:AI34)</f>
        <v>0</v>
      </c>
      <c r="AJ99" s="66">
        <f>SUM(AH99-AI99)</f>
        <v>0</v>
      </c>
      <c r="AK99" s="65">
        <f>SUM(AK8:AK34)</f>
        <v>0</v>
      </c>
      <c r="AL99" s="64">
        <f>SUM(AL8:AL34)</f>
        <v>0</v>
      </c>
      <c r="AM99" s="67">
        <f>SUM(AK99-AL99)</f>
        <v>0</v>
      </c>
    </row>
    <row r="100" spans="1:39" s="68" customFormat="1" x14ac:dyDescent="0.25">
      <c r="A100" s="222" t="s">
        <v>55</v>
      </c>
      <c r="B100" s="223"/>
      <c r="C100" s="220">
        <f>E99+H99+K99+N99</f>
        <v>24285</v>
      </c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69"/>
      <c r="P100" s="69"/>
      <c r="Q100" s="69"/>
      <c r="R100" s="231" t="s">
        <v>27</v>
      </c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>
        <f>SUM(R9:AC98)</f>
        <v>7446872</v>
      </c>
      <c r="AD100" s="233"/>
      <c r="AE100" s="231" t="s">
        <v>28</v>
      </c>
      <c r="AF100" s="232"/>
      <c r="AG100" s="70">
        <f>SUM(AE99:AF99)</f>
        <v>7733000</v>
      </c>
      <c r="AH100" s="234"/>
      <c r="AI100" s="235"/>
      <c r="AJ100" s="236"/>
      <c r="AK100" s="234"/>
      <c r="AL100" s="235"/>
      <c r="AM100" s="237"/>
    </row>
  </sheetData>
  <mergeCells count="49">
    <mergeCell ref="A1:AM2"/>
    <mergeCell ref="A5:A7"/>
    <mergeCell ref="B5:B7"/>
    <mergeCell ref="C5:E5"/>
    <mergeCell ref="F5:H5"/>
    <mergeCell ref="I5:K5"/>
    <mergeCell ref="L5:N5"/>
    <mergeCell ref="O5:Q5"/>
    <mergeCell ref="R5:AD5"/>
    <mergeCell ref="AE5:AG5"/>
    <mergeCell ref="P6:P7"/>
    <mergeCell ref="AH5:AJ5"/>
    <mergeCell ref="AK5:A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AJ6:AJ7"/>
    <mergeCell ref="Q6:Q7"/>
    <mergeCell ref="R6:V6"/>
    <mergeCell ref="W6:Z6"/>
    <mergeCell ref="AA6:AA7"/>
    <mergeCell ref="AB6:AB7"/>
    <mergeCell ref="AC6:AC7"/>
    <mergeCell ref="AK100:AM100"/>
    <mergeCell ref="AK6:AK7"/>
    <mergeCell ref="AL6:AL7"/>
    <mergeCell ref="AM6:AM7"/>
    <mergeCell ref="A99:B99"/>
    <mergeCell ref="A100:B100"/>
    <mergeCell ref="C100:N100"/>
    <mergeCell ref="R100:AB100"/>
    <mergeCell ref="AC100:AD100"/>
    <mergeCell ref="AE100:AF100"/>
    <mergeCell ref="AH100:AJ100"/>
    <mergeCell ref="AD6:AD7"/>
    <mergeCell ref="AE6:AF6"/>
    <mergeCell ref="AG6:AG7"/>
    <mergeCell ref="AH6:AH7"/>
    <mergeCell ref="AI6:AI7"/>
  </mergeCells>
  <pageMargins left="0.25" right="0.25" top="0.75" bottom="0.75" header="0.3" footer="0.3"/>
  <pageSetup paperSize="9" scale="96" fitToHeight="5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9001-D9A7-4C5B-976F-1B500461BDC3}">
  <dimension ref="B4:K26"/>
  <sheetViews>
    <sheetView topLeftCell="A5" zoomScale="111" workbookViewId="0">
      <selection activeCell="G12" sqref="G12:H12"/>
    </sheetView>
  </sheetViews>
  <sheetFormatPr defaultRowHeight="14.4" x14ac:dyDescent="0.3"/>
  <cols>
    <col min="1" max="1" width="1.109375" customWidth="1"/>
    <col min="2" max="2" width="3.33203125" customWidth="1"/>
    <col min="3" max="3" width="9.33203125" customWidth="1"/>
    <col min="5" max="5" width="7.77734375" customWidth="1"/>
    <col min="6" max="6" width="9.88671875" customWidth="1"/>
    <col min="7" max="7" width="10.44140625" customWidth="1"/>
    <col min="8" max="8" width="12.6640625" customWidth="1"/>
  </cols>
  <sheetData>
    <row r="4" spans="2:11" x14ac:dyDescent="0.3">
      <c r="B4" s="248" t="s">
        <v>57</v>
      </c>
      <c r="C4" s="248"/>
      <c r="D4" s="248"/>
      <c r="E4" s="248"/>
      <c r="F4" s="248"/>
      <c r="G4" s="248"/>
      <c r="H4" s="248"/>
      <c r="I4" s="248"/>
      <c r="J4" s="248"/>
      <c r="K4" s="248"/>
    </row>
    <row r="5" spans="2:11" x14ac:dyDescent="0.3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2:11" x14ac:dyDescent="0.3">
      <c r="B6" s="249" t="s">
        <v>58</v>
      </c>
      <c r="C6" s="249"/>
      <c r="D6" s="249"/>
      <c r="E6" s="249"/>
      <c r="F6" s="249"/>
      <c r="G6" s="249"/>
      <c r="H6" s="249"/>
      <c r="I6" s="249"/>
      <c r="J6" s="249"/>
      <c r="K6" s="249"/>
    </row>
    <row r="7" spans="2:11" x14ac:dyDescent="0.3">
      <c r="B7" s="250" t="s">
        <v>111</v>
      </c>
      <c r="C7" s="250"/>
      <c r="D7" s="250"/>
      <c r="E7" s="250"/>
      <c r="F7" s="250"/>
      <c r="G7" s="250"/>
      <c r="H7" s="250"/>
      <c r="I7" s="250"/>
      <c r="J7" s="250"/>
      <c r="K7" s="250"/>
    </row>
    <row r="8" spans="2:1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</row>
    <row r="9" spans="2:11" x14ac:dyDescent="0.3">
      <c r="B9" s="72" t="s">
        <v>7</v>
      </c>
      <c r="C9" s="71"/>
      <c r="D9" s="71"/>
      <c r="E9" s="71"/>
      <c r="F9" s="71"/>
      <c r="G9" s="71"/>
      <c r="H9" s="71"/>
      <c r="I9" s="251" t="s">
        <v>59</v>
      </c>
      <c r="J9" s="251"/>
      <c r="K9" s="71"/>
    </row>
    <row r="10" spans="2:11" x14ac:dyDescent="0.3">
      <c r="B10" s="246" t="s">
        <v>39</v>
      </c>
      <c r="C10" s="246"/>
      <c r="D10" s="246"/>
      <c r="E10" s="242">
        <f>'JU P4'!AG100</f>
        <v>7733000</v>
      </c>
      <c r="F10" s="242"/>
      <c r="G10" s="240"/>
      <c r="H10" s="240"/>
      <c r="I10" s="241"/>
      <c r="J10" s="240"/>
      <c r="K10" s="71"/>
    </row>
    <row r="11" spans="2:11" x14ac:dyDescent="0.3">
      <c r="B11" s="71"/>
      <c r="C11" s="71" t="s">
        <v>60</v>
      </c>
      <c r="D11" s="71"/>
      <c r="E11" s="242">
        <v>0</v>
      </c>
      <c r="F11" s="242"/>
      <c r="G11" s="240"/>
      <c r="H11" s="240"/>
      <c r="I11" s="241"/>
      <c r="J11" s="240"/>
      <c r="K11" s="71"/>
    </row>
    <row r="12" spans="2:11" x14ac:dyDescent="0.3">
      <c r="B12" s="71"/>
      <c r="C12" s="71" t="s">
        <v>61</v>
      </c>
      <c r="D12" s="71"/>
      <c r="E12" s="242">
        <v>0</v>
      </c>
      <c r="F12" s="242"/>
      <c r="G12" s="240"/>
      <c r="H12" s="240"/>
      <c r="I12" s="247"/>
      <c r="J12" s="243"/>
      <c r="K12" s="71"/>
    </row>
    <row r="13" spans="2:11" x14ac:dyDescent="0.3">
      <c r="B13" s="71"/>
      <c r="C13" s="71" t="s">
        <v>62</v>
      </c>
      <c r="D13" s="71"/>
      <c r="E13" s="242">
        <v>0</v>
      </c>
      <c r="F13" s="242"/>
      <c r="G13" s="74" t="s">
        <v>63</v>
      </c>
      <c r="H13" s="75">
        <f>E10</f>
        <v>7733000</v>
      </c>
      <c r="I13" s="244">
        <f>H13</f>
        <v>7733000</v>
      </c>
      <c r="J13" s="245"/>
      <c r="K13" s="71"/>
    </row>
    <row r="14" spans="2:11" x14ac:dyDescent="0.3">
      <c r="B14" s="72" t="s">
        <v>64</v>
      </c>
      <c r="C14" s="71"/>
      <c r="D14" s="71"/>
      <c r="E14" s="242"/>
      <c r="F14" s="242"/>
      <c r="G14" s="240"/>
      <c r="H14" s="240"/>
      <c r="I14" s="241"/>
      <c r="J14" s="240"/>
      <c r="K14" s="71"/>
    </row>
    <row r="15" spans="2:11" x14ac:dyDescent="0.3">
      <c r="B15" s="246" t="s">
        <v>6</v>
      </c>
      <c r="C15" s="246"/>
      <c r="D15" s="246"/>
      <c r="E15" s="242"/>
      <c r="F15" s="242"/>
      <c r="G15" s="240"/>
      <c r="H15" s="240"/>
      <c r="I15" s="241"/>
      <c r="J15" s="240"/>
      <c r="K15" s="71"/>
    </row>
    <row r="16" spans="2:11" x14ac:dyDescent="0.3">
      <c r="B16" s="71"/>
      <c r="C16" s="71" t="s">
        <v>74</v>
      </c>
      <c r="D16" s="71"/>
      <c r="E16" s="242">
        <f>'JU P4'!R99</f>
        <v>2153600</v>
      </c>
      <c r="F16" s="242"/>
      <c r="H16" s="71"/>
      <c r="I16" s="241"/>
      <c r="J16" s="240"/>
      <c r="K16" s="71"/>
    </row>
    <row r="17" spans="2:11" x14ac:dyDescent="0.3">
      <c r="B17" s="71"/>
      <c r="C17" s="71" t="s">
        <v>75</v>
      </c>
      <c r="D17" s="71"/>
      <c r="E17" s="242">
        <f>'JU P4'!S99</f>
        <v>3316872</v>
      </c>
      <c r="F17" s="242"/>
      <c r="G17" s="71" t="s">
        <v>67</v>
      </c>
      <c r="H17" s="71"/>
      <c r="I17" s="241"/>
      <c r="J17" s="240"/>
      <c r="K17" s="71"/>
    </row>
    <row r="18" spans="2:11" x14ac:dyDescent="0.3">
      <c r="B18" s="71"/>
      <c r="C18" s="71" t="s">
        <v>52</v>
      </c>
      <c r="D18" s="71"/>
      <c r="E18" s="242">
        <f>'JU P4'!AC99</f>
        <v>1784400</v>
      </c>
      <c r="F18" s="242"/>
      <c r="G18" s="71" t="s">
        <v>67</v>
      </c>
      <c r="H18" s="71"/>
      <c r="I18" s="241"/>
      <c r="J18" s="240"/>
      <c r="K18" s="71"/>
    </row>
    <row r="19" spans="2:11" x14ac:dyDescent="0.3">
      <c r="B19" s="71"/>
      <c r="C19" s="71" t="s">
        <v>68</v>
      </c>
      <c r="D19" s="71"/>
      <c r="E19" s="242">
        <v>0</v>
      </c>
      <c r="F19" s="242"/>
      <c r="G19" s="74" t="s">
        <v>65</v>
      </c>
      <c r="H19" s="75">
        <f>E16+E17+E18+E19</f>
        <v>7254872</v>
      </c>
      <c r="I19" s="241"/>
      <c r="J19" s="240"/>
      <c r="K19" s="71"/>
    </row>
    <row r="20" spans="2:11" x14ac:dyDescent="0.3">
      <c r="B20" s="71"/>
      <c r="C20" s="71" t="s">
        <v>66</v>
      </c>
      <c r="D20" s="71"/>
      <c r="E20" s="242">
        <v>444000</v>
      </c>
      <c r="F20" s="242"/>
      <c r="G20" s="240"/>
      <c r="H20" s="240"/>
      <c r="I20" s="241"/>
      <c r="J20" s="240"/>
      <c r="K20" s="71"/>
    </row>
    <row r="21" spans="2:11" x14ac:dyDescent="0.3">
      <c r="B21" s="71"/>
      <c r="C21" s="71" t="s">
        <v>69</v>
      </c>
      <c r="D21" s="71"/>
      <c r="E21" s="242">
        <v>100000</v>
      </c>
      <c r="F21" s="242"/>
      <c r="G21" s="240"/>
      <c r="H21" s="240"/>
      <c r="I21" s="241"/>
      <c r="J21" s="240"/>
      <c r="K21" s="71"/>
    </row>
    <row r="22" spans="2:11" x14ac:dyDescent="0.3">
      <c r="B22" s="71"/>
      <c r="C22" s="71" t="s">
        <v>70</v>
      </c>
      <c r="D22" s="71"/>
      <c r="E22" s="242">
        <v>2908000</v>
      </c>
      <c r="F22" s="242"/>
      <c r="G22" s="240"/>
      <c r="H22" s="240"/>
      <c r="I22" s="241"/>
      <c r="J22" s="240"/>
      <c r="K22" s="71"/>
    </row>
    <row r="23" spans="2:11" x14ac:dyDescent="0.3">
      <c r="B23" s="71"/>
      <c r="C23" s="71" t="s">
        <v>76</v>
      </c>
      <c r="D23" s="71"/>
      <c r="E23" s="242">
        <v>1637586</v>
      </c>
      <c r="F23" s="242"/>
      <c r="G23" s="74" t="s">
        <v>71</v>
      </c>
      <c r="H23" s="75">
        <f>E20+E21+E22+E23</f>
        <v>5089586</v>
      </c>
      <c r="I23" s="241"/>
      <c r="J23" s="240"/>
      <c r="K23" s="71"/>
    </row>
    <row r="24" spans="2:11" x14ac:dyDescent="0.3">
      <c r="B24" s="71"/>
      <c r="C24" s="71"/>
      <c r="D24" s="71"/>
      <c r="E24" s="71"/>
      <c r="F24" s="239" t="s">
        <v>77</v>
      </c>
      <c r="G24" s="239"/>
      <c r="H24" s="76">
        <f>'JU P3'!AD99+H23</f>
        <v>10299572</v>
      </c>
      <c r="I24" s="71"/>
      <c r="J24" s="71"/>
      <c r="K24" s="71"/>
    </row>
    <row r="25" spans="2:11" x14ac:dyDescent="0.3">
      <c r="B25" s="71"/>
      <c r="C25" s="71"/>
      <c r="D25" s="71"/>
      <c r="E25" s="243"/>
      <c r="F25" s="243"/>
      <c r="G25" s="71"/>
      <c r="H25" s="71"/>
      <c r="I25" s="244">
        <f>H24</f>
        <v>10299572</v>
      </c>
      <c r="J25" s="245"/>
      <c r="K25" s="71" t="s">
        <v>72</v>
      </c>
    </row>
    <row r="26" spans="2:11" x14ac:dyDescent="0.3">
      <c r="B26" s="71"/>
      <c r="C26" s="71"/>
      <c r="D26" s="71"/>
      <c r="E26" s="71"/>
      <c r="F26" s="73" t="s">
        <v>73</v>
      </c>
      <c r="G26" s="71"/>
      <c r="H26" s="71"/>
      <c r="I26" s="238">
        <f>I13-I25</f>
        <v>-2566572</v>
      </c>
      <c r="J26" s="238"/>
      <c r="K26" s="71"/>
    </row>
  </sheetData>
  <mergeCells count="46">
    <mergeCell ref="E25:F25"/>
    <mergeCell ref="I25:J25"/>
    <mergeCell ref="I26:J26"/>
    <mergeCell ref="E22:F22"/>
    <mergeCell ref="G22:H22"/>
    <mergeCell ref="I22:J22"/>
    <mergeCell ref="E23:F23"/>
    <mergeCell ref="I23:J23"/>
    <mergeCell ref="F24:G24"/>
    <mergeCell ref="E21:F21"/>
    <mergeCell ref="G21:H21"/>
    <mergeCell ref="I21:J21"/>
    <mergeCell ref="E16:F16"/>
    <mergeCell ref="I16:J16"/>
    <mergeCell ref="E17:F17"/>
    <mergeCell ref="I17:J17"/>
    <mergeCell ref="E18:F18"/>
    <mergeCell ref="I18:J18"/>
    <mergeCell ref="E19:F19"/>
    <mergeCell ref="I19:J19"/>
    <mergeCell ref="E20:F20"/>
    <mergeCell ref="G20:H20"/>
    <mergeCell ref="I20:J20"/>
    <mergeCell ref="B15:D15"/>
    <mergeCell ref="E15:F15"/>
    <mergeCell ref="G15:H15"/>
    <mergeCell ref="I15:J15"/>
    <mergeCell ref="E11:F11"/>
    <mergeCell ref="G11:H11"/>
    <mergeCell ref="I11:J11"/>
    <mergeCell ref="E12:F12"/>
    <mergeCell ref="G12:H12"/>
    <mergeCell ref="I12:J12"/>
    <mergeCell ref="E13:F13"/>
    <mergeCell ref="I13:J13"/>
    <mergeCell ref="E14:F14"/>
    <mergeCell ref="G14:H14"/>
    <mergeCell ref="I14:J14"/>
    <mergeCell ref="B4:K5"/>
    <mergeCell ref="B6:K6"/>
    <mergeCell ref="B7:K7"/>
    <mergeCell ref="I9:J9"/>
    <mergeCell ref="B10:D10"/>
    <mergeCell ref="E10:F10"/>
    <mergeCell ref="G10:H10"/>
    <mergeCell ref="I10:J10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5481-77CA-4361-9EB1-1729FC398A5B}">
  <sheetPr>
    <pageSetUpPr fitToPage="1"/>
  </sheetPr>
  <dimension ref="A1:AM114"/>
  <sheetViews>
    <sheetView zoomScale="32" zoomScaleNormal="145" workbookViewId="0">
      <selection activeCell="W48" sqref="W48"/>
    </sheetView>
  </sheetViews>
  <sheetFormatPr defaultColWidth="9.109375" defaultRowHeight="13.8" x14ac:dyDescent="0.25"/>
  <cols>
    <col min="1" max="1" width="9.21875" style="92" customWidth="1"/>
    <col min="2" max="2" width="56.44140625" style="93" customWidth="1"/>
    <col min="3" max="3" width="18.44140625" style="96" bestFit="1" customWidth="1"/>
    <col min="4" max="4" width="12.6640625" style="96" customWidth="1"/>
    <col min="5" max="5" width="13.109375" style="7" customWidth="1"/>
    <col min="6" max="8" width="0.6640625" style="7" hidden="1" customWidth="1"/>
    <col min="9" max="9" width="13" style="7" bestFit="1" customWidth="1"/>
    <col min="10" max="10" width="12.44140625" style="7" customWidth="1"/>
    <col min="11" max="11" width="12.88671875" style="7" customWidth="1"/>
    <col min="12" max="12" width="0.109375" style="7" hidden="1" customWidth="1"/>
    <col min="13" max="13" width="13.5546875" style="7" hidden="1" customWidth="1"/>
    <col min="14" max="14" width="1.5546875" style="7" hidden="1" customWidth="1"/>
    <col min="15" max="15" width="1.109375" style="7" customWidth="1"/>
    <col min="16" max="16" width="9.33203125" style="7" hidden="1" customWidth="1"/>
    <col min="17" max="17" width="14.5546875" style="7" hidden="1" customWidth="1"/>
    <col min="18" max="18" width="12.33203125" style="7" customWidth="1"/>
    <col min="19" max="19" width="15.88671875" style="7" bestFit="1" customWidth="1"/>
    <col min="20" max="20" width="11" style="7" customWidth="1"/>
    <col min="21" max="21" width="9.77734375" style="7" bestFit="1" customWidth="1"/>
    <col min="22" max="22" width="10.33203125" style="7" bestFit="1" customWidth="1"/>
    <col min="23" max="23" width="9.77734375" style="7" bestFit="1" customWidth="1"/>
    <col min="24" max="24" width="11.5546875" style="7" bestFit="1" customWidth="1"/>
    <col min="25" max="25" width="12.77734375" style="7" bestFit="1" customWidth="1"/>
    <col min="26" max="26" width="10.21875" style="7" bestFit="1" customWidth="1"/>
    <col min="27" max="27" width="15.77734375" style="7" bestFit="1" customWidth="1"/>
    <col min="28" max="28" width="9.77734375" style="7" bestFit="1" customWidth="1"/>
    <col min="29" max="29" width="18.44140625" style="7" bestFit="1" customWidth="1"/>
    <col min="30" max="30" width="13.44140625" style="7" customWidth="1"/>
    <col min="31" max="31" width="18.44140625" style="7" bestFit="1" customWidth="1"/>
    <col min="32" max="32" width="13.77734375" style="7" customWidth="1"/>
    <col min="33" max="33" width="15.109375" style="7" customWidth="1"/>
    <col min="34" max="36" width="9.77734375" style="7" bestFit="1" customWidth="1"/>
    <col min="37" max="37" width="10.109375" style="7" bestFit="1" customWidth="1"/>
    <col min="38" max="38" width="9.77734375" style="7" bestFit="1" customWidth="1"/>
    <col min="39" max="39" width="10.1093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92" t="s">
        <v>35</v>
      </c>
      <c r="B3" s="122">
        <v>45034</v>
      </c>
    </row>
    <row r="4" spans="1:39" x14ac:dyDescent="0.25">
      <c r="A4" s="92" t="s">
        <v>36</v>
      </c>
      <c r="B4" s="122">
        <v>45064</v>
      </c>
    </row>
    <row r="5" spans="1:39" s="3" customFormat="1" ht="19.5" customHeight="1" x14ac:dyDescent="0.3">
      <c r="A5" s="204" t="s">
        <v>1</v>
      </c>
      <c r="B5" s="22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31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25"/>
      <c r="C6" s="227" t="s">
        <v>10</v>
      </c>
      <c r="D6" s="229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54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26"/>
      <c r="C7" s="228"/>
      <c r="D7" s="230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44">
        <v>18</v>
      </c>
      <c r="B8" s="94" t="s">
        <v>7</v>
      </c>
      <c r="C8" s="97">
        <v>130000</v>
      </c>
      <c r="D8" s="101"/>
      <c r="E8" s="10">
        <f>C8-D8</f>
        <v>130000</v>
      </c>
      <c r="F8" s="39">
        <v>0</v>
      </c>
      <c r="G8" s="33">
        <v>0</v>
      </c>
      <c r="H8" s="10">
        <v>0</v>
      </c>
      <c r="I8" s="37">
        <v>60000</v>
      </c>
      <c r="J8" s="33"/>
      <c r="K8" s="9">
        <f t="shared" ref="K8:K71" si="0">SUM(K7+I8-J8)</f>
        <v>60000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v>130000</v>
      </c>
      <c r="AF8" s="13">
        <v>60000</v>
      </c>
      <c r="AG8" s="10">
        <f>AE8+AF8</f>
        <v>190000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s="1" customFormat="1" ht="14.4" x14ac:dyDescent="0.3">
      <c r="A9" s="44">
        <v>19</v>
      </c>
      <c r="B9" s="78" t="s">
        <v>7</v>
      </c>
      <c r="C9" s="98">
        <v>195000</v>
      </c>
      <c r="D9" s="102"/>
      <c r="E9" s="10">
        <f>SUM(E8+C9-D9)</f>
        <v>325000</v>
      </c>
      <c r="F9" s="47"/>
      <c r="G9" s="46"/>
      <c r="H9" s="10"/>
      <c r="I9" s="45">
        <v>69000</v>
      </c>
      <c r="J9" s="46"/>
      <c r="K9" s="9">
        <f t="shared" si="0"/>
        <v>129000</v>
      </c>
      <c r="L9" s="48"/>
      <c r="M9" s="49"/>
      <c r="N9" s="50">
        <f>L9+N8-M9</f>
        <v>0</v>
      </c>
      <c r="O9" s="51"/>
      <c r="P9" s="51"/>
      <c r="Q9" s="51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43">
        <f>SUM(R9:AC9)+AD8</f>
        <v>0</v>
      </c>
      <c r="AE9" s="11">
        <v>195000</v>
      </c>
      <c r="AF9" s="13">
        <v>69000</v>
      </c>
      <c r="AG9" s="55">
        <f>AE9+AF9+AG8</f>
        <v>454000</v>
      </c>
      <c r="AH9" s="53"/>
      <c r="AI9" s="45"/>
      <c r="AJ9" s="55"/>
      <c r="AK9" s="47"/>
      <c r="AL9" s="52"/>
      <c r="AM9" s="52">
        <f>SUM(AM8+AK9-AL9)</f>
        <v>0</v>
      </c>
    </row>
    <row r="10" spans="1:39" ht="14.4" x14ac:dyDescent="0.3">
      <c r="A10" s="32">
        <v>24</v>
      </c>
      <c r="B10" s="123" t="s">
        <v>114</v>
      </c>
      <c r="C10" s="99"/>
      <c r="D10" s="103"/>
      <c r="E10" s="20">
        <f t="shared" ref="E10:E73" si="1">SUM(E9+C10-D10)</f>
        <v>325000</v>
      </c>
      <c r="F10" s="40"/>
      <c r="G10" s="34"/>
      <c r="H10" s="20"/>
      <c r="I10" s="38"/>
      <c r="J10" s="34"/>
      <c r="K10" s="9">
        <f t="shared" si="0"/>
        <v>129000</v>
      </c>
      <c r="L10" s="42"/>
      <c r="M10" s="36"/>
      <c r="N10" s="17">
        <f t="shared" ref="N10:N73" si="2">L10+N9-M10</f>
        <v>0</v>
      </c>
      <c r="O10" s="26"/>
      <c r="P10" s="26"/>
      <c r="Q10" s="2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3">
        <f t="shared" ref="AD10:AD73" si="3">SUM(R10:AC10)+AD9</f>
        <v>0</v>
      </c>
      <c r="AE10" s="11"/>
      <c r="AF10" s="13"/>
      <c r="AG10" s="55">
        <f t="shared" ref="AG10:AG73" si="4">AE10+AF10+AG9</f>
        <v>454000</v>
      </c>
      <c r="AH10" s="16"/>
      <c r="AI10" s="38"/>
      <c r="AJ10" s="15"/>
      <c r="AK10" s="40"/>
      <c r="AL10" s="14"/>
      <c r="AM10" s="14">
        <f t="shared" ref="AM10" si="5">SUM(AM9+AK10-AL10)</f>
        <v>0</v>
      </c>
    </row>
    <row r="11" spans="1:39" s="1" customFormat="1" ht="14.4" x14ac:dyDescent="0.3">
      <c r="A11" s="44">
        <v>25</v>
      </c>
      <c r="B11" s="78" t="s">
        <v>7</v>
      </c>
      <c r="C11" s="98">
        <v>281000</v>
      </c>
      <c r="D11" s="102"/>
      <c r="E11" s="10">
        <f t="shared" si="1"/>
        <v>606000</v>
      </c>
      <c r="F11" s="47"/>
      <c r="G11" s="46"/>
      <c r="H11" s="10"/>
      <c r="I11" s="45">
        <v>496000</v>
      </c>
      <c r="J11" s="46"/>
      <c r="K11" s="9">
        <f t="shared" si="0"/>
        <v>625000</v>
      </c>
      <c r="L11" s="48"/>
      <c r="M11" s="49"/>
      <c r="N11" s="50">
        <f t="shared" si="2"/>
        <v>0</v>
      </c>
      <c r="O11" s="51"/>
      <c r="P11" s="51"/>
      <c r="Q11" s="51"/>
      <c r="R11" s="50"/>
      <c r="S11" s="50"/>
      <c r="T11" s="50"/>
      <c r="U11" s="50"/>
      <c r="V11" s="50"/>
      <c r="W11" s="50"/>
      <c r="X11" s="50"/>
      <c r="Y11" s="50"/>
      <c r="Z11" s="50"/>
      <c r="AA11" s="52"/>
      <c r="AB11" s="52"/>
      <c r="AC11" s="52"/>
      <c r="AD11" s="43">
        <f t="shared" si="3"/>
        <v>0</v>
      </c>
      <c r="AE11" s="11">
        <v>281000</v>
      </c>
      <c r="AF11" s="13">
        <v>496000</v>
      </c>
      <c r="AG11" s="55">
        <f t="shared" si="4"/>
        <v>1231000</v>
      </c>
      <c r="AH11" s="53"/>
      <c r="AI11" s="45"/>
      <c r="AJ11" s="55"/>
      <c r="AK11" s="47"/>
      <c r="AL11" s="52"/>
      <c r="AM11" s="52"/>
    </row>
    <row r="12" spans="1:39" ht="14.4" x14ac:dyDescent="0.3">
      <c r="A12" s="32"/>
      <c r="B12" s="123" t="s">
        <v>46</v>
      </c>
      <c r="C12" s="99"/>
      <c r="D12" s="103">
        <v>687000</v>
      </c>
      <c r="E12" s="20">
        <f t="shared" si="1"/>
        <v>-81000</v>
      </c>
      <c r="F12" s="40"/>
      <c r="G12" s="34"/>
      <c r="H12" s="20"/>
      <c r="I12" s="38"/>
      <c r="J12" s="34"/>
      <c r="K12" s="107">
        <f t="shared" si="0"/>
        <v>625000</v>
      </c>
      <c r="L12" s="42"/>
      <c r="M12" s="36"/>
      <c r="N12" s="17">
        <f t="shared" si="2"/>
        <v>0</v>
      </c>
      <c r="O12" s="26"/>
      <c r="P12" s="26"/>
      <c r="Q12" s="26"/>
      <c r="R12" s="17"/>
      <c r="S12" s="17">
        <v>687000</v>
      </c>
      <c r="T12" s="17"/>
      <c r="U12" s="17"/>
      <c r="V12" s="17"/>
      <c r="W12" s="17"/>
      <c r="X12" s="17"/>
      <c r="Y12" s="17"/>
      <c r="Z12" s="17"/>
      <c r="AA12" s="17"/>
      <c r="AB12" s="14"/>
      <c r="AC12" s="14"/>
      <c r="AD12" s="108">
        <f t="shared" si="3"/>
        <v>687000</v>
      </c>
      <c r="AE12" s="11"/>
      <c r="AF12" s="13"/>
      <c r="AG12" s="15">
        <f t="shared" si="4"/>
        <v>1231000</v>
      </c>
      <c r="AH12" s="16"/>
      <c r="AI12" s="38"/>
      <c r="AJ12" s="15"/>
      <c r="AK12" s="40"/>
      <c r="AL12" s="14"/>
      <c r="AM12" s="14"/>
    </row>
    <row r="13" spans="1:39" ht="14.4" x14ac:dyDescent="0.3">
      <c r="A13" s="32"/>
      <c r="B13" s="123" t="s">
        <v>50</v>
      </c>
      <c r="C13" s="99"/>
      <c r="D13" s="103">
        <v>36000</v>
      </c>
      <c r="E13" s="20">
        <f t="shared" si="1"/>
        <v>-117000</v>
      </c>
      <c r="F13" s="40"/>
      <c r="G13" s="34"/>
      <c r="H13" s="20"/>
      <c r="I13" s="38"/>
      <c r="J13" s="34"/>
      <c r="K13" s="107">
        <f t="shared" si="0"/>
        <v>625000</v>
      </c>
      <c r="L13" s="42"/>
      <c r="M13" s="36"/>
      <c r="N13" s="17">
        <f t="shared" si="2"/>
        <v>0</v>
      </c>
      <c r="O13" s="26"/>
      <c r="P13" s="26"/>
      <c r="Q13" s="26"/>
      <c r="R13" s="17">
        <v>36000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08">
        <f t="shared" si="3"/>
        <v>723000</v>
      </c>
      <c r="AE13" s="139"/>
      <c r="AF13" s="140"/>
      <c r="AG13" s="15">
        <f t="shared" si="4"/>
        <v>1231000</v>
      </c>
      <c r="AH13" s="16"/>
      <c r="AI13" s="38"/>
      <c r="AJ13" s="15"/>
      <c r="AK13" s="40"/>
      <c r="AL13" s="14"/>
      <c r="AM13" s="14"/>
    </row>
    <row r="14" spans="1:39" ht="14.4" x14ac:dyDescent="0.3">
      <c r="A14" s="32"/>
      <c r="B14" s="123" t="s">
        <v>103</v>
      </c>
      <c r="C14" s="99"/>
      <c r="D14" s="103">
        <v>57000</v>
      </c>
      <c r="E14" s="20">
        <f t="shared" si="1"/>
        <v>-174000</v>
      </c>
      <c r="F14" s="40"/>
      <c r="G14" s="34"/>
      <c r="H14" s="20"/>
      <c r="I14" s="38"/>
      <c r="J14" s="34"/>
      <c r="K14" s="107">
        <f t="shared" si="0"/>
        <v>625000</v>
      </c>
      <c r="L14" s="42"/>
      <c r="M14" s="36"/>
      <c r="N14" s="17">
        <f t="shared" si="2"/>
        <v>0</v>
      </c>
      <c r="O14" s="26"/>
      <c r="P14" s="26"/>
      <c r="Q14" s="26"/>
      <c r="R14" s="17"/>
      <c r="S14" s="17"/>
      <c r="T14" s="17">
        <v>57000</v>
      </c>
      <c r="U14" s="17"/>
      <c r="V14" s="17"/>
      <c r="W14" s="17"/>
      <c r="X14" s="17"/>
      <c r="Y14" s="17"/>
      <c r="Z14" s="17"/>
      <c r="AA14" s="14"/>
      <c r="AB14" s="14"/>
      <c r="AC14" s="14"/>
      <c r="AD14" s="108">
        <f t="shared" si="3"/>
        <v>780000</v>
      </c>
      <c r="AE14" s="11"/>
      <c r="AF14" s="13"/>
      <c r="AG14" s="15">
        <f t="shared" si="4"/>
        <v>1231000</v>
      </c>
      <c r="AH14" s="16"/>
      <c r="AI14" s="38"/>
      <c r="AJ14" s="15"/>
      <c r="AK14" s="40"/>
      <c r="AL14" s="14"/>
      <c r="AM14" s="14"/>
    </row>
    <row r="15" spans="1:39" s="1" customFormat="1" ht="14.4" x14ac:dyDescent="0.3">
      <c r="A15" s="44">
        <v>26</v>
      </c>
      <c r="B15" s="78" t="s">
        <v>7</v>
      </c>
      <c r="C15" s="98">
        <v>340000</v>
      </c>
      <c r="D15" s="102"/>
      <c r="E15" s="10">
        <f t="shared" si="1"/>
        <v>166000</v>
      </c>
      <c r="F15" s="47"/>
      <c r="G15" s="46"/>
      <c r="H15" s="10"/>
      <c r="I15" s="45">
        <v>833000</v>
      </c>
      <c r="J15" s="46"/>
      <c r="K15" s="9">
        <f t="shared" si="0"/>
        <v>1458000</v>
      </c>
      <c r="L15" s="48"/>
      <c r="M15" s="49"/>
      <c r="N15" s="50">
        <f t="shared" si="2"/>
        <v>0</v>
      </c>
      <c r="O15" s="51"/>
      <c r="P15" s="51"/>
      <c r="Q15" s="51"/>
      <c r="R15" s="50"/>
      <c r="S15" s="50"/>
      <c r="T15" s="50"/>
      <c r="U15" s="50"/>
      <c r="V15" s="50"/>
      <c r="W15" s="50"/>
      <c r="X15" s="50"/>
      <c r="Y15" s="50"/>
      <c r="Z15" s="50"/>
      <c r="AA15" s="52"/>
      <c r="AB15" s="52"/>
      <c r="AC15" s="52"/>
      <c r="AD15" s="43">
        <f t="shared" si="3"/>
        <v>780000</v>
      </c>
      <c r="AE15" s="11">
        <v>340000</v>
      </c>
      <c r="AF15" s="13">
        <v>833000</v>
      </c>
      <c r="AG15" s="55">
        <f t="shared" si="4"/>
        <v>2404000</v>
      </c>
      <c r="AH15" s="53"/>
      <c r="AI15" s="45"/>
      <c r="AJ15" s="55"/>
      <c r="AK15" s="47"/>
      <c r="AL15" s="52"/>
      <c r="AM15" s="52"/>
    </row>
    <row r="16" spans="1:39" ht="14.4" x14ac:dyDescent="0.3">
      <c r="A16" s="32"/>
      <c r="B16" s="123" t="s">
        <v>46</v>
      </c>
      <c r="C16" s="99"/>
      <c r="D16" s="103">
        <v>38700</v>
      </c>
      <c r="E16" s="20">
        <f t="shared" si="1"/>
        <v>127300</v>
      </c>
      <c r="F16" s="40"/>
      <c r="G16" s="34"/>
      <c r="H16" s="20"/>
      <c r="I16" s="38"/>
      <c r="J16" s="34"/>
      <c r="K16" s="107">
        <f t="shared" si="0"/>
        <v>1458000</v>
      </c>
      <c r="L16" s="42"/>
      <c r="M16" s="36"/>
      <c r="N16" s="17">
        <f t="shared" si="2"/>
        <v>0</v>
      </c>
      <c r="O16" s="26"/>
      <c r="P16" s="26"/>
      <c r="Q16" s="26"/>
      <c r="R16" s="17"/>
      <c r="S16" s="17">
        <v>38700</v>
      </c>
      <c r="T16" s="17"/>
      <c r="U16" s="17"/>
      <c r="V16" s="17"/>
      <c r="W16" s="17"/>
      <c r="X16" s="17"/>
      <c r="Y16" s="17"/>
      <c r="Z16" s="17"/>
      <c r="AA16" s="14"/>
      <c r="AB16" s="14"/>
      <c r="AC16" s="14"/>
      <c r="AD16" s="108">
        <f t="shared" si="3"/>
        <v>818700</v>
      </c>
      <c r="AE16" s="11"/>
      <c r="AF16" s="13"/>
      <c r="AG16" s="15">
        <f t="shared" si="4"/>
        <v>2404000</v>
      </c>
      <c r="AH16" s="16"/>
      <c r="AI16" s="38"/>
      <c r="AJ16" s="15"/>
      <c r="AK16" s="40"/>
      <c r="AL16" s="14"/>
      <c r="AM16" s="14"/>
    </row>
    <row r="17" spans="1:39" ht="14.4" x14ac:dyDescent="0.3">
      <c r="A17" s="32"/>
      <c r="B17" s="123" t="s">
        <v>50</v>
      </c>
      <c r="C17" s="99"/>
      <c r="D17" s="103">
        <v>31900</v>
      </c>
      <c r="E17" s="20">
        <f t="shared" si="1"/>
        <v>95400</v>
      </c>
      <c r="F17" s="40"/>
      <c r="G17" s="34"/>
      <c r="H17" s="20"/>
      <c r="I17" s="38"/>
      <c r="J17" s="34"/>
      <c r="K17" s="107">
        <f t="shared" si="0"/>
        <v>1458000</v>
      </c>
      <c r="L17" s="42"/>
      <c r="M17" s="36"/>
      <c r="N17" s="17">
        <f t="shared" si="2"/>
        <v>0</v>
      </c>
      <c r="O17" s="26"/>
      <c r="P17" s="26"/>
      <c r="Q17" s="26"/>
      <c r="R17" s="17">
        <v>31900</v>
      </c>
      <c r="S17" s="17"/>
      <c r="T17" s="17"/>
      <c r="U17" s="17"/>
      <c r="V17" s="17"/>
      <c r="W17" s="17"/>
      <c r="X17" s="17"/>
      <c r="Y17" s="17"/>
      <c r="Z17" s="17"/>
      <c r="AA17" s="14"/>
      <c r="AB17" s="14"/>
      <c r="AC17" s="14"/>
      <c r="AD17" s="108">
        <f t="shared" si="3"/>
        <v>850600</v>
      </c>
      <c r="AE17" s="139"/>
      <c r="AF17" s="140"/>
      <c r="AG17" s="15">
        <f t="shared" si="4"/>
        <v>2404000</v>
      </c>
      <c r="AH17" s="16"/>
      <c r="AI17" s="38"/>
      <c r="AJ17" s="15"/>
      <c r="AK17" s="40"/>
      <c r="AL17" s="14"/>
      <c r="AM17" s="14"/>
    </row>
    <row r="18" spans="1:39" ht="14.4" x14ac:dyDescent="0.3">
      <c r="A18" s="32"/>
      <c r="B18" s="123" t="s">
        <v>53</v>
      </c>
      <c r="C18" s="99"/>
      <c r="D18" s="103">
        <v>202500</v>
      </c>
      <c r="E18" s="20">
        <f t="shared" si="1"/>
        <v>-107100</v>
      </c>
      <c r="F18" s="40"/>
      <c r="G18" s="34"/>
      <c r="H18" s="20"/>
      <c r="I18" s="38"/>
      <c r="J18" s="34"/>
      <c r="K18" s="9">
        <f t="shared" si="0"/>
        <v>1458000</v>
      </c>
      <c r="L18" s="42"/>
      <c r="M18" s="36"/>
      <c r="N18" s="17">
        <f t="shared" si="2"/>
        <v>0</v>
      </c>
      <c r="O18" s="26"/>
      <c r="P18" s="26"/>
      <c r="Q18" s="26"/>
      <c r="R18" s="17"/>
      <c r="S18" s="17"/>
      <c r="T18" s="17"/>
      <c r="U18" s="17"/>
      <c r="V18" s="17"/>
      <c r="W18" s="17"/>
      <c r="X18" s="17"/>
      <c r="Y18" s="17"/>
      <c r="Z18" s="17"/>
      <c r="AA18" s="14"/>
      <c r="AB18" s="14"/>
      <c r="AC18" s="14">
        <v>202500</v>
      </c>
      <c r="AD18" s="108">
        <f t="shared" si="3"/>
        <v>1053100</v>
      </c>
      <c r="AE18" s="11"/>
      <c r="AF18" s="13"/>
      <c r="AG18" s="15">
        <f t="shared" si="4"/>
        <v>2404000</v>
      </c>
      <c r="AH18" s="16"/>
      <c r="AI18" s="38"/>
      <c r="AJ18" s="15"/>
      <c r="AK18" s="40"/>
      <c r="AL18" s="14"/>
      <c r="AM18" s="14"/>
    </row>
    <row r="19" spans="1:39" ht="14.4" x14ac:dyDescent="0.3">
      <c r="A19" s="32"/>
      <c r="B19" s="123" t="s">
        <v>115</v>
      </c>
      <c r="C19" s="99"/>
      <c r="D19" s="103">
        <v>100000</v>
      </c>
      <c r="E19" s="20">
        <f t="shared" si="1"/>
        <v>-207100</v>
      </c>
      <c r="F19" s="40"/>
      <c r="G19" s="34"/>
      <c r="H19" s="20"/>
      <c r="I19" s="38"/>
      <c r="J19" s="34"/>
      <c r="K19" s="107">
        <f t="shared" si="0"/>
        <v>1458000</v>
      </c>
      <c r="L19" s="42"/>
      <c r="M19" s="36"/>
      <c r="N19" s="17">
        <f t="shared" si="2"/>
        <v>0</v>
      </c>
      <c r="O19" s="26"/>
      <c r="P19" s="26"/>
      <c r="Q19" s="26"/>
      <c r="R19" s="17"/>
      <c r="S19" s="17"/>
      <c r="T19" s="17"/>
      <c r="U19" s="17"/>
      <c r="V19" s="17"/>
      <c r="W19" s="17"/>
      <c r="X19" s="17"/>
      <c r="Y19" s="17"/>
      <c r="Z19" s="17"/>
      <c r="AA19" s="14"/>
      <c r="AB19" s="14"/>
      <c r="AC19" s="14">
        <v>100000</v>
      </c>
      <c r="AD19" s="108">
        <f t="shared" si="3"/>
        <v>1153100</v>
      </c>
      <c r="AE19" s="139"/>
      <c r="AF19" s="140"/>
      <c r="AG19" s="15">
        <f t="shared" si="4"/>
        <v>2404000</v>
      </c>
      <c r="AH19" s="16"/>
      <c r="AI19" s="38"/>
      <c r="AJ19" s="15"/>
      <c r="AK19" s="40"/>
      <c r="AL19" s="14"/>
      <c r="AM19" s="14"/>
    </row>
    <row r="20" spans="1:39" ht="14.4" x14ac:dyDescent="0.3">
      <c r="A20" s="32"/>
      <c r="B20" s="123" t="s">
        <v>93</v>
      </c>
      <c r="C20" s="99"/>
      <c r="D20" s="103">
        <v>10000</v>
      </c>
      <c r="E20" s="20">
        <f t="shared" si="1"/>
        <v>-217100</v>
      </c>
      <c r="F20" s="40"/>
      <c r="G20" s="34"/>
      <c r="H20" s="20"/>
      <c r="I20" s="38"/>
      <c r="J20" s="34"/>
      <c r="K20" s="107">
        <f t="shared" si="0"/>
        <v>1458000</v>
      </c>
      <c r="L20" s="42"/>
      <c r="M20" s="36"/>
      <c r="N20" s="17">
        <f t="shared" si="2"/>
        <v>0</v>
      </c>
      <c r="O20" s="26"/>
      <c r="P20" s="26"/>
      <c r="Q20" s="26"/>
      <c r="R20" s="17"/>
      <c r="S20" s="17"/>
      <c r="T20" s="17"/>
      <c r="U20" s="17"/>
      <c r="V20" s="17"/>
      <c r="W20" s="17"/>
      <c r="X20" s="17"/>
      <c r="Y20" s="17"/>
      <c r="Z20" s="17"/>
      <c r="AA20" s="14"/>
      <c r="AB20" s="14"/>
      <c r="AC20" s="14">
        <v>10000</v>
      </c>
      <c r="AD20" s="108">
        <f t="shared" si="3"/>
        <v>1163100</v>
      </c>
      <c r="AE20" s="139"/>
      <c r="AF20" s="140"/>
      <c r="AG20" s="15">
        <f t="shared" si="4"/>
        <v>2404000</v>
      </c>
      <c r="AH20" s="16"/>
      <c r="AI20" s="38"/>
      <c r="AJ20" s="15"/>
      <c r="AK20" s="40"/>
      <c r="AL20" s="14"/>
      <c r="AM20" s="14"/>
    </row>
    <row r="21" spans="1:39" s="1" customFormat="1" ht="14.4" x14ac:dyDescent="0.3">
      <c r="A21" s="44">
        <v>27</v>
      </c>
      <c r="B21" s="78" t="s">
        <v>7</v>
      </c>
      <c r="C21" s="98">
        <v>69000</v>
      </c>
      <c r="D21" s="102"/>
      <c r="E21" s="10">
        <f t="shared" si="1"/>
        <v>-148100</v>
      </c>
      <c r="F21" s="47"/>
      <c r="G21" s="46"/>
      <c r="H21" s="10"/>
      <c r="I21" s="45">
        <v>23000</v>
      </c>
      <c r="J21" s="46"/>
      <c r="K21" s="9">
        <f t="shared" si="0"/>
        <v>1481000</v>
      </c>
      <c r="L21" s="48"/>
      <c r="M21" s="49"/>
      <c r="N21" s="50">
        <f t="shared" si="2"/>
        <v>0</v>
      </c>
      <c r="O21" s="51"/>
      <c r="P21" s="51"/>
      <c r="Q21" s="51"/>
      <c r="R21" s="50"/>
      <c r="S21" s="50"/>
      <c r="T21" s="50"/>
      <c r="U21" s="50"/>
      <c r="V21" s="50"/>
      <c r="W21" s="50"/>
      <c r="X21" s="50"/>
      <c r="Y21" s="50"/>
      <c r="Z21" s="50"/>
      <c r="AA21" s="52"/>
      <c r="AB21" s="52"/>
      <c r="AC21" s="52"/>
      <c r="AD21" s="43">
        <f t="shared" si="3"/>
        <v>1163100</v>
      </c>
      <c r="AE21" s="11">
        <v>69000</v>
      </c>
      <c r="AF21" s="13">
        <v>23000</v>
      </c>
      <c r="AG21" s="55">
        <f t="shared" si="4"/>
        <v>2496000</v>
      </c>
      <c r="AH21" s="53"/>
      <c r="AI21" s="45"/>
      <c r="AJ21" s="55"/>
      <c r="AK21" s="47"/>
      <c r="AL21" s="52"/>
      <c r="AM21" s="52"/>
    </row>
    <row r="22" spans="1:39" ht="14.4" x14ac:dyDescent="0.3">
      <c r="A22" s="32"/>
      <c r="B22" s="123" t="s">
        <v>46</v>
      </c>
      <c r="C22" s="99"/>
      <c r="D22" s="103">
        <v>183300</v>
      </c>
      <c r="E22" s="20">
        <f t="shared" si="1"/>
        <v>-331400</v>
      </c>
      <c r="F22" s="40"/>
      <c r="G22" s="34"/>
      <c r="H22" s="20"/>
      <c r="I22" s="38"/>
      <c r="J22" s="34"/>
      <c r="K22" s="107">
        <f t="shared" si="0"/>
        <v>1481000</v>
      </c>
      <c r="L22" s="42"/>
      <c r="M22" s="36"/>
      <c r="N22" s="17">
        <f t="shared" si="2"/>
        <v>0</v>
      </c>
      <c r="O22" s="26"/>
      <c r="P22" s="26"/>
      <c r="Q22" s="26"/>
      <c r="R22" s="17"/>
      <c r="S22" s="17">
        <v>183000</v>
      </c>
      <c r="T22" s="17"/>
      <c r="U22" s="17"/>
      <c r="V22" s="17"/>
      <c r="W22" s="17"/>
      <c r="X22" s="17"/>
      <c r="Y22" s="17"/>
      <c r="Z22" s="17"/>
      <c r="AA22" s="14"/>
      <c r="AB22" s="14"/>
      <c r="AC22" s="14"/>
      <c r="AD22" s="108">
        <f t="shared" si="3"/>
        <v>1346100</v>
      </c>
      <c r="AE22" s="139"/>
      <c r="AF22" s="140"/>
      <c r="AG22" s="15">
        <f t="shared" si="4"/>
        <v>2496000</v>
      </c>
      <c r="AH22" s="16"/>
      <c r="AI22" s="38"/>
      <c r="AJ22" s="15"/>
      <c r="AK22" s="40"/>
      <c r="AL22" s="14"/>
      <c r="AM22" s="14"/>
    </row>
    <row r="23" spans="1:39" ht="15.6" customHeight="1" x14ac:dyDescent="0.3">
      <c r="A23" s="32"/>
      <c r="B23" s="123" t="s">
        <v>50</v>
      </c>
      <c r="C23" s="99"/>
      <c r="D23" s="103">
        <v>92000</v>
      </c>
      <c r="E23" s="20">
        <f t="shared" si="1"/>
        <v>-423400</v>
      </c>
      <c r="F23" s="40"/>
      <c r="G23" s="34"/>
      <c r="H23" s="20"/>
      <c r="I23" s="38"/>
      <c r="J23" s="34"/>
      <c r="K23" s="107">
        <f t="shared" si="0"/>
        <v>1481000</v>
      </c>
      <c r="L23" s="42"/>
      <c r="M23" s="36"/>
      <c r="N23" s="17">
        <f t="shared" si="2"/>
        <v>0</v>
      </c>
      <c r="O23" s="26"/>
      <c r="P23" s="26"/>
      <c r="Q23" s="26"/>
      <c r="R23" s="17">
        <v>92000</v>
      </c>
      <c r="S23" s="17"/>
      <c r="T23" s="17"/>
      <c r="U23" s="17"/>
      <c r="V23" s="17"/>
      <c r="W23" s="17"/>
      <c r="X23" s="17"/>
      <c r="Y23" s="17"/>
      <c r="Z23" s="17"/>
      <c r="AA23" s="14"/>
      <c r="AB23" s="14"/>
      <c r="AC23" s="14"/>
      <c r="AD23" s="108">
        <f t="shared" si="3"/>
        <v>1438100</v>
      </c>
      <c r="AE23" s="11"/>
      <c r="AF23" s="13"/>
      <c r="AG23" s="15">
        <f t="shared" si="4"/>
        <v>2496000</v>
      </c>
      <c r="AH23" s="16"/>
      <c r="AI23" s="38"/>
      <c r="AJ23" s="15"/>
      <c r="AK23" s="40"/>
      <c r="AL23" s="14"/>
      <c r="AM23" s="14"/>
    </row>
    <row r="24" spans="1:39" s="1" customFormat="1" ht="14.4" x14ac:dyDescent="0.3">
      <c r="A24" s="44">
        <v>28</v>
      </c>
      <c r="B24" s="78" t="s">
        <v>7</v>
      </c>
      <c r="C24" s="98">
        <v>215000</v>
      </c>
      <c r="D24" s="102"/>
      <c r="E24" s="10">
        <f t="shared" si="1"/>
        <v>-208400</v>
      </c>
      <c r="F24" s="47"/>
      <c r="G24" s="46"/>
      <c r="H24" s="10"/>
      <c r="I24" s="45">
        <v>76000</v>
      </c>
      <c r="J24" s="46"/>
      <c r="K24" s="9">
        <f t="shared" si="0"/>
        <v>1557000</v>
      </c>
      <c r="L24" s="48"/>
      <c r="M24" s="49"/>
      <c r="N24" s="50">
        <f t="shared" si="2"/>
        <v>0</v>
      </c>
      <c r="O24" s="51"/>
      <c r="P24" s="51"/>
      <c r="Q24" s="51"/>
      <c r="R24" s="50"/>
      <c r="S24" s="50"/>
      <c r="T24" s="50"/>
      <c r="U24" s="50"/>
      <c r="V24" s="50"/>
      <c r="W24" s="50"/>
      <c r="X24" s="50"/>
      <c r="Y24" s="50"/>
      <c r="Z24" s="50"/>
      <c r="AA24" s="52"/>
      <c r="AB24" s="52"/>
      <c r="AC24" s="52"/>
      <c r="AD24" s="43">
        <f t="shared" si="3"/>
        <v>1438100</v>
      </c>
      <c r="AE24" s="11">
        <v>215000</v>
      </c>
      <c r="AF24" s="13">
        <v>76000</v>
      </c>
      <c r="AG24" s="55">
        <f t="shared" si="4"/>
        <v>2787000</v>
      </c>
      <c r="AH24" s="53"/>
      <c r="AI24" s="45"/>
      <c r="AJ24" s="55"/>
      <c r="AK24" s="47"/>
      <c r="AL24" s="52"/>
      <c r="AM24" s="52"/>
    </row>
    <row r="25" spans="1:39" ht="14.4" x14ac:dyDescent="0.3">
      <c r="A25" s="32"/>
      <c r="B25" s="123" t="s">
        <v>46</v>
      </c>
      <c r="C25" s="99"/>
      <c r="D25" s="103">
        <v>78000</v>
      </c>
      <c r="E25" s="20">
        <f t="shared" si="1"/>
        <v>-286400</v>
      </c>
      <c r="F25" s="40"/>
      <c r="G25" s="34"/>
      <c r="H25" s="20"/>
      <c r="I25" s="38"/>
      <c r="J25" s="34"/>
      <c r="K25" s="107">
        <f t="shared" si="0"/>
        <v>1557000</v>
      </c>
      <c r="L25" s="42"/>
      <c r="M25" s="36"/>
      <c r="N25" s="17"/>
      <c r="O25" s="26"/>
      <c r="P25" s="26"/>
      <c r="Q25" s="26"/>
      <c r="R25" s="17"/>
      <c r="S25" s="17">
        <v>78000</v>
      </c>
      <c r="T25" s="17"/>
      <c r="U25" s="17"/>
      <c r="V25" s="17"/>
      <c r="W25" s="17"/>
      <c r="X25" s="17"/>
      <c r="Y25" s="17"/>
      <c r="Z25" s="17"/>
      <c r="AA25" s="14"/>
      <c r="AB25" s="14"/>
      <c r="AC25" s="14"/>
      <c r="AD25" s="108">
        <f t="shared" si="3"/>
        <v>1516100</v>
      </c>
      <c r="AE25" s="139"/>
      <c r="AF25" s="140"/>
      <c r="AG25" s="15">
        <f t="shared" si="4"/>
        <v>2787000</v>
      </c>
      <c r="AH25" s="16"/>
      <c r="AI25" s="38"/>
      <c r="AJ25" s="15"/>
      <c r="AK25" s="40"/>
      <c r="AL25" s="14"/>
      <c r="AM25" s="14"/>
    </row>
    <row r="26" spans="1:39" ht="14.4" x14ac:dyDescent="0.3">
      <c r="A26" s="32"/>
      <c r="B26" s="123" t="s">
        <v>50</v>
      </c>
      <c r="C26" s="99"/>
      <c r="D26" s="103">
        <v>237500</v>
      </c>
      <c r="E26" s="20">
        <f t="shared" si="1"/>
        <v>-523900</v>
      </c>
      <c r="F26" s="40"/>
      <c r="G26" s="34"/>
      <c r="H26" s="20"/>
      <c r="I26" s="38"/>
      <c r="J26" s="34"/>
      <c r="K26" s="107">
        <f t="shared" si="0"/>
        <v>1557000</v>
      </c>
      <c r="L26" s="42"/>
      <c r="M26" s="36"/>
      <c r="N26" s="17">
        <f t="shared" si="2"/>
        <v>0</v>
      </c>
      <c r="O26" s="26"/>
      <c r="P26" s="26"/>
      <c r="Q26" s="26"/>
      <c r="R26" s="17">
        <v>237500</v>
      </c>
      <c r="S26" s="17"/>
      <c r="T26" s="17"/>
      <c r="U26" s="17"/>
      <c r="V26" s="17"/>
      <c r="W26" s="17"/>
      <c r="X26" s="17"/>
      <c r="Y26" s="17"/>
      <c r="Z26" s="17"/>
      <c r="AA26" s="14"/>
      <c r="AB26" s="14"/>
      <c r="AC26" s="14"/>
      <c r="AD26" s="108">
        <f t="shared" si="3"/>
        <v>1753600</v>
      </c>
      <c r="AE26" s="11"/>
      <c r="AF26" s="13"/>
      <c r="AG26" s="15">
        <f t="shared" si="4"/>
        <v>2787000</v>
      </c>
      <c r="AH26" s="16"/>
      <c r="AI26" s="38"/>
      <c r="AJ26" s="15"/>
      <c r="AK26" s="40"/>
      <c r="AL26" s="14"/>
      <c r="AM26" s="14"/>
    </row>
    <row r="27" spans="1:39" s="1" customFormat="1" ht="14.4" x14ac:dyDescent="0.3">
      <c r="A27" s="44">
        <v>29</v>
      </c>
      <c r="B27" s="78" t="s">
        <v>7</v>
      </c>
      <c r="C27" s="98">
        <v>436000</v>
      </c>
      <c r="D27" s="102"/>
      <c r="E27" s="10">
        <f t="shared" si="1"/>
        <v>-87900</v>
      </c>
      <c r="F27" s="47"/>
      <c r="G27" s="46"/>
      <c r="H27" s="10">
        <f t="shared" ref="H27:H90" si="6">SUM(H26+F27-G27)</f>
        <v>0</v>
      </c>
      <c r="I27" s="45">
        <v>140000</v>
      </c>
      <c r="J27" s="46"/>
      <c r="K27" s="9">
        <f t="shared" si="0"/>
        <v>1697000</v>
      </c>
      <c r="L27" s="48"/>
      <c r="M27" s="49"/>
      <c r="N27" s="50">
        <f t="shared" si="2"/>
        <v>0</v>
      </c>
      <c r="O27" s="51"/>
      <c r="P27" s="51"/>
      <c r="Q27" s="51"/>
      <c r="R27" s="50"/>
      <c r="S27" s="50"/>
      <c r="T27" s="50"/>
      <c r="U27" s="50"/>
      <c r="V27" s="50"/>
      <c r="W27" s="50"/>
      <c r="X27" s="50"/>
      <c r="Y27" s="50"/>
      <c r="Z27" s="50"/>
      <c r="AA27" s="52"/>
      <c r="AB27" s="52"/>
      <c r="AC27" s="52"/>
      <c r="AD27" s="43">
        <f t="shared" si="3"/>
        <v>1753600</v>
      </c>
      <c r="AE27" s="11">
        <v>436000</v>
      </c>
      <c r="AF27" s="13">
        <v>140000</v>
      </c>
      <c r="AG27" s="55">
        <f t="shared" si="4"/>
        <v>3363000</v>
      </c>
      <c r="AH27" s="53"/>
      <c r="AI27" s="45"/>
      <c r="AJ27" s="55"/>
      <c r="AK27" s="47"/>
      <c r="AL27" s="52"/>
      <c r="AM27" s="52"/>
    </row>
    <row r="28" spans="1:39" s="138" customFormat="1" ht="14.4" x14ac:dyDescent="0.3">
      <c r="A28" s="124"/>
      <c r="B28" s="123" t="s">
        <v>46</v>
      </c>
      <c r="C28" s="125"/>
      <c r="D28" s="126">
        <v>15000</v>
      </c>
      <c r="E28" s="127">
        <f t="shared" si="1"/>
        <v>-102900</v>
      </c>
      <c r="F28" s="128"/>
      <c r="G28" s="126"/>
      <c r="H28" s="127">
        <f t="shared" si="6"/>
        <v>0</v>
      </c>
      <c r="I28" s="125"/>
      <c r="J28" s="126"/>
      <c r="K28" s="129">
        <f t="shared" si="0"/>
        <v>1697000</v>
      </c>
      <c r="L28" s="130"/>
      <c r="M28" s="131"/>
      <c r="N28" s="132">
        <f t="shared" si="2"/>
        <v>0</v>
      </c>
      <c r="O28" s="133"/>
      <c r="P28" s="133"/>
      <c r="Q28" s="133"/>
      <c r="R28" s="132"/>
      <c r="S28" s="132">
        <v>15000</v>
      </c>
      <c r="T28" s="132"/>
      <c r="U28" s="132"/>
      <c r="V28" s="132"/>
      <c r="W28" s="132"/>
      <c r="X28" s="132"/>
      <c r="Y28" s="132"/>
      <c r="Z28" s="132"/>
      <c r="AA28" s="134"/>
      <c r="AB28" s="134"/>
      <c r="AC28" s="134"/>
      <c r="AD28" s="135">
        <f t="shared" si="3"/>
        <v>1768600</v>
      </c>
      <c r="AE28" s="141"/>
      <c r="AF28" s="142"/>
      <c r="AG28" s="137">
        <f t="shared" si="4"/>
        <v>3363000</v>
      </c>
      <c r="AH28" s="136"/>
      <c r="AI28" s="125"/>
      <c r="AJ28" s="137"/>
      <c r="AK28" s="128"/>
      <c r="AL28" s="134"/>
      <c r="AM28" s="134"/>
    </row>
    <row r="29" spans="1:39" ht="14.4" x14ac:dyDescent="0.3">
      <c r="A29" s="32"/>
      <c r="B29" s="123" t="s">
        <v>50</v>
      </c>
      <c r="C29" s="99"/>
      <c r="D29" s="103">
        <v>439500</v>
      </c>
      <c r="E29" s="20">
        <f t="shared" si="1"/>
        <v>-542400</v>
      </c>
      <c r="F29" s="40"/>
      <c r="G29" s="34"/>
      <c r="H29" s="20"/>
      <c r="I29" s="38"/>
      <c r="J29" s="34"/>
      <c r="K29" s="107">
        <f t="shared" si="0"/>
        <v>1697000</v>
      </c>
      <c r="L29" s="42"/>
      <c r="M29" s="36"/>
      <c r="N29" s="17"/>
      <c r="O29" s="26"/>
      <c r="P29" s="26"/>
      <c r="Q29" s="26"/>
      <c r="R29" s="17">
        <v>439500</v>
      </c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/>
      <c r="AD29" s="108">
        <f t="shared" si="3"/>
        <v>2208100</v>
      </c>
      <c r="AE29" s="11"/>
      <c r="AF29" s="13"/>
      <c r="AG29" s="15">
        <f t="shared" si="4"/>
        <v>3363000</v>
      </c>
      <c r="AH29" s="16"/>
      <c r="AI29" s="38"/>
      <c r="AJ29" s="15"/>
      <c r="AK29" s="40"/>
      <c r="AL29" s="14"/>
      <c r="AM29" s="14"/>
    </row>
    <row r="30" spans="1:39" ht="14.4" x14ac:dyDescent="0.3">
      <c r="A30" s="32"/>
      <c r="B30" s="123" t="s">
        <v>103</v>
      </c>
      <c r="C30" s="99"/>
      <c r="D30" s="103"/>
      <c r="E30" s="20">
        <f t="shared" si="1"/>
        <v>-542400</v>
      </c>
      <c r="F30" s="40"/>
      <c r="G30" s="34"/>
      <c r="H30" s="20">
        <f t="shared" si="6"/>
        <v>0</v>
      </c>
      <c r="I30" s="38"/>
      <c r="J30" s="34">
        <v>70000</v>
      </c>
      <c r="K30" s="107">
        <f t="shared" si="0"/>
        <v>1627000</v>
      </c>
      <c r="L30" s="42"/>
      <c r="M30" s="36"/>
      <c r="N30" s="17">
        <f t="shared" si="2"/>
        <v>0</v>
      </c>
      <c r="O30" s="26"/>
      <c r="P30" s="26"/>
      <c r="Q30" s="26"/>
      <c r="R30" s="17"/>
      <c r="S30" s="17"/>
      <c r="T30" s="17">
        <v>70000</v>
      </c>
      <c r="U30" s="17"/>
      <c r="V30" s="17"/>
      <c r="W30" s="17"/>
      <c r="X30" s="17"/>
      <c r="Y30" s="17"/>
      <c r="Z30" s="17"/>
      <c r="AA30" s="14"/>
      <c r="AB30" s="14"/>
      <c r="AC30" s="14"/>
      <c r="AD30" s="108">
        <f t="shared" si="3"/>
        <v>2278100</v>
      </c>
      <c r="AE30" s="11"/>
      <c r="AF30" s="13"/>
      <c r="AG30" s="15">
        <f t="shared" si="4"/>
        <v>3363000</v>
      </c>
      <c r="AH30" s="16"/>
      <c r="AI30" s="38"/>
      <c r="AJ30" s="15"/>
      <c r="AK30" s="40"/>
      <c r="AL30" s="14"/>
      <c r="AM30" s="14"/>
    </row>
    <row r="31" spans="1:39" ht="14.4" x14ac:dyDescent="0.3">
      <c r="A31" s="32"/>
      <c r="B31" s="123" t="s">
        <v>93</v>
      </c>
      <c r="C31" s="99"/>
      <c r="D31" s="103">
        <v>38000</v>
      </c>
      <c r="E31" s="20">
        <f t="shared" si="1"/>
        <v>-580400</v>
      </c>
      <c r="F31" s="40"/>
      <c r="G31" s="34"/>
      <c r="H31" s="20">
        <f t="shared" si="6"/>
        <v>0</v>
      </c>
      <c r="I31" s="38"/>
      <c r="J31" s="34"/>
      <c r="K31" s="107">
        <f t="shared" si="0"/>
        <v>1627000</v>
      </c>
      <c r="L31" s="42"/>
      <c r="M31" s="36"/>
      <c r="N31" s="17">
        <f t="shared" si="2"/>
        <v>0</v>
      </c>
      <c r="O31" s="26"/>
      <c r="P31" s="26"/>
      <c r="Q31" s="26"/>
      <c r="R31" s="17"/>
      <c r="S31" s="17"/>
      <c r="T31" s="17"/>
      <c r="U31" s="17"/>
      <c r="V31" s="17"/>
      <c r="W31" s="17"/>
      <c r="X31" s="17"/>
      <c r="Y31" s="17"/>
      <c r="Z31" s="17"/>
      <c r="AA31" s="14"/>
      <c r="AB31" s="14"/>
      <c r="AC31" s="14">
        <v>38000</v>
      </c>
      <c r="AD31" s="108">
        <f t="shared" si="3"/>
        <v>2316100</v>
      </c>
      <c r="AE31" s="139"/>
      <c r="AF31" s="140"/>
      <c r="AG31" s="15">
        <f t="shared" si="4"/>
        <v>3363000</v>
      </c>
      <c r="AH31" s="16"/>
      <c r="AI31" s="38"/>
      <c r="AJ31" s="15"/>
      <c r="AK31" s="40"/>
      <c r="AL31" s="14"/>
      <c r="AM31" s="14"/>
    </row>
    <row r="32" spans="1:39" ht="14.4" x14ac:dyDescent="0.3">
      <c r="A32" s="32"/>
      <c r="B32" s="123" t="s">
        <v>53</v>
      </c>
      <c r="C32" s="99"/>
      <c r="D32" s="103"/>
      <c r="E32" s="20">
        <f t="shared" si="1"/>
        <v>-580400</v>
      </c>
      <c r="F32" s="40"/>
      <c r="G32" s="34"/>
      <c r="H32" s="20">
        <f t="shared" si="6"/>
        <v>0</v>
      </c>
      <c r="I32" s="38"/>
      <c r="J32" s="34">
        <v>203000</v>
      </c>
      <c r="K32" s="9">
        <f t="shared" si="0"/>
        <v>1424000</v>
      </c>
      <c r="L32" s="42"/>
      <c r="M32" s="36"/>
      <c r="N32" s="17">
        <f t="shared" si="2"/>
        <v>0</v>
      </c>
      <c r="O32" s="26"/>
      <c r="P32" s="26"/>
      <c r="Q32" s="26"/>
      <c r="R32" s="17"/>
      <c r="S32" s="17"/>
      <c r="T32" s="17"/>
      <c r="U32" s="17"/>
      <c r="V32" s="17"/>
      <c r="W32" s="17"/>
      <c r="X32" s="17"/>
      <c r="Y32" s="17"/>
      <c r="Z32" s="17"/>
      <c r="AA32" s="14"/>
      <c r="AB32" s="14"/>
      <c r="AC32" s="14">
        <v>203000</v>
      </c>
      <c r="AD32" s="43">
        <f t="shared" si="3"/>
        <v>2519100</v>
      </c>
      <c r="AE32" s="11"/>
      <c r="AF32" s="13"/>
      <c r="AG32" s="55">
        <f t="shared" si="4"/>
        <v>3363000</v>
      </c>
      <c r="AH32" s="16"/>
      <c r="AI32" s="38"/>
      <c r="AJ32" s="15"/>
      <c r="AK32" s="40"/>
      <c r="AL32" s="14"/>
      <c r="AM32" s="14"/>
    </row>
    <row r="33" spans="1:39" s="1" customFormat="1" ht="14.4" x14ac:dyDescent="0.3">
      <c r="A33" s="44">
        <v>30</v>
      </c>
      <c r="B33" s="78" t="s">
        <v>7</v>
      </c>
      <c r="C33" s="98">
        <v>277000</v>
      </c>
      <c r="D33" s="102"/>
      <c r="E33" s="10">
        <f t="shared" si="1"/>
        <v>-303400</v>
      </c>
      <c r="F33" s="47"/>
      <c r="G33" s="46"/>
      <c r="H33" s="10">
        <f t="shared" si="6"/>
        <v>0</v>
      </c>
      <c r="I33" s="45">
        <v>142000</v>
      </c>
      <c r="J33" s="46"/>
      <c r="K33" s="9">
        <f t="shared" si="0"/>
        <v>1566000</v>
      </c>
      <c r="L33" s="48"/>
      <c r="M33" s="49"/>
      <c r="N33" s="50">
        <f t="shared" si="2"/>
        <v>0</v>
      </c>
      <c r="O33" s="51"/>
      <c r="P33" s="51"/>
      <c r="Q33" s="51"/>
      <c r="R33" s="50"/>
      <c r="S33" s="50"/>
      <c r="T33" s="50"/>
      <c r="U33" s="50"/>
      <c r="V33" s="50"/>
      <c r="W33" s="50"/>
      <c r="X33" s="50"/>
      <c r="Y33" s="50"/>
      <c r="Z33" s="50"/>
      <c r="AA33" s="52"/>
      <c r="AB33" s="52"/>
      <c r="AC33" s="52"/>
      <c r="AD33" s="43">
        <f t="shared" si="3"/>
        <v>2519100</v>
      </c>
      <c r="AE33" s="11">
        <v>277000</v>
      </c>
      <c r="AF33" s="13">
        <v>142000</v>
      </c>
      <c r="AG33" s="55">
        <f t="shared" si="4"/>
        <v>3782000</v>
      </c>
      <c r="AH33" s="53"/>
      <c r="AI33" s="45"/>
      <c r="AJ33" s="55"/>
      <c r="AK33" s="47"/>
      <c r="AL33" s="52"/>
      <c r="AM33" s="52"/>
    </row>
    <row r="34" spans="1:39" ht="14.4" x14ac:dyDescent="0.3">
      <c r="A34" s="32"/>
      <c r="B34" s="123" t="s">
        <v>46</v>
      </c>
      <c r="C34" s="99"/>
      <c r="D34" s="103">
        <v>92500</v>
      </c>
      <c r="E34" s="20">
        <f t="shared" si="1"/>
        <v>-395900</v>
      </c>
      <c r="F34" s="40"/>
      <c r="G34" s="34"/>
      <c r="H34" s="20">
        <f t="shared" si="6"/>
        <v>0</v>
      </c>
      <c r="I34" s="38"/>
      <c r="J34" s="34"/>
      <c r="K34" s="107">
        <f t="shared" si="0"/>
        <v>1566000</v>
      </c>
      <c r="L34" s="42"/>
      <c r="M34" s="36"/>
      <c r="N34" s="17">
        <f t="shared" si="2"/>
        <v>0</v>
      </c>
      <c r="O34" s="26"/>
      <c r="P34" s="26"/>
      <c r="Q34" s="26"/>
      <c r="R34" s="17"/>
      <c r="S34" s="17">
        <v>92500</v>
      </c>
      <c r="T34" s="17"/>
      <c r="U34" s="17"/>
      <c r="V34" s="17"/>
      <c r="W34" s="17"/>
      <c r="X34" s="17"/>
      <c r="Y34" s="17"/>
      <c r="Z34" s="17"/>
      <c r="AA34" s="14"/>
      <c r="AB34" s="14"/>
      <c r="AC34" s="14"/>
      <c r="AD34" s="108">
        <f t="shared" si="3"/>
        <v>2611600</v>
      </c>
      <c r="AE34" s="11"/>
      <c r="AF34" s="13"/>
      <c r="AG34" s="15">
        <f t="shared" si="4"/>
        <v>3782000</v>
      </c>
      <c r="AH34" s="16"/>
      <c r="AI34" s="38"/>
      <c r="AJ34" s="15"/>
      <c r="AK34" s="40"/>
      <c r="AL34" s="14"/>
      <c r="AM34" s="14"/>
    </row>
    <row r="35" spans="1:39" s="1" customFormat="1" ht="14.4" x14ac:dyDescent="0.3">
      <c r="A35" s="44">
        <v>1</v>
      </c>
      <c r="B35" s="78" t="s">
        <v>7</v>
      </c>
      <c r="C35" s="98">
        <v>276000</v>
      </c>
      <c r="D35" s="102"/>
      <c r="E35" s="10">
        <f t="shared" si="1"/>
        <v>-119900</v>
      </c>
      <c r="F35" s="47"/>
      <c r="G35" s="46"/>
      <c r="H35" s="10">
        <f t="shared" si="6"/>
        <v>0</v>
      </c>
      <c r="I35" s="45">
        <v>111000</v>
      </c>
      <c r="J35" s="46"/>
      <c r="K35" s="9">
        <f t="shared" si="0"/>
        <v>1677000</v>
      </c>
      <c r="L35" s="48"/>
      <c r="M35" s="49"/>
      <c r="N35" s="50">
        <f t="shared" si="2"/>
        <v>0</v>
      </c>
      <c r="O35" s="51"/>
      <c r="P35" s="51"/>
      <c r="Q35" s="51"/>
      <c r="R35" s="50"/>
      <c r="S35" s="50"/>
      <c r="T35" s="50"/>
      <c r="U35" s="50"/>
      <c r="V35" s="50"/>
      <c r="W35" s="50"/>
      <c r="X35" s="50"/>
      <c r="Y35" s="50"/>
      <c r="Z35" s="50"/>
      <c r="AA35" s="52"/>
      <c r="AB35" s="52"/>
      <c r="AC35" s="52"/>
      <c r="AD35" s="43">
        <f t="shared" si="3"/>
        <v>2611600</v>
      </c>
      <c r="AE35" s="11">
        <v>276000</v>
      </c>
      <c r="AF35" s="13">
        <v>111000</v>
      </c>
      <c r="AG35" s="55">
        <f t="shared" si="4"/>
        <v>4169000</v>
      </c>
      <c r="AH35" s="53"/>
      <c r="AI35" s="45"/>
      <c r="AJ35" s="55"/>
      <c r="AK35" s="47"/>
      <c r="AL35" s="52"/>
      <c r="AM35" s="52"/>
    </row>
    <row r="36" spans="1:39" ht="14.4" x14ac:dyDescent="0.3">
      <c r="A36" s="32"/>
      <c r="B36" s="123" t="s">
        <v>46</v>
      </c>
      <c r="C36" s="99"/>
      <c r="D36" s="103">
        <v>116000</v>
      </c>
      <c r="E36" s="20">
        <f t="shared" si="1"/>
        <v>-235900</v>
      </c>
      <c r="F36" s="40"/>
      <c r="G36" s="34"/>
      <c r="H36" s="20">
        <f t="shared" si="6"/>
        <v>0</v>
      </c>
      <c r="I36" s="38"/>
      <c r="J36" s="34"/>
      <c r="K36" s="107">
        <f t="shared" si="0"/>
        <v>1677000</v>
      </c>
      <c r="L36" s="42"/>
      <c r="M36" s="36"/>
      <c r="N36" s="17">
        <f t="shared" si="2"/>
        <v>0</v>
      </c>
      <c r="O36" s="26"/>
      <c r="P36" s="26"/>
      <c r="Q36" s="26"/>
      <c r="R36" s="17"/>
      <c r="S36" s="17">
        <v>116000</v>
      </c>
      <c r="T36" s="17"/>
      <c r="U36" s="17"/>
      <c r="V36" s="17"/>
      <c r="W36" s="17"/>
      <c r="X36" s="17"/>
      <c r="Y36" s="17"/>
      <c r="Z36" s="17"/>
      <c r="AA36" s="14"/>
      <c r="AB36" s="14"/>
      <c r="AC36" s="14"/>
      <c r="AD36" s="108">
        <f t="shared" si="3"/>
        <v>2727600</v>
      </c>
      <c r="AE36" s="139"/>
      <c r="AF36" s="140"/>
      <c r="AG36" s="15">
        <f t="shared" si="4"/>
        <v>4169000</v>
      </c>
      <c r="AH36" s="16"/>
      <c r="AI36" s="38"/>
      <c r="AJ36" s="15"/>
      <c r="AK36" s="40"/>
      <c r="AL36" s="14"/>
      <c r="AM36" s="14"/>
    </row>
    <row r="37" spans="1:39" ht="14.4" x14ac:dyDescent="0.3">
      <c r="A37" s="32"/>
      <c r="B37" s="123" t="s">
        <v>50</v>
      </c>
      <c r="C37" s="99"/>
      <c r="D37" s="103">
        <v>72200</v>
      </c>
      <c r="E37" s="20">
        <f t="shared" si="1"/>
        <v>-308100</v>
      </c>
      <c r="F37" s="40"/>
      <c r="G37" s="34"/>
      <c r="H37" s="20">
        <f t="shared" si="6"/>
        <v>0</v>
      </c>
      <c r="I37" s="38"/>
      <c r="J37" s="34"/>
      <c r="K37" s="107">
        <f t="shared" si="0"/>
        <v>1677000</v>
      </c>
      <c r="L37" s="42"/>
      <c r="M37" s="36"/>
      <c r="N37" s="17">
        <f t="shared" si="2"/>
        <v>0</v>
      </c>
      <c r="O37" s="26"/>
      <c r="P37" s="26"/>
      <c r="Q37" s="26"/>
      <c r="R37" s="17">
        <v>72200</v>
      </c>
      <c r="S37" s="17"/>
      <c r="T37" s="17"/>
      <c r="U37" s="17"/>
      <c r="V37" s="17"/>
      <c r="W37" s="17"/>
      <c r="X37" s="17"/>
      <c r="Y37" s="17"/>
      <c r="Z37" s="17"/>
      <c r="AA37" s="14"/>
      <c r="AB37" s="14"/>
      <c r="AC37" s="14"/>
      <c r="AD37" s="43">
        <f t="shared" si="3"/>
        <v>2799800</v>
      </c>
      <c r="AE37" s="11"/>
      <c r="AF37" s="13"/>
      <c r="AG37" s="15">
        <f t="shared" si="4"/>
        <v>4169000</v>
      </c>
      <c r="AH37" s="16"/>
      <c r="AI37" s="38"/>
      <c r="AJ37" s="15"/>
      <c r="AK37" s="40"/>
      <c r="AL37" s="14"/>
      <c r="AM37" s="14"/>
    </row>
    <row r="38" spans="1:39" s="1" customFormat="1" ht="14.4" x14ac:dyDescent="0.3">
      <c r="A38" s="44">
        <v>2</v>
      </c>
      <c r="B38" s="78" t="s">
        <v>7</v>
      </c>
      <c r="C38" s="98">
        <v>170000</v>
      </c>
      <c r="D38" s="102"/>
      <c r="E38" s="10">
        <f t="shared" si="1"/>
        <v>-138100</v>
      </c>
      <c r="F38" s="47"/>
      <c r="G38" s="46"/>
      <c r="H38" s="10">
        <f t="shared" si="6"/>
        <v>0</v>
      </c>
      <c r="I38" s="45">
        <v>78000</v>
      </c>
      <c r="J38" s="46"/>
      <c r="K38" s="9">
        <f t="shared" si="0"/>
        <v>1755000</v>
      </c>
      <c r="L38" s="48"/>
      <c r="M38" s="49"/>
      <c r="N38" s="50">
        <f t="shared" si="2"/>
        <v>0</v>
      </c>
      <c r="O38" s="51"/>
      <c r="P38" s="51"/>
      <c r="Q38" s="51"/>
      <c r="R38" s="50"/>
      <c r="S38" s="50"/>
      <c r="T38" s="50"/>
      <c r="U38" s="50"/>
      <c r="V38" s="50"/>
      <c r="W38" s="50"/>
      <c r="X38" s="50"/>
      <c r="Y38" s="50"/>
      <c r="Z38" s="50"/>
      <c r="AA38" s="52"/>
      <c r="AB38" s="52"/>
      <c r="AC38" s="52"/>
      <c r="AD38" s="43">
        <f t="shared" si="3"/>
        <v>2799800</v>
      </c>
      <c r="AE38" s="11">
        <v>170000</v>
      </c>
      <c r="AF38" s="13">
        <v>78000</v>
      </c>
      <c r="AG38" s="55">
        <f t="shared" si="4"/>
        <v>4417000</v>
      </c>
      <c r="AH38" s="53"/>
      <c r="AI38" s="45"/>
      <c r="AJ38" s="55"/>
      <c r="AK38" s="47"/>
      <c r="AL38" s="52"/>
      <c r="AM38" s="52"/>
    </row>
    <row r="39" spans="1:39" s="138" customFormat="1" ht="14.4" x14ac:dyDescent="0.3">
      <c r="A39" s="124"/>
      <c r="B39" s="123" t="s">
        <v>46</v>
      </c>
      <c r="C39" s="125"/>
      <c r="D39" s="126">
        <v>12000</v>
      </c>
      <c r="E39" s="127">
        <f t="shared" si="1"/>
        <v>-150100</v>
      </c>
      <c r="F39" s="128"/>
      <c r="G39" s="126"/>
      <c r="H39" s="127">
        <f t="shared" si="6"/>
        <v>0</v>
      </c>
      <c r="I39" s="125"/>
      <c r="J39" s="126"/>
      <c r="K39" s="129">
        <f t="shared" si="0"/>
        <v>1755000</v>
      </c>
      <c r="L39" s="130"/>
      <c r="M39" s="131"/>
      <c r="N39" s="132">
        <f t="shared" si="2"/>
        <v>0</v>
      </c>
      <c r="O39" s="133"/>
      <c r="P39" s="133"/>
      <c r="Q39" s="133"/>
      <c r="R39" s="132"/>
      <c r="S39" s="132">
        <v>12000</v>
      </c>
      <c r="T39" s="132"/>
      <c r="U39" s="132"/>
      <c r="V39" s="132"/>
      <c r="W39" s="132"/>
      <c r="X39" s="132"/>
      <c r="Y39" s="132"/>
      <c r="Z39" s="132"/>
      <c r="AA39" s="134"/>
      <c r="AB39" s="134"/>
      <c r="AC39" s="134"/>
      <c r="AD39" s="135">
        <f t="shared" si="3"/>
        <v>2811800</v>
      </c>
      <c r="AE39" s="11"/>
      <c r="AF39" s="13"/>
      <c r="AG39" s="137">
        <f t="shared" si="4"/>
        <v>4417000</v>
      </c>
      <c r="AH39" s="136"/>
      <c r="AI39" s="125"/>
      <c r="AJ39" s="137"/>
      <c r="AK39" s="128"/>
      <c r="AL39" s="134"/>
      <c r="AM39" s="134"/>
    </row>
    <row r="40" spans="1:39" s="138" customFormat="1" ht="14.4" x14ac:dyDescent="0.3">
      <c r="A40" s="124"/>
      <c r="B40" s="123" t="s">
        <v>50</v>
      </c>
      <c r="C40" s="125"/>
      <c r="D40" s="126">
        <v>86000</v>
      </c>
      <c r="E40" s="127">
        <f t="shared" si="1"/>
        <v>-236100</v>
      </c>
      <c r="F40" s="128"/>
      <c r="G40" s="126"/>
      <c r="H40" s="127">
        <f t="shared" si="6"/>
        <v>0</v>
      </c>
      <c r="I40" s="125"/>
      <c r="J40" s="126"/>
      <c r="K40" s="129">
        <f t="shared" si="0"/>
        <v>1755000</v>
      </c>
      <c r="L40" s="130"/>
      <c r="M40" s="131"/>
      <c r="N40" s="132">
        <f t="shared" si="2"/>
        <v>0</v>
      </c>
      <c r="O40" s="133"/>
      <c r="P40" s="133"/>
      <c r="Q40" s="133"/>
      <c r="R40" s="132">
        <v>86000</v>
      </c>
      <c r="S40" s="132"/>
      <c r="T40" s="132"/>
      <c r="U40" s="132"/>
      <c r="V40" s="132"/>
      <c r="W40" s="132"/>
      <c r="X40" s="132"/>
      <c r="Y40" s="132"/>
      <c r="Z40" s="132"/>
      <c r="AA40" s="134"/>
      <c r="AB40" s="134"/>
      <c r="AC40" s="134"/>
      <c r="AD40" s="135">
        <f t="shared" si="3"/>
        <v>2897800</v>
      </c>
      <c r="AE40" s="141"/>
      <c r="AF40" s="142"/>
      <c r="AG40" s="137">
        <f t="shared" si="4"/>
        <v>4417000</v>
      </c>
      <c r="AH40" s="136"/>
      <c r="AI40" s="125"/>
      <c r="AJ40" s="137"/>
      <c r="AK40" s="128"/>
      <c r="AL40" s="134"/>
      <c r="AM40" s="134"/>
    </row>
    <row r="41" spans="1:39" ht="14.4" x14ac:dyDescent="0.3">
      <c r="A41" s="32"/>
      <c r="B41" s="123" t="s">
        <v>103</v>
      </c>
      <c r="C41" s="99"/>
      <c r="D41" s="103">
        <v>28000</v>
      </c>
      <c r="E41" s="20">
        <f t="shared" si="1"/>
        <v>-264100</v>
      </c>
      <c r="F41" s="40"/>
      <c r="G41" s="34"/>
      <c r="H41" s="20">
        <f t="shared" si="6"/>
        <v>0</v>
      </c>
      <c r="I41" s="38"/>
      <c r="J41" s="34"/>
      <c r="K41" s="107">
        <f t="shared" si="0"/>
        <v>1755000</v>
      </c>
      <c r="L41" s="42"/>
      <c r="M41" s="36"/>
      <c r="N41" s="17">
        <f t="shared" si="2"/>
        <v>0</v>
      </c>
      <c r="O41" s="26"/>
      <c r="P41" s="26"/>
      <c r="Q41" s="26"/>
      <c r="R41" s="17"/>
      <c r="S41" s="17"/>
      <c r="T41" s="17">
        <v>28000</v>
      </c>
      <c r="U41" s="17"/>
      <c r="V41" s="17"/>
      <c r="W41" s="17"/>
      <c r="X41" s="17"/>
      <c r="Y41" s="17"/>
      <c r="Z41" s="17"/>
      <c r="AA41" s="14"/>
      <c r="AB41" s="14"/>
      <c r="AC41" s="14"/>
      <c r="AD41" s="108">
        <f t="shared" si="3"/>
        <v>2925800</v>
      </c>
      <c r="AE41" s="11"/>
      <c r="AF41" s="13"/>
      <c r="AG41" s="15">
        <f t="shared" si="4"/>
        <v>4417000</v>
      </c>
      <c r="AH41" s="16"/>
      <c r="AI41" s="38"/>
      <c r="AJ41" s="15"/>
      <c r="AK41" s="40"/>
      <c r="AL41" s="14"/>
      <c r="AM41" s="14"/>
    </row>
    <row r="42" spans="1:39" s="91" customFormat="1" ht="14.4" x14ac:dyDescent="0.3">
      <c r="A42" s="44">
        <v>3</v>
      </c>
      <c r="B42" s="78" t="s">
        <v>7</v>
      </c>
      <c r="C42" s="98">
        <v>83000</v>
      </c>
      <c r="D42" s="102"/>
      <c r="E42" s="81">
        <f t="shared" si="1"/>
        <v>-181100</v>
      </c>
      <c r="F42" s="82"/>
      <c r="G42" s="80"/>
      <c r="H42" s="81">
        <f t="shared" si="6"/>
        <v>0</v>
      </c>
      <c r="I42" s="79">
        <v>102000</v>
      </c>
      <c r="J42" s="80"/>
      <c r="K42" s="83">
        <f t="shared" si="0"/>
        <v>1857000</v>
      </c>
      <c r="L42" s="84"/>
      <c r="M42" s="85"/>
      <c r="N42" s="86">
        <f t="shared" si="2"/>
        <v>0</v>
      </c>
      <c r="O42" s="87"/>
      <c r="P42" s="87"/>
      <c r="Q42" s="87"/>
      <c r="R42" s="86"/>
      <c r="S42" s="86"/>
      <c r="T42" s="86"/>
      <c r="U42" s="86"/>
      <c r="V42" s="86"/>
      <c r="W42" s="86"/>
      <c r="X42" s="86"/>
      <c r="Y42" s="86"/>
      <c r="Z42" s="86"/>
      <c r="AA42" s="88"/>
      <c r="AB42" s="88"/>
      <c r="AC42" s="88"/>
      <c r="AD42" s="43">
        <f t="shared" si="3"/>
        <v>2925800</v>
      </c>
      <c r="AE42" s="11">
        <v>83000</v>
      </c>
      <c r="AF42" s="13">
        <v>102000</v>
      </c>
      <c r="AG42" s="77">
        <f t="shared" si="4"/>
        <v>4602000</v>
      </c>
      <c r="AH42" s="90"/>
      <c r="AI42" s="79"/>
      <c r="AJ42" s="77"/>
      <c r="AK42" s="82"/>
      <c r="AL42" s="88"/>
      <c r="AM42" s="88"/>
    </row>
    <row r="43" spans="1:39" ht="14.4" x14ac:dyDescent="0.3">
      <c r="A43" s="32"/>
      <c r="B43" s="123" t="s">
        <v>46</v>
      </c>
      <c r="C43" s="99"/>
      <c r="D43" s="103">
        <v>261843</v>
      </c>
      <c r="E43" s="20">
        <f t="shared" si="1"/>
        <v>-442943</v>
      </c>
      <c r="F43" s="40"/>
      <c r="G43" s="34"/>
      <c r="H43" s="20">
        <f t="shared" si="6"/>
        <v>0</v>
      </c>
      <c r="I43" s="38"/>
      <c r="J43" s="34"/>
      <c r="K43" s="107">
        <f t="shared" si="0"/>
        <v>1857000</v>
      </c>
      <c r="L43" s="42"/>
      <c r="M43" s="36"/>
      <c r="N43" s="17">
        <f t="shared" si="2"/>
        <v>0</v>
      </c>
      <c r="O43" s="26"/>
      <c r="P43" s="26"/>
      <c r="Q43" s="26"/>
      <c r="R43" s="17"/>
      <c r="S43" s="17">
        <v>261843</v>
      </c>
      <c r="T43" s="17"/>
      <c r="U43" s="17"/>
      <c r="V43" s="17"/>
      <c r="W43" s="17"/>
      <c r="X43" s="17"/>
      <c r="Y43" s="17"/>
      <c r="Z43" s="17"/>
      <c r="AA43" s="14"/>
      <c r="AB43" s="14"/>
      <c r="AC43" s="14"/>
      <c r="AD43" s="108">
        <f t="shared" si="3"/>
        <v>3187643</v>
      </c>
      <c r="AE43" s="139"/>
      <c r="AF43" s="140"/>
      <c r="AG43" s="15">
        <f t="shared" si="4"/>
        <v>4602000</v>
      </c>
      <c r="AH43" s="16"/>
      <c r="AI43" s="38"/>
      <c r="AJ43" s="15"/>
      <c r="AK43" s="40"/>
      <c r="AL43" s="14"/>
      <c r="AM43" s="14"/>
    </row>
    <row r="44" spans="1:39" ht="14.4" x14ac:dyDescent="0.3">
      <c r="A44" s="32"/>
      <c r="B44" s="123" t="s">
        <v>50</v>
      </c>
      <c r="C44" s="99"/>
      <c r="D44" s="103">
        <v>328000</v>
      </c>
      <c r="E44" s="20">
        <f t="shared" si="1"/>
        <v>-770943</v>
      </c>
      <c r="F44" s="40"/>
      <c r="G44" s="34"/>
      <c r="H44" s="20">
        <f t="shared" si="6"/>
        <v>0</v>
      </c>
      <c r="I44" s="38"/>
      <c r="J44" s="34"/>
      <c r="K44" s="9">
        <f t="shared" si="0"/>
        <v>1857000</v>
      </c>
      <c r="L44" s="42"/>
      <c r="M44" s="36"/>
      <c r="N44" s="17">
        <f t="shared" si="2"/>
        <v>0</v>
      </c>
      <c r="O44" s="26"/>
      <c r="P44" s="26"/>
      <c r="Q44" s="26"/>
      <c r="R44" s="17">
        <v>328000</v>
      </c>
      <c r="S44" s="17"/>
      <c r="T44" s="17"/>
      <c r="U44" s="17"/>
      <c r="V44" s="17"/>
      <c r="W44" s="17"/>
      <c r="X44" s="17"/>
      <c r="Y44" s="17"/>
      <c r="Z44" s="17"/>
      <c r="AA44" s="14"/>
      <c r="AB44" s="14"/>
      <c r="AC44" s="14"/>
      <c r="AD44" s="43">
        <f t="shared" si="3"/>
        <v>3515643</v>
      </c>
      <c r="AE44" s="11"/>
      <c r="AF44" s="13"/>
      <c r="AG44" s="55">
        <f t="shared" si="4"/>
        <v>4602000</v>
      </c>
      <c r="AH44" s="16"/>
      <c r="AI44" s="38"/>
      <c r="AJ44" s="15"/>
      <c r="AK44" s="40"/>
      <c r="AL44" s="14"/>
      <c r="AM44" s="14"/>
    </row>
    <row r="45" spans="1:39" ht="14.4" x14ac:dyDescent="0.3">
      <c r="A45" s="32"/>
      <c r="B45" s="123" t="s">
        <v>93</v>
      </c>
      <c r="C45" s="99"/>
      <c r="D45" s="103">
        <v>100000</v>
      </c>
      <c r="E45" s="20">
        <f t="shared" si="1"/>
        <v>-870943</v>
      </c>
      <c r="F45" s="40"/>
      <c r="G45" s="34"/>
      <c r="H45" s="20">
        <f t="shared" si="6"/>
        <v>0</v>
      </c>
      <c r="I45" s="38"/>
      <c r="J45" s="34"/>
      <c r="K45" s="107">
        <f t="shared" si="0"/>
        <v>1857000</v>
      </c>
      <c r="L45" s="42"/>
      <c r="M45" s="36"/>
      <c r="N45" s="17">
        <f t="shared" si="2"/>
        <v>0</v>
      </c>
      <c r="O45" s="26"/>
      <c r="P45" s="26"/>
      <c r="Q45" s="26"/>
      <c r="R45" s="17"/>
      <c r="S45" s="17"/>
      <c r="T45" s="17"/>
      <c r="U45" s="17"/>
      <c r="V45" s="17"/>
      <c r="W45" s="17"/>
      <c r="X45" s="17"/>
      <c r="Y45" s="17"/>
      <c r="Z45" s="17"/>
      <c r="AA45" s="14"/>
      <c r="AB45" s="14"/>
      <c r="AC45" s="14">
        <v>100000</v>
      </c>
      <c r="AD45" s="108">
        <f t="shared" si="3"/>
        <v>3615643</v>
      </c>
      <c r="AE45" s="11"/>
      <c r="AF45" s="13"/>
      <c r="AG45" s="15">
        <f t="shared" si="4"/>
        <v>4602000</v>
      </c>
      <c r="AH45" s="16"/>
      <c r="AI45" s="38"/>
      <c r="AJ45" s="15"/>
      <c r="AK45" s="40"/>
      <c r="AL45" s="14"/>
      <c r="AM45" s="14"/>
    </row>
    <row r="46" spans="1:39" ht="14.4" x14ac:dyDescent="0.3">
      <c r="A46" s="32"/>
      <c r="B46" s="123" t="s">
        <v>53</v>
      </c>
      <c r="C46" s="99"/>
      <c r="D46" s="103">
        <v>102500</v>
      </c>
      <c r="E46" s="20">
        <f t="shared" si="1"/>
        <v>-973443</v>
      </c>
      <c r="F46" s="40"/>
      <c r="G46" s="34"/>
      <c r="H46" s="20">
        <f t="shared" si="6"/>
        <v>0</v>
      </c>
      <c r="I46" s="38"/>
      <c r="J46" s="34"/>
      <c r="K46" s="107">
        <f t="shared" si="0"/>
        <v>1857000</v>
      </c>
      <c r="L46" s="42"/>
      <c r="M46" s="36"/>
      <c r="N46" s="17">
        <f t="shared" si="2"/>
        <v>0</v>
      </c>
      <c r="O46" s="26"/>
      <c r="P46" s="26"/>
      <c r="Q46" s="26"/>
      <c r="R46" s="17"/>
      <c r="S46" s="17"/>
      <c r="T46" s="17"/>
      <c r="U46" s="17"/>
      <c r="V46" s="17"/>
      <c r="W46" s="17"/>
      <c r="X46" s="17"/>
      <c r="Y46" s="17"/>
      <c r="Z46" s="17"/>
      <c r="AA46" s="14"/>
      <c r="AB46" s="14"/>
      <c r="AC46" s="14">
        <v>102500</v>
      </c>
      <c r="AD46" s="108">
        <f t="shared" si="3"/>
        <v>3718143</v>
      </c>
      <c r="AE46" s="139"/>
      <c r="AF46" s="140"/>
      <c r="AG46" s="15">
        <f t="shared" si="4"/>
        <v>4602000</v>
      </c>
      <c r="AH46" s="16"/>
      <c r="AI46" s="38"/>
      <c r="AJ46" s="15"/>
      <c r="AK46" s="40"/>
      <c r="AL46" s="14"/>
      <c r="AM46" s="14"/>
    </row>
    <row r="47" spans="1:39" s="1" customFormat="1" ht="14.4" x14ac:dyDescent="0.3">
      <c r="A47" s="44">
        <v>4</v>
      </c>
      <c r="B47" s="78" t="s">
        <v>7</v>
      </c>
      <c r="C47" s="98">
        <v>334000</v>
      </c>
      <c r="D47" s="102"/>
      <c r="E47" s="10">
        <f t="shared" si="1"/>
        <v>-639443</v>
      </c>
      <c r="F47" s="47"/>
      <c r="G47" s="46"/>
      <c r="H47" s="10">
        <f t="shared" si="6"/>
        <v>0</v>
      </c>
      <c r="I47" s="45">
        <v>253000</v>
      </c>
      <c r="J47" s="46"/>
      <c r="K47" s="9">
        <f t="shared" si="0"/>
        <v>2110000</v>
      </c>
      <c r="L47" s="48"/>
      <c r="M47" s="49"/>
      <c r="N47" s="50">
        <f t="shared" si="2"/>
        <v>0</v>
      </c>
      <c r="O47" s="51"/>
      <c r="P47" s="51"/>
      <c r="Q47" s="51"/>
      <c r="R47" s="50"/>
      <c r="S47" s="50"/>
      <c r="T47" s="50"/>
      <c r="U47" s="50"/>
      <c r="V47" s="50"/>
      <c r="W47" s="50"/>
      <c r="X47" s="50"/>
      <c r="Y47" s="50"/>
      <c r="Z47" s="50"/>
      <c r="AA47" s="52"/>
      <c r="AB47" s="52"/>
      <c r="AC47" s="52"/>
      <c r="AD47" s="43">
        <f t="shared" si="3"/>
        <v>3718143</v>
      </c>
      <c r="AE47" s="11">
        <v>334000</v>
      </c>
      <c r="AF47" s="13">
        <v>253000</v>
      </c>
      <c r="AG47" s="55">
        <f t="shared" si="4"/>
        <v>5189000</v>
      </c>
      <c r="AH47" s="53"/>
      <c r="AI47" s="45"/>
      <c r="AJ47" s="55"/>
      <c r="AK47" s="47"/>
      <c r="AL47" s="52"/>
      <c r="AM47" s="52"/>
    </row>
    <row r="48" spans="1:39" ht="14.4" x14ac:dyDescent="0.3">
      <c r="A48" s="32"/>
      <c r="B48" s="123" t="s">
        <v>46</v>
      </c>
      <c r="C48" s="99"/>
      <c r="D48" s="103">
        <v>60200</v>
      </c>
      <c r="E48" s="20">
        <f t="shared" si="1"/>
        <v>-699643</v>
      </c>
      <c r="F48" s="40"/>
      <c r="G48" s="34"/>
      <c r="H48" s="20">
        <f t="shared" si="6"/>
        <v>0</v>
      </c>
      <c r="I48" s="38"/>
      <c r="J48" s="34"/>
      <c r="K48" s="107">
        <f t="shared" si="0"/>
        <v>2110000</v>
      </c>
      <c r="L48" s="42"/>
      <c r="M48" s="36"/>
      <c r="N48" s="17">
        <f t="shared" si="2"/>
        <v>0</v>
      </c>
      <c r="O48" s="26"/>
      <c r="P48" s="26"/>
      <c r="Q48" s="26"/>
      <c r="R48" s="17"/>
      <c r="S48" s="17">
        <v>60200</v>
      </c>
      <c r="T48" s="17"/>
      <c r="U48" s="17"/>
      <c r="V48" s="17"/>
      <c r="W48" s="17"/>
      <c r="X48" s="17"/>
      <c r="Y48" s="17"/>
      <c r="Z48" s="17"/>
      <c r="AA48" s="14"/>
      <c r="AB48" s="14"/>
      <c r="AC48" s="14"/>
      <c r="AD48" s="108">
        <f t="shared" si="3"/>
        <v>3778343</v>
      </c>
      <c r="AE48" s="139"/>
      <c r="AF48" s="140"/>
      <c r="AG48" s="15">
        <f t="shared" si="4"/>
        <v>5189000</v>
      </c>
      <c r="AH48" s="16"/>
      <c r="AI48" s="38"/>
      <c r="AJ48" s="15"/>
      <c r="AK48" s="40"/>
      <c r="AL48" s="14"/>
      <c r="AM48" s="14"/>
    </row>
    <row r="49" spans="1:39" ht="14.4" x14ac:dyDescent="0.3">
      <c r="A49" s="32"/>
      <c r="B49" s="123" t="s">
        <v>50</v>
      </c>
      <c r="C49" s="99"/>
      <c r="D49" s="103">
        <v>21000</v>
      </c>
      <c r="E49" s="20">
        <f t="shared" si="1"/>
        <v>-720643</v>
      </c>
      <c r="F49" s="40"/>
      <c r="G49" s="34"/>
      <c r="H49" s="20">
        <f t="shared" si="6"/>
        <v>0</v>
      </c>
      <c r="I49" s="38"/>
      <c r="J49" s="34"/>
      <c r="K49" s="107">
        <f t="shared" si="0"/>
        <v>2110000</v>
      </c>
      <c r="L49" s="42"/>
      <c r="M49" s="36"/>
      <c r="N49" s="17">
        <f t="shared" si="2"/>
        <v>0</v>
      </c>
      <c r="O49" s="26"/>
      <c r="P49" s="26"/>
      <c r="Q49" s="26"/>
      <c r="R49" s="17">
        <v>21000</v>
      </c>
      <c r="S49" s="17"/>
      <c r="T49" s="17"/>
      <c r="U49" s="17"/>
      <c r="V49" s="17"/>
      <c r="W49" s="17"/>
      <c r="X49" s="17"/>
      <c r="Y49" s="17"/>
      <c r="Z49" s="17"/>
      <c r="AA49" s="14"/>
      <c r="AB49" s="14"/>
      <c r="AC49" s="14"/>
      <c r="AD49" s="43">
        <f t="shared" si="3"/>
        <v>3799343</v>
      </c>
      <c r="AE49" s="11"/>
      <c r="AF49" s="13"/>
      <c r="AG49" s="15">
        <f t="shared" si="4"/>
        <v>5189000</v>
      </c>
      <c r="AH49" s="16"/>
      <c r="AI49" s="38"/>
      <c r="AJ49" s="15"/>
      <c r="AK49" s="40"/>
      <c r="AL49" s="14"/>
      <c r="AM49" s="14"/>
    </row>
    <row r="50" spans="1:39" s="1" customFormat="1" ht="14.4" x14ac:dyDescent="0.3">
      <c r="A50" s="44">
        <v>5</v>
      </c>
      <c r="B50" s="78" t="s">
        <v>7</v>
      </c>
      <c r="C50" s="98">
        <v>180000</v>
      </c>
      <c r="D50" s="102"/>
      <c r="E50" s="10">
        <f t="shared" si="1"/>
        <v>-540643</v>
      </c>
      <c r="F50" s="47"/>
      <c r="G50" s="46"/>
      <c r="H50" s="10">
        <f t="shared" si="6"/>
        <v>0</v>
      </c>
      <c r="I50" s="45">
        <v>119000</v>
      </c>
      <c r="J50" s="46"/>
      <c r="K50" s="9">
        <f t="shared" si="0"/>
        <v>2229000</v>
      </c>
      <c r="L50" s="48"/>
      <c r="M50" s="49"/>
      <c r="N50" s="50">
        <f t="shared" si="2"/>
        <v>0</v>
      </c>
      <c r="O50" s="51"/>
      <c r="P50" s="51"/>
      <c r="Q50" s="51"/>
      <c r="R50" s="50"/>
      <c r="S50" s="50"/>
      <c r="T50" s="50"/>
      <c r="U50" s="50"/>
      <c r="V50" s="50"/>
      <c r="W50" s="50"/>
      <c r="X50" s="50"/>
      <c r="Y50" s="50"/>
      <c r="Z50" s="50"/>
      <c r="AA50" s="52"/>
      <c r="AB50" s="52"/>
      <c r="AC50" s="52"/>
      <c r="AD50" s="43">
        <f t="shared" si="3"/>
        <v>3799343</v>
      </c>
      <c r="AE50" s="11">
        <v>180000</v>
      </c>
      <c r="AF50" s="13">
        <v>119000</v>
      </c>
      <c r="AG50" s="55">
        <f t="shared" si="4"/>
        <v>5488000</v>
      </c>
      <c r="AH50" s="53"/>
      <c r="AI50" s="45"/>
      <c r="AJ50" s="55"/>
      <c r="AK50" s="47"/>
      <c r="AL50" s="52"/>
      <c r="AM50" s="52"/>
    </row>
    <row r="51" spans="1:39" ht="14.4" x14ac:dyDescent="0.3">
      <c r="A51" s="32"/>
      <c r="B51" s="123" t="s">
        <v>46</v>
      </c>
      <c r="C51" s="99"/>
      <c r="D51" s="103">
        <v>55000</v>
      </c>
      <c r="E51" s="20">
        <f t="shared" si="1"/>
        <v>-595643</v>
      </c>
      <c r="F51" s="40"/>
      <c r="G51" s="34"/>
      <c r="H51" s="20">
        <f t="shared" si="6"/>
        <v>0</v>
      </c>
      <c r="I51" s="38"/>
      <c r="J51" s="34"/>
      <c r="K51" s="107">
        <f t="shared" si="0"/>
        <v>2229000</v>
      </c>
      <c r="L51" s="42"/>
      <c r="M51" s="36"/>
      <c r="N51" s="17">
        <f t="shared" si="2"/>
        <v>0</v>
      </c>
      <c r="O51" s="26"/>
      <c r="P51" s="26"/>
      <c r="Q51" s="26"/>
      <c r="R51" s="17"/>
      <c r="S51" s="17">
        <v>55000</v>
      </c>
      <c r="T51" s="17"/>
      <c r="U51" s="17"/>
      <c r="V51" s="17"/>
      <c r="W51" s="17"/>
      <c r="X51" s="17"/>
      <c r="Y51" s="17"/>
      <c r="Z51" s="17"/>
      <c r="AA51" s="14"/>
      <c r="AB51" s="14"/>
      <c r="AC51" s="14"/>
      <c r="AD51" s="108">
        <f t="shared" si="3"/>
        <v>3854343</v>
      </c>
      <c r="AE51" s="139"/>
      <c r="AF51" s="140"/>
      <c r="AG51" s="15">
        <f t="shared" si="4"/>
        <v>5488000</v>
      </c>
      <c r="AH51" s="16"/>
      <c r="AI51" s="38"/>
      <c r="AJ51" s="15"/>
      <c r="AK51" s="40"/>
      <c r="AL51" s="14"/>
      <c r="AM51" s="14"/>
    </row>
    <row r="52" spans="1:39" ht="14.4" x14ac:dyDescent="0.3">
      <c r="A52" s="32"/>
      <c r="B52" s="123" t="s">
        <v>50</v>
      </c>
      <c r="C52" s="99"/>
      <c r="D52" s="103">
        <v>89600</v>
      </c>
      <c r="E52" s="20">
        <f t="shared" si="1"/>
        <v>-685243</v>
      </c>
      <c r="F52" s="40"/>
      <c r="G52" s="34"/>
      <c r="H52" s="20">
        <f t="shared" si="6"/>
        <v>0</v>
      </c>
      <c r="I52" s="38"/>
      <c r="J52" s="34"/>
      <c r="K52" s="9">
        <f t="shared" si="0"/>
        <v>2229000</v>
      </c>
      <c r="L52" s="42"/>
      <c r="M52" s="36"/>
      <c r="N52" s="17">
        <f t="shared" si="2"/>
        <v>0</v>
      </c>
      <c r="O52" s="26"/>
      <c r="P52" s="26"/>
      <c r="Q52" s="26"/>
      <c r="R52" s="17">
        <v>89600</v>
      </c>
      <c r="S52" s="17"/>
      <c r="T52" s="17"/>
      <c r="U52" s="17"/>
      <c r="V52" s="17"/>
      <c r="W52" s="17"/>
      <c r="X52" s="17"/>
      <c r="Y52" s="17"/>
      <c r="Z52" s="17"/>
      <c r="AA52" s="14"/>
      <c r="AB52" s="14"/>
      <c r="AC52" s="14"/>
      <c r="AD52" s="43">
        <f t="shared" si="3"/>
        <v>3943943</v>
      </c>
      <c r="AE52" s="11"/>
      <c r="AF52" s="13"/>
      <c r="AG52" s="55">
        <f t="shared" si="4"/>
        <v>5488000</v>
      </c>
      <c r="AH52" s="16"/>
      <c r="AI52" s="38"/>
      <c r="AJ52" s="15"/>
      <c r="AK52" s="40"/>
      <c r="AL52" s="14"/>
      <c r="AM52" s="14"/>
    </row>
    <row r="53" spans="1:39" ht="14.4" x14ac:dyDescent="0.3">
      <c r="A53" s="32"/>
      <c r="B53" s="123" t="s">
        <v>116</v>
      </c>
      <c r="C53" s="99"/>
      <c r="D53" s="103">
        <v>50000</v>
      </c>
      <c r="E53" s="20">
        <f t="shared" si="1"/>
        <v>-735243</v>
      </c>
      <c r="F53" s="40"/>
      <c r="G53" s="34"/>
      <c r="H53" s="20">
        <f t="shared" si="6"/>
        <v>0</v>
      </c>
      <c r="I53" s="38"/>
      <c r="J53" s="34"/>
      <c r="K53" s="107">
        <f t="shared" si="0"/>
        <v>2229000</v>
      </c>
      <c r="L53" s="42"/>
      <c r="M53" s="36"/>
      <c r="N53" s="17">
        <f t="shared" si="2"/>
        <v>0</v>
      </c>
      <c r="O53" s="26"/>
      <c r="P53" s="26"/>
      <c r="Q53" s="26"/>
      <c r="R53" s="17"/>
      <c r="S53" s="17"/>
      <c r="T53" s="17"/>
      <c r="U53" s="17"/>
      <c r="V53" s="17"/>
      <c r="W53" s="17"/>
      <c r="X53" s="17"/>
      <c r="Y53" s="17"/>
      <c r="Z53" s="17"/>
      <c r="AA53" s="14"/>
      <c r="AB53" s="14"/>
      <c r="AC53" s="14">
        <v>50000</v>
      </c>
      <c r="AD53" s="108">
        <f t="shared" si="3"/>
        <v>3993943</v>
      </c>
      <c r="AE53" s="11"/>
      <c r="AF53" s="13"/>
      <c r="AG53" s="15">
        <f t="shared" si="4"/>
        <v>5488000</v>
      </c>
      <c r="AH53" s="16"/>
      <c r="AI53" s="38"/>
      <c r="AJ53" s="15"/>
      <c r="AK53" s="40"/>
      <c r="AL53" s="14"/>
      <c r="AM53" s="14"/>
    </row>
    <row r="54" spans="1:39" s="1" customFormat="1" ht="14.4" x14ac:dyDescent="0.3">
      <c r="A54" s="44">
        <v>6</v>
      </c>
      <c r="B54" s="78" t="s">
        <v>7</v>
      </c>
      <c r="C54" s="98">
        <v>195000</v>
      </c>
      <c r="D54" s="102"/>
      <c r="E54" s="10">
        <f t="shared" si="1"/>
        <v>-540243</v>
      </c>
      <c r="F54" s="47"/>
      <c r="G54" s="46"/>
      <c r="H54" s="10">
        <f t="shared" si="6"/>
        <v>0</v>
      </c>
      <c r="I54" s="45">
        <v>253000</v>
      </c>
      <c r="J54" s="46"/>
      <c r="K54" s="9">
        <f t="shared" si="0"/>
        <v>2482000</v>
      </c>
      <c r="L54" s="48"/>
      <c r="M54" s="49"/>
      <c r="N54" s="50">
        <f t="shared" si="2"/>
        <v>0</v>
      </c>
      <c r="O54" s="51"/>
      <c r="P54" s="51"/>
      <c r="Q54" s="51"/>
      <c r="R54" s="50"/>
      <c r="S54" s="50"/>
      <c r="T54" s="50"/>
      <c r="U54" s="50"/>
      <c r="V54" s="50"/>
      <c r="W54" s="50"/>
      <c r="X54" s="50"/>
      <c r="Y54" s="50"/>
      <c r="Z54" s="50"/>
      <c r="AA54" s="52"/>
      <c r="AB54" s="52"/>
      <c r="AC54" s="52"/>
      <c r="AD54" s="43">
        <f t="shared" si="3"/>
        <v>3993943</v>
      </c>
      <c r="AE54" s="11">
        <v>195000</v>
      </c>
      <c r="AF54" s="13">
        <v>253000</v>
      </c>
      <c r="AG54" s="55">
        <f t="shared" si="4"/>
        <v>5936000</v>
      </c>
      <c r="AH54" s="53"/>
      <c r="AI54" s="45"/>
      <c r="AJ54" s="55"/>
      <c r="AK54" s="47"/>
      <c r="AL54" s="52"/>
      <c r="AM54" s="52"/>
    </row>
    <row r="55" spans="1:39" s="138" customFormat="1" ht="14.4" x14ac:dyDescent="0.3">
      <c r="A55" s="124"/>
      <c r="B55" s="123" t="s">
        <v>50</v>
      </c>
      <c r="C55" s="125"/>
      <c r="D55" s="126">
        <v>25000</v>
      </c>
      <c r="E55" s="127">
        <f t="shared" si="1"/>
        <v>-565243</v>
      </c>
      <c r="F55" s="128"/>
      <c r="G55" s="126"/>
      <c r="H55" s="127">
        <f t="shared" si="6"/>
        <v>0</v>
      </c>
      <c r="I55" s="125"/>
      <c r="J55" s="126"/>
      <c r="K55" s="129">
        <f t="shared" si="0"/>
        <v>2482000</v>
      </c>
      <c r="L55" s="143"/>
      <c r="M55" s="143"/>
      <c r="N55" s="132">
        <f t="shared" si="2"/>
        <v>0</v>
      </c>
      <c r="O55" s="133"/>
      <c r="P55" s="133"/>
      <c r="Q55" s="133"/>
      <c r="R55" s="132">
        <v>25000</v>
      </c>
      <c r="S55" s="132"/>
      <c r="T55" s="132"/>
      <c r="U55" s="132"/>
      <c r="V55" s="132"/>
      <c r="W55" s="132"/>
      <c r="X55" s="132"/>
      <c r="Y55" s="132"/>
      <c r="Z55" s="132"/>
      <c r="AA55" s="134"/>
      <c r="AB55" s="134"/>
      <c r="AC55" s="134"/>
      <c r="AD55" s="135">
        <f t="shared" si="3"/>
        <v>4018943</v>
      </c>
      <c r="AE55" s="141"/>
      <c r="AF55" s="142"/>
      <c r="AG55" s="137">
        <f t="shared" si="4"/>
        <v>5936000</v>
      </c>
      <c r="AH55" s="136"/>
      <c r="AI55" s="125"/>
      <c r="AJ55" s="137"/>
      <c r="AK55" s="128"/>
      <c r="AL55" s="134"/>
      <c r="AM55" s="134"/>
    </row>
    <row r="56" spans="1:39" ht="14.4" x14ac:dyDescent="0.3">
      <c r="A56" s="32"/>
      <c r="B56" s="123" t="s">
        <v>53</v>
      </c>
      <c r="C56" s="99"/>
      <c r="D56" s="103">
        <v>102500</v>
      </c>
      <c r="E56" s="20">
        <f t="shared" si="1"/>
        <v>-667743</v>
      </c>
      <c r="F56" s="40"/>
      <c r="G56" s="34"/>
      <c r="H56" s="20">
        <f t="shared" si="6"/>
        <v>0</v>
      </c>
      <c r="I56" s="38"/>
      <c r="J56" s="34"/>
      <c r="K56" s="107">
        <f t="shared" si="0"/>
        <v>2482000</v>
      </c>
      <c r="L56" s="106"/>
      <c r="M56" s="106"/>
      <c r="N56" s="17">
        <f t="shared" si="2"/>
        <v>0</v>
      </c>
      <c r="O56" s="26"/>
      <c r="P56" s="26"/>
      <c r="Q56" s="26"/>
      <c r="R56" s="17"/>
      <c r="S56" s="17"/>
      <c r="T56" s="17"/>
      <c r="U56" s="17"/>
      <c r="V56" s="17"/>
      <c r="W56" s="17"/>
      <c r="X56" s="17"/>
      <c r="Y56" s="17"/>
      <c r="Z56" s="17"/>
      <c r="AA56" s="14"/>
      <c r="AB56" s="14"/>
      <c r="AC56" s="14">
        <v>102500</v>
      </c>
      <c r="AD56" s="108">
        <f t="shared" si="3"/>
        <v>4121443</v>
      </c>
      <c r="AE56" s="11"/>
      <c r="AF56" s="13"/>
      <c r="AG56" s="15">
        <f t="shared" si="4"/>
        <v>5936000</v>
      </c>
      <c r="AH56" s="16"/>
      <c r="AI56" s="38"/>
      <c r="AJ56" s="15"/>
      <c r="AK56" s="40"/>
      <c r="AL56" s="14"/>
      <c r="AM56" s="14"/>
    </row>
    <row r="57" spans="1:39" s="1" customFormat="1" ht="14.4" x14ac:dyDescent="0.3">
      <c r="A57" s="44">
        <v>7</v>
      </c>
      <c r="B57" s="78" t="s">
        <v>7</v>
      </c>
      <c r="C57" s="98">
        <v>139000</v>
      </c>
      <c r="D57" s="102"/>
      <c r="E57" s="10">
        <f t="shared" si="1"/>
        <v>-528743</v>
      </c>
      <c r="F57" s="47"/>
      <c r="G57" s="46"/>
      <c r="H57" s="10">
        <f t="shared" si="6"/>
        <v>0</v>
      </c>
      <c r="I57" s="45">
        <v>137000</v>
      </c>
      <c r="J57" s="46"/>
      <c r="K57" s="9">
        <f t="shared" si="0"/>
        <v>2619000</v>
      </c>
      <c r="L57" s="105"/>
      <c r="M57" s="105"/>
      <c r="N57" s="50">
        <f t="shared" si="2"/>
        <v>0</v>
      </c>
      <c r="O57" s="51"/>
      <c r="P57" s="51"/>
      <c r="Q57" s="51"/>
      <c r="R57" s="50"/>
      <c r="S57" s="50"/>
      <c r="T57" s="50"/>
      <c r="U57" s="50"/>
      <c r="V57" s="50"/>
      <c r="W57" s="50"/>
      <c r="X57" s="50"/>
      <c r="Y57" s="50"/>
      <c r="Z57" s="50"/>
      <c r="AA57" s="52"/>
      <c r="AB57" s="52"/>
      <c r="AC57" s="52"/>
      <c r="AD57" s="43">
        <f t="shared" si="3"/>
        <v>4121443</v>
      </c>
      <c r="AE57" s="11">
        <v>139000</v>
      </c>
      <c r="AF57" s="13">
        <v>137000</v>
      </c>
      <c r="AG57" s="55">
        <f t="shared" si="4"/>
        <v>6212000</v>
      </c>
      <c r="AH57" s="53"/>
      <c r="AI57" s="45"/>
      <c r="AJ57" s="55"/>
      <c r="AK57" s="47"/>
      <c r="AL57" s="52"/>
      <c r="AM57" s="52"/>
    </row>
    <row r="58" spans="1:39" ht="14.4" x14ac:dyDescent="0.3">
      <c r="A58" s="32"/>
      <c r="B58" s="123" t="s">
        <v>46</v>
      </c>
      <c r="C58" s="99"/>
      <c r="D58" s="103">
        <v>17000</v>
      </c>
      <c r="E58" s="20">
        <f t="shared" si="1"/>
        <v>-545743</v>
      </c>
      <c r="F58" s="40"/>
      <c r="G58" s="34"/>
      <c r="H58" s="20">
        <f t="shared" si="6"/>
        <v>0</v>
      </c>
      <c r="I58" s="38"/>
      <c r="J58" s="34"/>
      <c r="K58" s="9">
        <f t="shared" si="0"/>
        <v>2619000</v>
      </c>
      <c r="L58" s="42"/>
      <c r="M58" s="36"/>
      <c r="N58" s="17">
        <f t="shared" si="2"/>
        <v>0</v>
      </c>
      <c r="O58" s="26"/>
      <c r="P58" s="26"/>
      <c r="Q58" s="26"/>
      <c r="R58" s="17"/>
      <c r="S58" s="17">
        <v>17000</v>
      </c>
      <c r="T58" s="17"/>
      <c r="U58" s="17"/>
      <c r="V58" s="17"/>
      <c r="W58" s="17"/>
      <c r="X58" s="17"/>
      <c r="Y58" s="17"/>
      <c r="Z58" s="17"/>
      <c r="AA58" s="14"/>
      <c r="AB58" s="14"/>
      <c r="AC58" s="14"/>
      <c r="AD58" s="43">
        <f t="shared" si="3"/>
        <v>4138443</v>
      </c>
      <c r="AE58" s="11"/>
      <c r="AF58" s="13"/>
      <c r="AG58" s="55">
        <f t="shared" si="4"/>
        <v>6212000</v>
      </c>
      <c r="AH58" s="16"/>
      <c r="AI58" s="38"/>
      <c r="AJ58" s="15"/>
      <c r="AK58" s="40"/>
      <c r="AL58" s="14"/>
      <c r="AM58" s="14"/>
    </row>
    <row r="59" spans="1:39" ht="14.4" x14ac:dyDescent="0.3">
      <c r="A59" s="32"/>
      <c r="B59" s="123" t="s">
        <v>53</v>
      </c>
      <c r="C59" s="99"/>
      <c r="D59" s="103">
        <v>102000</v>
      </c>
      <c r="E59" s="20">
        <f t="shared" si="1"/>
        <v>-647743</v>
      </c>
      <c r="F59" s="40"/>
      <c r="G59" s="34"/>
      <c r="H59" s="20">
        <f t="shared" si="6"/>
        <v>0</v>
      </c>
      <c r="I59" s="38"/>
      <c r="J59" s="34"/>
      <c r="K59" s="107">
        <f t="shared" si="0"/>
        <v>2619000</v>
      </c>
      <c r="L59" s="42"/>
      <c r="M59" s="36"/>
      <c r="N59" s="17">
        <f t="shared" si="2"/>
        <v>0</v>
      </c>
      <c r="O59" s="26"/>
      <c r="P59" s="26"/>
      <c r="Q59" s="26"/>
      <c r="R59" s="17"/>
      <c r="S59" s="17"/>
      <c r="T59" s="17"/>
      <c r="U59" s="17"/>
      <c r="V59" s="17"/>
      <c r="W59" s="17"/>
      <c r="X59" s="17"/>
      <c r="Y59" s="17"/>
      <c r="Z59" s="17"/>
      <c r="AA59" s="14"/>
      <c r="AB59" s="14"/>
      <c r="AC59" s="14">
        <v>102000</v>
      </c>
      <c r="AD59" s="108">
        <f t="shared" si="3"/>
        <v>4240443</v>
      </c>
      <c r="AE59" s="11"/>
      <c r="AF59" s="13"/>
      <c r="AG59" s="15">
        <f t="shared" si="4"/>
        <v>6212000</v>
      </c>
      <c r="AH59" s="16"/>
      <c r="AI59" s="38"/>
      <c r="AJ59" s="15"/>
      <c r="AK59" s="40"/>
      <c r="AL59" s="14"/>
      <c r="AM59" s="14"/>
    </row>
    <row r="60" spans="1:39" ht="14.4" x14ac:dyDescent="0.3">
      <c r="A60" s="32"/>
      <c r="B60" s="123" t="s">
        <v>116</v>
      </c>
      <c r="C60" s="99"/>
      <c r="D60" s="103">
        <v>50000</v>
      </c>
      <c r="E60" s="20">
        <f t="shared" si="1"/>
        <v>-697743</v>
      </c>
      <c r="F60" s="40"/>
      <c r="G60" s="34"/>
      <c r="H60" s="20">
        <f t="shared" si="6"/>
        <v>0</v>
      </c>
      <c r="I60" s="38"/>
      <c r="J60" s="34"/>
      <c r="K60" s="107">
        <f t="shared" si="0"/>
        <v>2619000</v>
      </c>
      <c r="L60" s="42"/>
      <c r="M60" s="36"/>
      <c r="N60" s="17">
        <f t="shared" si="2"/>
        <v>0</v>
      </c>
      <c r="O60" s="26"/>
      <c r="P60" s="26"/>
      <c r="Q60" s="26"/>
      <c r="R60" s="17"/>
      <c r="S60" s="17"/>
      <c r="T60" s="17"/>
      <c r="U60" s="17"/>
      <c r="V60" s="17"/>
      <c r="W60" s="17"/>
      <c r="X60" s="17"/>
      <c r="Y60" s="17"/>
      <c r="Z60" s="17"/>
      <c r="AA60" s="14"/>
      <c r="AB60" s="14"/>
      <c r="AC60" s="14">
        <v>50000</v>
      </c>
      <c r="AD60" s="108">
        <f t="shared" si="3"/>
        <v>4290443</v>
      </c>
      <c r="AE60" s="11"/>
      <c r="AF60" s="13"/>
      <c r="AG60" s="15">
        <f t="shared" si="4"/>
        <v>6212000</v>
      </c>
      <c r="AH60" s="16"/>
      <c r="AI60" s="38"/>
      <c r="AJ60" s="15"/>
      <c r="AK60" s="40"/>
      <c r="AL60" s="14"/>
      <c r="AM60" s="14"/>
    </row>
    <row r="61" spans="1:39" s="1" customFormat="1" ht="14.4" x14ac:dyDescent="0.3">
      <c r="A61" s="44">
        <v>8</v>
      </c>
      <c r="B61" s="78" t="s">
        <v>7</v>
      </c>
      <c r="C61" s="98">
        <v>297000</v>
      </c>
      <c r="D61" s="102"/>
      <c r="E61" s="10">
        <f t="shared" si="1"/>
        <v>-400743</v>
      </c>
      <c r="F61" s="47"/>
      <c r="G61" s="46"/>
      <c r="H61" s="10">
        <f t="shared" si="6"/>
        <v>0</v>
      </c>
      <c r="I61" s="45">
        <v>388000</v>
      </c>
      <c r="J61" s="46"/>
      <c r="K61" s="9">
        <f t="shared" si="0"/>
        <v>3007000</v>
      </c>
      <c r="L61" s="48"/>
      <c r="M61" s="49"/>
      <c r="N61" s="50">
        <f t="shared" si="2"/>
        <v>0</v>
      </c>
      <c r="O61" s="51"/>
      <c r="P61" s="51"/>
      <c r="Q61" s="51"/>
      <c r="R61" s="50"/>
      <c r="S61" s="50"/>
      <c r="T61" s="50"/>
      <c r="U61" s="50"/>
      <c r="V61" s="50"/>
      <c r="W61" s="50"/>
      <c r="X61" s="50"/>
      <c r="Y61" s="50"/>
      <c r="Z61" s="50"/>
      <c r="AA61" s="52"/>
      <c r="AB61" s="52"/>
      <c r="AC61" s="52"/>
      <c r="AD61" s="43">
        <f t="shared" si="3"/>
        <v>4290443</v>
      </c>
      <c r="AE61" s="11">
        <v>297000</v>
      </c>
      <c r="AF61" s="13">
        <v>388000</v>
      </c>
      <c r="AG61" s="55">
        <f t="shared" si="4"/>
        <v>6897000</v>
      </c>
      <c r="AH61" s="53"/>
      <c r="AI61" s="45"/>
      <c r="AJ61" s="55"/>
      <c r="AK61" s="47"/>
      <c r="AL61" s="52"/>
      <c r="AM61" s="52"/>
    </row>
    <row r="62" spans="1:39" ht="14.4" x14ac:dyDescent="0.3">
      <c r="A62" s="32"/>
      <c r="B62" s="123" t="s">
        <v>46</v>
      </c>
      <c r="C62" s="99"/>
      <c r="D62" s="103">
        <v>135000</v>
      </c>
      <c r="E62" s="20">
        <f t="shared" si="1"/>
        <v>-535743</v>
      </c>
      <c r="F62" s="40"/>
      <c r="G62" s="34"/>
      <c r="H62" s="20">
        <f t="shared" si="6"/>
        <v>0</v>
      </c>
      <c r="I62" s="38"/>
      <c r="J62" s="34"/>
      <c r="K62" s="107">
        <f t="shared" si="0"/>
        <v>3007000</v>
      </c>
      <c r="L62" s="42"/>
      <c r="M62" s="36"/>
      <c r="N62" s="17">
        <f t="shared" si="2"/>
        <v>0</v>
      </c>
      <c r="O62" s="26"/>
      <c r="P62" s="26"/>
      <c r="Q62" s="26"/>
      <c r="R62" s="17"/>
      <c r="S62" s="17">
        <v>135000</v>
      </c>
      <c r="T62" s="17"/>
      <c r="U62" s="17"/>
      <c r="V62" s="17"/>
      <c r="W62" s="17"/>
      <c r="X62" s="17"/>
      <c r="Y62" s="17"/>
      <c r="Z62" s="17"/>
      <c r="AA62" s="14"/>
      <c r="AB62" s="14"/>
      <c r="AC62" s="14"/>
      <c r="AD62" s="108">
        <f t="shared" si="3"/>
        <v>4425443</v>
      </c>
      <c r="AE62" s="11"/>
      <c r="AF62" s="13"/>
      <c r="AG62" s="15">
        <f t="shared" si="4"/>
        <v>6897000</v>
      </c>
      <c r="AH62" s="16"/>
      <c r="AI62" s="38"/>
      <c r="AJ62" s="15"/>
      <c r="AK62" s="40"/>
      <c r="AL62" s="14"/>
      <c r="AM62" s="14"/>
    </row>
    <row r="63" spans="1:39" s="138" customFormat="1" ht="14.4" x14ac:dyDescent="0.3">
      <c r="A63" s="124"/>
      <c r="B63" s="123" t="s">
        <v>50</v>
      </c>
      <c r="C63" s="125"/>
      <c r="D63" s="126">
        <v>122500</v>
      </c>
      <c r="E63" s="127">
        <f t="shared" si="1"/>
        <v>-658243</v>
      </c>
      <c r="F63" s="128"/>
      <c r="G63" s="126"/>
      <c r="H63" s="127"/>
      <c r="I63" s="125"/>
      <c r="J63" s="126"/>
      <c r="K63" s="129">
        <f t="shared" si="0"/>
        <v>3007000</v>
      </c>
      <c r="L63" s="130"/>
      <c r="M63" s="131"/>
      <c r="N63" s="132"/>
      <c r="O63" s="133"/>
      <c r="P63" s="133"/>
      <c r="Q63" s="133"/>
      <c r="R63" s="132">
        <v>122500</v>
      </c>
      <c r="S63" s="132"/>
      <c r="T63" s="132"/>
      <c r="U63" s="132"/>
      <c r="V63" s="132"/>
      <c r="W63" s="132"/>
      <c r="X63" s="132"/>
      <c r="Y63" s="132"/>
      <c r="Z63" s="132"/>
      <c r="AA63" s="134"/>
      <c r="AB63" s="134"/>
      <c r="AC63" s="134"/>
      <c r="AD63" s="135">
        <f t="shared" si="3"/>
        <v>4547943</v>
      </c>
      <c r="AE63" s="141"/>
      <c r="AF63" s="142"/>
      <c r="AG63" s="137">
        <f t="shared" si="4"/>
        <v>6897000</v>
      </c>
      <c r="AH63" s="136"/>
      <c r="AI63" s="125"/>
      <c r="AJ63" s="137"/>
      <c r="AK63" s="128"/>
      <c r="AL63" s="134"/>
      <c r="AM63" s="134"/>
    </row>
    <row r="64" spans="1:39" ht="14.4" x14ac:dyDescent="0.3">
      <c r="A64" s="32"/>
      <c r="B64" s="123" t="s">
        <v>117</v>
      </c>
      <c r="C64" s="99"/>
      <c r="D64" s="103">
        <v>20000</v>
      </c>
      <c r="E64" s="20">
        <f t="shared" si="1"/>
        <v>-678243</v>
      </c>
      <c r="F64" s="40"/>
      <c r="G64" s="34"/>
      <c r="H64" s="20"/>
      <c r="I64" s="38"/>
      <c r="J64" s="34"/>
      <c r="K64" s="107">
        <f t="shared" si="0"/>
        <v>3007000</v>
      </c>
      <c r="L64" s="42"/>
      <c r="M64" s="36"/>
      <c r="N64" s="17"/>
      <c r="O64" s="26"/>
      <c r="P64" s="26"/>
      <c r="Q64" s="26"/>
      <c r="R64" s="17"/>
      <c r="S64" s="17"/>
      <c r="T64" s="17"/>
      <c r="U64" s="17"/>
      <c r="V64" s="17"/>
      <c r="W64" s="17"/>
      <c r="X64" s="17"/>
      <c r="Y64" s="17"/>
      <c r="Z64" s="17"/>
      <c r="AA64" s="14"/>
      <c r="AB64" s="14"/>
      <c r="AC64" s="14">
        <v>20000</v>
      </c>
      <c r="AD64" s="108">
        <f t="shared" si="3"/>
        <v>4567943</v>
      </c>
      <c r="AE64" s="11"/>
      <c r="AF64" s="13"/>
      <c r="AG64" s="15">
        <f t="shared" si="4"/>
        <v>6897000</v>
      </c>
      <c r="AH64" s="16"/>
      <c r="AI64" s="38"/>
      <c r="AJ64" s="15"/>
      <c r="AK64" s="40"/>
      <c r="AL64" s="14"/>
      <c r="AM64" s="14"/>
    </row>
    <row r="65" spans="1:39" s="1" customFormat="1" ht="14.4" x14ac:dyDescent="0.3">
      <c r="A65" s="44">
        <v>9</v>
      </c>
      <c r="B65" s="78" t="s">
        <v>7</v>
      </c>
      <c r="C65" s="98">
        <v>330000</v>
      </c>
      <c r="D65" s="102"/>
      <c r="E65" s="10">
        <f t="shared" si="1"/>
        <v>-348243</v>
      </c>
      <c r="F65" s="47"/>
      <c r="G65" s="46"/>
      <c r="H65" s="10"/>
      <c r="I65" s="45">
        <v>274000</v>
      </c>
      <c r="J65" s="46"/>
      <c r="K65" s="9">
        <f t="shared" si="0"/>
        <v>3281000</v>
      </c>
      <c r="L65" s="48"/>
      <c r="M65" s="49"/>
      <c r="N65" s="50"/>
      <c r="O65" s="51"/>
      <c r="P65" s="51"/>
      <c r="Q65" s="51"/>
      <c r="R65" s="50"/>
      <c r="S65" s="50"/>
      <c r="T65" s="50"/>
      <c r="U65" s="50"/>
      <c r="V65" s="50"/>
      <c r="W65" s="50"/>
      <c r="X65" s="50"/>
      <c r="Y65" s="50"/>
      <c r="Z65" s="50"/>
      <c r="AA65" s="52"/>
      <c r="AB65" s="52"/>
      <c r="AC65" s="52"/>
      <c r="AD65" s="43">
        <f t="shared" si="3"/>
        <v>4567943</v>
      </c>
      <c r="AE65" s="11">
        <v>330000</v>
      </c>
      <c r="AF65" s="13">
        <v>274000</v>
      </c>
      <c r="AG65" s="55">
        <f t="shared" si="4"/>
        <v>7501000</v>
      </c>
      <c r="AH65" s="53"/>
      <c r="AI65" s="45"/>
      <c r="AJ65" s="55"/>
      <c r="AK65" s="47"/>
      <c r="AL65" s="52"/>
      <c r="AM65" s="52"/>
    </row>
    <row r="66" spans="1:39" ht="14.4" x14ac:dyDescent="0.3">
      <c r="A66" s="32"/>
      <c r="B66" s="123" t="s">
        <v>46</v>
      </c>
      <c r="C66" s="99"/>
      <c r="D66" s="103">
        <v>92000</v>
      </c>
      <c r="E66" s="20">
        <f t="shared" si="1"/>
        <v>-440243</v>
      </c>
      <c r="F66" s="40"/>
      <c r="G66" s="34"/>
      <c r="H66" s="20">
        <f t="shared" si="6"/>
        <v>0</v>
      </c>
      <c r="I66" s="38"/>
      <c r="J66" s="34"/>
      <c r="K66" s="107">
        <f t="shared" si="0"/>
        <v>3281000</v>
      </c>
      <c r="L66" s="42"/>
      <c r="M66" s="36"/>
      <c r="N66" s="17">
        <f t="shared" si="2"/>
        <v>0</v>
      </c>
      <c r="O66" s="26"/>
      <c r="P66" s="26"/>
      <c r="Q66" s="26"/>
      <c r="R66" s="17"/>
      <c r="S66" s="17">
        <v>92000</v>
      </c>
      <c r="T66" s="17"/>
      <c r="U66" s="17"/>
      <c r="V66" s="17"/>
      <c r="W66" s="17"/>
      <c r="X66" s="17"/>
      <c r="Y66" s="17"/>
      <c r="Z66" s="17"/>
      <c r="AA66" s="14"/>
      <c r="AB66" s="14"/>
      <c r="AC66" s="14"/>
      <c r="AD66" s="108">
        <f t="shared" si="3"/>
        <v>4659943</v>
      </c>
      <c r="AE66" s="11"/>
      <c r="AF66" s="13"/>
      <c r="AG66" s="15">
        <f t="shared" si="4"/>
        <v>7501000</v>
      </c>
      <c r="AH66" s="16"/>
      <c r="AI66" s="38"/>
      <c r="AJ66" s="15"/>
      <c r="AK66" s="40"/>
      <c r="AL66" s="14"/>
      <c r="AM66" s="14"/>
    </row>
    <row r="67" spans="1:39" ht="14.4" x14ac:dyDescent="0.3">
      <c r="A67" s="32"/>
      <c r="B67" s="123" t="s">
        <v>53</v>
      </c>
      <c r="C67" s="99"/>
      <c r="D67" s="103">
        <v>202500</v>
      </c>
      <c r="E67" s="20">
        <f t="shared" si="1"/>
        <v>-642743</v>
      </c>
      <c r="F67" s="40"/>
      <c r="G67" s="34"/>
      <c r="H67" s="20">
        <f t="shared" si="6"/>
        <v>0</v>
      </c>
      <c r="I67" s="38"/>
      <c r="J67" s="34"/>
      <c r="K67" s="107">
        <f t="shared" si="0"/>
        <v>3281000</v>
      </c>
      <c r="L67" s="42"/>
      <c r="M67" s="36"/>
      <c r="N67" s="17">
        <f t="shared" si="2"/>
        <v>0</v>
      </c>
      <c r="O67" s="26"/>
      <c r="P67" s="26"/>
      <c r="Q67" s="26"/>
      <c r="R67" s="17"/>
      <c r="S67" s="17"/>
      <c r="T67" s="17"/>
      <c r="U67" s="17"/>
      <c r="V67" s="17"/>
      <c r="W67" s="17"/>
      <c r="X67" s="17"/>
      <c r="Y67" s="17"/>
      <c r="Z67" s="17"/>
      <c r="AA67" s="14"/>
      <c r="AB67" s="14"/>
      <c r="AC67" s="14">
        <v>202500</v>
      </c>
      <c r="AD67" s="108">
        <f t="shared" si="3"/>
        <v>4862443</v>
      </c>
      <c r="AE67" s="11"/>
      <c r="AF67" s="13"/>
      <c r="AG67" s="15">
        <f t="shared" si="4"/>
        <v>7501000</v>
      </c>
      <c r="AH67" s="16"/>
      <c r="AI67" s="38"/>
      <c r="AJ67" s="15"/>
      <c r="AK67" s="40"/>
      <c r="AL67" s="14"/>
      <c r="AM67" s="14"/>
    </row>
    <row r="68" spans="1:39" ht="14.4" x14ac:dyDescent="0.3">
      <c r="A68" s="32"/>
      <c r="B68" s="123" t="s">
        <v>103</v>
      </c>
      <c r="C68" s="99"/>
      <c r="D68" s="103">
        <v>26000</v>
      </c>
      <c r="E68" s="20">
        <f t="shared" si="1"/>
        <v>-668743</v>
      </c>
      <c r="F68" s="40"/>
      <c r="G68" s="34"/>
      <c r="H68" s="20">
        <f t="shared" si="6"/>
        <v>0</v>
      </c>
      <c r="I68" s="38"/>
      <c r="J68" s="34"/>
      <c r="K68" s="9">
        <f t="shared" si="0"/>
        <v>3281000</v>
      </c>
      <c r="L68" s="42"/>
      <c r="M68" s="36"/>
      <c r="N68" s="17">
        <f t="shared" si="2"/>
        <v>0</v>
      </c>
      <c r="O68" s="26"/>
      <c r="P68" s="26"/>
      <c r="Q68" s="26"/>
      <c r="R68" s="17"/>
      <c r="S68" s="17"/>
      <c r="T68" s="17">
        <v>26000</v>
      </c>
      <c r="U68" s="17"/>
      <c r="V68" s="17"/>
      <c r="W68" s="17"/>
      <c r="X68" s="17"/>
      <c r="Y68" s="17"/>
      <c r="Z68" s="17"/>
      <c r="AA68" s="14"/>
      <c r="AB68" s="14"/>
      <c r="AC68" s="14"/>
      <c r="AD68" s="43">
        <f t="shared" si="3"/>
        <v>4888443</v>
      </c>
      <c r="AE68" s="11"/>
      <c r="AF68" s="13"/>
      <c r="AG68" s="55">
        <f t="shared" si="4"/>
        <v>7501000</v>
      </c>
      <c r="AH68" s="16"/>
      <c r="AI68" s="38"/>
      <c r="AJ68" s="15"/>
      <c r="AK68" s="40"/>
      <c r="AL68" s="14"/>
      <c r="AM68" s="14"/>
    </row>
    <row r="69" spans="1:39" s="1" customFormat="1" ht="14.4" x14ac:dyDescent="0.3">
      <c r="A69" s="44">
        <v>10</v>
      </c>
      <c r="B69" s="78" t="s">
        <v>7</v>
      </c>
      <c r="C69" s="98">
        <v>152000</v>
      </c>
      <c r="D69" s="102"/>
      <c r="E69" s="10">
        <f t="shared" si="1"/>
        <v>-516743</v>
      </c>
      <c r="F69" s="47"/>
      <c r="G69" s="46"/>
      <c r="H69" s="10">
        <f t="shared" si="6"/>
        <v>0</v>
      </c>
      <c r="I69" s="45">
        <v>251000</v>
      </c>
      <c r="J69" s="46"/>
      <c r="K69" s="9">
        <f t="shared" si="0"/>
        <v>3532000</v>
      </c>
      <c r="L69" s="48"/>
      <c r="M69" s="49"/>
      <c r="N69" s="50">
        <f t="shared" si="2"/>
        <v>0</v>
      </c>
      <c r="O69" s="51"/>
      <c r="P69" s="51"/>
      <c r="Q69" s="51"/>
      <c r="R69" s="50"/>
      <c r="S69" s="50"/>
      <c r="T69" s="50"/>
      <c r="U69" s="50"/>
      <c r="V69" s="50"/>
      <c r="W69" s="50"/>
      <c r="X69" s="50"/>
      <c r="Y69" s="50"/>
      <c r="Z69" s="50"/>
      <c r="AA69" s="52"/>
      <c r="AB69" s="52"/>
      <c r="AC69" s="52"/>
      <c r="AD69" s="43">
        <f t="shared" si="3"/>
        <v>4888443</v>
      </c>
      <c r="AE69" s="11">
        <v>162000</v>
      </c>
      <c r="AF69" s="13">
        <v>251000</v>
      </c>
      <c r="AG69" s="55">
        <f t="shared" si="4"/>
        <v>7914000</v>
      </c>
      <c r="AH69" s="53"/>
      <c r="AI69" s="45"/>
      <c r="AJ69" s="55"/>
      <c r="AK69" s="47"/>
      <c r="AL69" s="52"/>
      <c r="AM69" s="52"/>
    </row>
    <row r="70" spans="1:39" ht="14.4" x14ac:dyDescent="0.3">
      <c r="A70" s="32"/>
      <c r="B70" s="123" t="s">
        <v>46</v>
      </c>
      <c r="C70" s="99"/>
      <c r="D70" s="103">
        <v>57000</v>
      </c>
      <c r="E70" s="20">
        <f t="shared" si="1"/>
        <v>-573743</v>
      </c>
      <c r="F70" s="40"/>
      <c r="G70" s="34"/>
      <c r="H70" s="20">
        <f t="shared" si="6"/>
        <v>0</v>
      </c>
      <c r="I70" s="38"/>
      <c r="J70" s="34"/>
      <c r="K70" s="107">
        <f t="shared" si="0"/>
        <v>3532000</v>
      </c>
      <c r="L70" s="42"/>
      <c r="M70" s="36"/>
      <c r="N70" s="17">
        <f t="shared" si="2"/>
        <v>0</v>
      </c>
      <c r="O70" s="26"/>
      <c r="P70" s="26"/>
      <c r="Q70" s="26"/>
      <c r="R70" s="17"/>
      <c r="S70" s="17">
        <v>57000</v>
      </c>
      <c r="T70" s="17"/>
      <c r="U70" s="17"/>
      <c r="V70" s="17"/>
      <c r="W70" s="17"/>
      <c r="X70" s="17"/>
      <c r="Y70" s="17"/>
      <c r="Z70" s="17"/>
      <c r="AA70" s="14"/>
      <c r="AB70" s="14"/>
      <c r="AC70" s="14"/>
      <c r="AD70" s="108">
        <f t="shared" si="3"/>
        <v>4945443</v>
      </c>
      <c r="AE70" s="139"/>
      <c r="AF70" s="140"/>
      <c r="AG70" s="15">
        <f t="shared" si="4"/>
        <v>7914000</v>
      </c>
      <c r="AH70" s="16"/>
      <c r="AI70" s="38"/>
      <c r="AJ70" s="15"/>
      <c r="AK70" s="40"/>
      <c r="AL70" s="14"/>
      <c r="AM70" s="14"/>
    </row>
    <row r="71" spans="1:39" s="138" customFormat="1" ht="14.4" x14ac:dyDescent="0.3">
      <c r="A71" s="124"/>
      <c r="B71" s="123" t="s">
        <v>50</v>
      </c>
      <c r="C71" s="125"/>
      <c r="D71" s="126">
        <v>51500</v>
      </c>
      <c r="E71" s="127">
        <f t="shared" si="1"/>
        <v>-625243</v>
      </c>
      <c r="F71" s="128"/>
      <c r="G71" s="126"/>
      <c r="H71" s="127">
        <f t="shared" si="6"/>
        <v>0</v>
      </c>
      <c r="I71" s="125"/>
      <c r="J71" s="126"/>
      <c r="K71" s="129">
        <f t="shared" si="0"/>
        <v>3532000</v>
      </c>
      <c r="L71" s="130"/>
      <c r="M71" s="131"/>
      <c r="N71" s="132">
        <f t="shared" si="2"/>
        <v>0</v>
      </c>
      <c r="O71" s="133"/>
      <c r="P71" s="133"/>
      <c r="Q71" s="133"/>
      <c r="R71" s="132">
        <v>51500</v>
      </c>
      <c r="S71" s="132"/>
      <c r="T71" s="132"/>
      <c r="U71" s="132"/>
      <c r="V71" s="132"/>
      <c r="W71" s="132"/>
      <c r="X71" s="132"/>
      <c r="Y71" s="132"/>
      <c r="Z71" s="132"/>
      <c r="AA71" s="134"/>
      <c r="AB71" s="134"/>
      <c r="AC71" s="134"/>
      <c r="AD71" s="135">
        <f t="shared" si="3"/>
        <v>4996943</v>
      </c>
      <c r="AE71" s="11"/>
      <c r="AF71" s="13"/>
      <c r="AG71" s="137">
        <f t="shared" si="4"/>
        <v>7914000</v>
      </c>
      <c r="AH71" s="136"/>
      <c r="AI71" s="125"/>
      <c r="AJ71" s="137"/>
      <c r="AK71" s="128"/>
      <c r="AL71" s="134"/>
      <c r="AM71" s="134"/>
    </row>
    <row r="72" spans="1:39" s="138" customFormat="1" ht="14.4" x14ac:dyDescent="0.3">
      <c r="A72" s="124"/>
      <c r="B72" s="123" t="s">
        <v>103</v>
      </c>
      <c r="C72" s="125"/>
      <c r="D72" s="126">
        <v>12000</v>
      </c>
      <c r="E72" s="127">
        <f t="shared" si="1"/>
        <v>-637243</v>
      </c>
      <c r="F72" s="128"/>
      <c r="G72" s="126"/>
      <c r="H72" s="127">
        <f t="shared" si="6"/>
        <v>0</v>
      </c>
      <c r="I72" s="125"/>
      <c r="J72" s="126"/>
      <c r="K72" s="129">
        <f t="shared" ref="K72:K97" si="7">SUM(K71+I72-J72)</f>
        <v>3532000</v>
      </c>
      <c r="L72" s="130"/>
      <c r="M72" s="131"/>
      <c r="N72" s="132">
        <f t="shared" si="2"/>
        <v>0</v>
      </c>
      <c r="O72" s="133"/>
      <c r="P72" s="133"/>
      <c r="Q72" s="133"/>
      <c r="R72" s="132"/>
      <c r="S72" s="132"/>
      <c r="T72" s="132">
        <v>12000</v>
      </c>
      <c r="U72" s="132"/>
      <c r="V72" s="132"/>
      <c r="W72" s="132"/>
      <c r="X72" s="132"/>
      <c r="Y72" s="132"/>
      <c r="Z72" s="132"/>
      <c r="AA72" s="134"/>
      <c r="AB72" s="134"/>
      <c r="AC72" s="134"/>
      <c r="AD72" s="135">
        <f t="shared" si="3"/>
        <v>5008943</v>
      </c>
      <c r="AE72" s="11"/>
      <c r="AF72" s="13"/>
      <c r="AG72" s="137">
        <f t="shared" si="4"/>
        <v>7914000</v>
      </c>
      <c r="AH72" s="136"/>
      <c r="AI72" s="125"/>
      <c r="AJ72" s="137"/>
      <c r="AK72" s="128"/>
      <c r="AL72" s="134"/>
      <c r="AM72" s="134"/>
    </row>
    <row r="73" spans="1:39" ht="14.4" x14ac:dyDescent="0.3">
      <c r="A73" s="32"/>
      <c r="B73" s="123" t="s">
        <v>116</v>
      </c>
      <c r="C73" s="99"/>
      <c r="D73" s="103">
        <v>50000</v>
      </c>
      <c r="E73" s="20">
        <f t="shared" si="1"/>
        <v>-687243</v>
      </c>
      <c r="F73" s="40"/>
      <c r="G73" s="34"/>
      <c r="H73" s="20">
        <f t="shared" si="6"/>
        <v>0</v>
      </c>
      <c r="I73" s="38"/>
      <c r="J73" s="34"/>
      <c r="K73" s="107">
        <f t="shared" si="7"/>
        <v>3532000</v>
      </c>
      <c r="L73" s="42"/>
      <c r="M73" s="36"/>
      <c r="N73" s="17">
        <f t="shared" si="2"/>
        <v>0</v>
      </c>
      <c r="O73" s="26"/>
      <c r="P73" s="26"/>
      <c r="Q73" s="26"/>
      <c r="R73" s="17"/>
      <c r="S73" s="17"/>
      <c r="T73" s="17"/>
      <c r="U73" s="17"/>
      <c r="V73" s="17"/>
      <c r="W73" s="17"/>
      <c r="X73" s="17"/>
      <c r="Y73" s="17"/>
      <c r="Z73" s="17"/>
      <c r="AA73" s="14"/>
      <c r="AB73" s="14"/>
      <c r="AC73" s="14">
        <v>50000</v>
      </c>
      <c r="AD73" s="108">
        <f t="shared" si="3"/>
        <v>5058943</v>
      </c>
      <c r="AE73" s="139"/>
      <c r="AF73" s="140"/>
      <c r="AG73" s="15">
        <f t="shared" si="4"/>
        <v>7914000</v>
      </c>
      <c r="AH73" s="16"/>
      <c r="AI73" s="38"/>
      <c r="AJ73" s="15"/>
      <c r="AK73" s="40"/>
      <c r="AL73" s="14"/>
      <c r="AM73" s="14"/>
    </row>
    <row r="74" spans="1:39" s="1" customFormat="1" ht="14.4" x14ac:dyDescent="0.3">
      <c r="A74" s="44">
        <v>11</v>
      </c>
      <c r="B74" s="78" t="s">
        <v>7</v>
      </c>
      <c r="C74" s="98">
        <v>806000</v>
      </c>
      <c r="D74" s="102"/>
      <c r="E74" s="10">
        <f t="shared" ref="E74:E97" si="8">SUM(E73+C74-D74)</f>
        <v>118757</v>
      </c>
      <c r="F74" s="47"/>
      <c r="G74" s="46"/>
      <c r="H74" s="10">
        <f t="shared" si="6"/>
        <v>0</v>
      </c>
      <c r="I74" s="45">
        <v>950000</v>
      </c>
      <c r="J74" s="46"/>
      <c r="K74" s="9">
        <f t="shared" si="7"/>
        <v>4482000</v>
      </c>
      <c r="L74" s="48"/>
      <c r="M74" s="49"/>
      <c r="N74" s="50">
        <f t="shared" ref="N74:N97" si="9">L74+N73-M74</f>
        <v>0</v>
      </c>
      <c r="O74" s="51"/>
      <c r="P74" s="51"/>
      <c r="Q74" s="51"/>
      <c r="R74" s="50"/>
      <c r="S74" s="50"/>
      <c r="T74" s="50"/>
      <c r="U74" s="50"/>
      <c r="V74" s="50"/>
      <c r="W74" s="50"/>
      <c r="X74" s="50"/>
      <c r="Y74" s="50"/>
      <c r="Z74" s="50"/>
      <c r="AA74" s="52"/>
      <c r="AB74" s="52"/>
      <c r="AC74" s="52"/>
      <c r="AD74" s="43">
        <f t="shared" ref="AD74:AD97" si="10">SUM(R74:AC74)+AD73</f>
        <v>5058943</v>
      </c>
      <c r="AE74" s="11">
        <v>806000</v>
      </c>
      <c r="AF74" s="13">
        <v>950000</v>
      </c>
      <c r="AG74" s="55">
        <f t="shared" ref="AG74:AG97" si="11">AE74+AF74+AG73</f>
        <v>9670000</v>
      </c>
      <c r="AH74" s="53"/>
      <c r="AI74" s="45"/>
      <c r="AJ74" s="55"/>
      <c r="AK74" s="47"/>
      <c r="AL74" s="52"/>
      <c r="AM74" s="52"/>
    </row>
    <row r="75" spans="1:39" ht="14.4" x14ac:dyDescent="0.3">
      <c r="A75" s="32"/>
      <c r="B75" s="123" t="s">
        <v>46</v>
      </c>
      <c r="C75" s="99"/>
      <c r="D75" s="103">
        <v>135200</v>
      </c>
      <c r="E75" s="20">
        <f t="shared" si="8"/>
        <v>-16443</v>
      </c>
      <c r="F75" s="40"/>
      <c r="G75" s="34"/>
      <c r="H75" s="20">
        <f t="shared" si="6"/>
        <v>0</v>
      </c>
      <c r="I75" s="38"/>
      <c r="J75" s="34">
        <v>261843</v>
      </c>
      <c r="K75" s="107">
        <f t="shared" si="7"/>
        <v>4220157</v>
      </c>
      <c r="L75" s="42"/>
      <c r="M75" s="36"/>
      <c r="N75" s="17">
        <f t="shared" si="9"/>
        <v>0</v>
      </c>
      <c r="O75" s="26"/>
      <c r="P75" s="26"/>
      <c r="Q75" s="26"/>
      <c r="R75" s="17"/>
      <c r="S75" s="17">
        <v>397043</v>
      </c>
      <c r="T75" s="17"/>
      <c r="U75" s="17"/>
      <c r="V75" s="17"/>
      <c r="W75" s="17"/>
      <c r="X75" s="17"/>
      <c r="Y75" s="17"/>
      <c r="Z75" s="17"/>
      <c r="AA75" s="14"/>
      <c r="AB75" s="14"/>
      <c r="AC75" s="14"/>
      <c r="AD75" s="108">
        <f t="shared" si="10"/>
        <v>5455986</v>
      </c>
      <c r="AE75" s="139"/>
      <c r="AF75" s="140"/>
      <c r="AG75" s="15">
        <f t="shared" si="11"/>
        <v>9670000</v>
      </c>
      <c r="AH75" s="16"/>
      <c r="AI75" s="38"/>
      <c r="AJ75" s="15"/>
      <c r="AK75" s="40"/>
      <c r="AL75" s="14"/>
      <c r="AM75" s="14"/>
    </row>
    <row r="76" spans="1:39" ht="14.4" x14ac:dyDescent="0.3">
      <c r="A76" s="32"/>
      <c r="B76" s="123" t="s">
        <v>50</v>
      </c>
      <c r="C76" s="99"/>
      <c r="D76" s="103">
        <v>377700</v>
      </c>
      <c r="E76" s="20">
        <f t="shared" si="8"/>
        <v>-394143</v>
      </c>
      <c r="F76" s="40"/>
      <c r="G76" s="34"/>
      <c r="H76" s="20">
        <f t="shared" si="6"/>
        <v>0</v>
      </c>
      <c r="I76" s="38"/>
      <c r="J76" s="34"/>
      <c r="K76" s="107">
        <f t="shared" si="7"/>
        <v>4220157</v>
      </c>
      <c r="L76" s="42"/>
      <c r="M76" s="36"/>
      <c r="N76" s="17">
        <f t="shared" si="9"/>
        <v>0</v>
      </c>
      <c r="O76" s="26"/>
      <c r="P76" s="26"/>
      <c r="Q76" s="26"/>
      <c r="R76" s="17">
        <v>377700</v>
      </c>
      <c r="S76" s="17"/>
      <c r="T76" s="17"/>
      <c r="U76" s="17"/>
      <c r="V76" s="17"/>
      <c r="W76" s="17"/>
      <c r="X76" s="17"/>
      <c r="Y76" s="17"/>
      <c r="Z76" s="17"/>
      <c r="AA76" s="14"/>
      <c r="AB76" s="14"/>
      <c r="AC76" s="14"/>
      <c r="AD76" s="108">
        <f t="shared" si="10"/>
        <v>5833686</v>
      </c>
      <c r="AE76" s="11"/>
      <c r="AF76" s="13"/>
      <c r="AG76" s="15">
        <f t="shared" si="11"/>
        <v>9670000</v>
      </c>
      <c r="AH76" s="16"/>
      <c r="AI76" s="38"/>
      <c r="AJ76" s="15"/>
      <c r="AK76" s="40"/>
      <c r="AL76" s="14"/>
      <c r="AM76" s="14"/>
    </row>
    <row r="77" spans="1:39" s="138" customFormat="1" ht="14.4" x14ac:dyDescent="0.3">
      <c r="A77" s="124"/>
      <c r="B77" s="123" t="s">
        <v>116</v>
      </c>
      <c r="C77" s="125"/>
      <c r="D77" s="126">
        <v>50000</v>
      </c>
      <c r="E77" s="127">
        <f t="shared" si="8"/>
        <v>-444143</v>
      </c>
      <c r="F77" s="128"/>
      <c r="G77" s="126"/>
      <c r="H77" s="127">
        <f t="shared" si="6"/>
        <v>0</v>
      </c>
      <c r="I77" s="125"/>
      <c r="J77" s="126"/>
      <c r="K77" s="129">
        <f t="shared" si="7"/>
        <v>4220157</v>
      </c>
      <c r="L77" s="130"/>
      <c r="M77" s="131"/>
      <c r="N77" s="132">
        <f t="shared" si="9"/>
        <v>0</v>
      </c>
      <c r="O77" s="133"/>
      <c r="P77" s="133"/>
      <c r="Q77" s="133"/>
      <c r="R77" s="132"/>
      <c r="S77" s="132"/>
      <c r="T77" s="132"/>
      <c r="U77" s="132"/>
      <c r="V77" s="132"/>
      <c r="W77" s="132"/>
      <c r="X77" s="132"/>
      <c r="Y77" s="132"/>
      <c r="Z77" s="132"/>
      <c r="AA77" s="134"/>
      <c r="AB77" s="134"/>
      <c r="AC77" s="134">
        <v>50000</v>
      </c>
      <c r="AD77" s="135">
        <f t="shared" si="10"/>
        <v>5883686</v>
      </c>
      <c r="AE77" s="141"/>
      <c r="AF77" s="142"/>
      <c r="AG77" s="137">
        <f t="shared" si="11"/>
        <v>9670000</v>
      </c>
      <c r="AH77" s="136"/>
      <c r="AI77" s="125"/>
      <c r="AJ77" s="137"/>
      <c r="AK77" s="128"/>
      <c r="AL77" s="134"/>
      <c r="AM77" s="134"/>
    </row>
    <row r="78" spans="1:39" s="1" customFormat="1" ht="14.4" x14ac:dyDescent="0.3">
      <c r="A78" s="44">
        <v>12</v>
      </c>
      <c r="B78" s="78" t="s">
        <v>7</v>
      </c>
      <c r="C78" s="98">
        <v>134000</v>
      </c>
      <c r="D78" s="102"/>
      <c r="E78" s="10">
        <f t="shared" si="8"/>
        <v>-310143</v>
      </c>
      <c r="F78" s="47"/>
      <c r="G78" s="46"/>
      <c r="H78" s="10">
        <f t="shared" si="6"/>
        <v>0</v>
      </c>
      <c r="I78" s="45">
        <v>234000</v>
      </c>
      <c r="J78" s="46"/>
      <c r="K78" s="9">
        <f t="shared" si="7"/>
        <v>4454157</v>
      </c>
      <c r="L78" s="48"/>
      <c r="M78" s="49"/>
      <c r="N78" s="50">
        <f t="shared" si="9"/>
        <v>0</v>
      </c>
      <c r="O78" s="51"/>
      <c r="P78" s="51"/>
      <c r="Q78" s="51"/>
      <c r="R78" s="50"/>
      <c r="S78" s="50"/>
      <c r="T78" s="50"/>
      <c r="U78" s="50"/>
      <c r="V78" s="50"/>
      <c r="W78" s="50"/>
      <c r="X78" s="50"/>
      <c r="Y78" s="50"/>
      <c r="Z78" s="50"/>
      <c r="AA78" s="52"/>
      <c r="AB78" s="52"/>
      <c r="AC78" s="52"/>
      <c r="AD78" s="43">
        <f t="shared" si="10"/>
        <v>5883686</v>
      </c>
      <c r="AE78" s="11">
        <v>134000</v>
      </c>
      <c r="AF78" s="13">
        <v>234000</v>
      </c>
      <c r="AG78" s="55">
        <f t="shared" si="11"/>
        <v>10038000</v>
      </c>
      <c r="AH78" s="53"/>
      <c r="AI78" s="45"/>
      <c r="AJ78" s="55"/>
      <c r="AK78" s="47"/>
      <c r="AL78" s="52"/>
      <c r="AM78" s="52"/>
    </row>
    <row r="79" spans="1:39" ht="14.4" x14ac:dyDescent="0.3">
      <c r="A79" s="32"/>
      <c r="B79" s="123" t="s">
        <v>51</v>
      </c>
      <c r="C79" s="99"/>
      <c r="D79" s="103">
        <v>188500</v>
      </c>
      <c r="E79" s="20">
        <f t="shared" si="8"/>
        <v>-498643</v>
      </c>
      <c r="F79" s="40"/>
      <c r="G79" s="34"/>
      <c r="H79" s="20">
        <f t="shared" si="6"/>
        <v>0</v>
      </c>
      <c r="I79" s="38"/>
      <c r="J79" s="34"/>
      <c r="K79" s="9">
        <f t="shared" si="7"/>
        <v>4454157</v>
      </c>
      <c r="L79" s="42"/>
      <c r="M79" s="36"/>
      <c r="N79" s="17">
        <f t="shared" si="9"/>
        <v>0</v>
      </c>
      <c r="O79" s="26"/>
      <c r="P79" s="26"/>
      <c r="Q79" s="26"/>
      <c r="R79" s="17">
        <v>188500</v>
      </c>
      <c r="S79" s="17"/>
      <c r="T79" s="17"/>
      <c r="U79" s="17"/>
      <c r="V79" s="17"/>
      <c r="W79" s="17"/>
      <c r="X79" s="17"/>
      <c r="Y79" s="17"/>
      <c r="Z79" s="17"/>
      <c r="AA79" s="14"/>
      <c r="AB79" s="14"/>
      <c r="AC79" s="14"/>
      <c r="AD79" s="43">
        <f t="shared" si="10"/>
        <v>6072186</v>
      </c>
      <c r="AE79" s="11"/>
      <c r="AF79" s="13"/>
      <c r="AG79" s="55">
        <f t="shared" si="11"/>
        <v>10038000</v>
      </c>
      <c r="AH79" s="16"/>
      <c r="AI79" s="38"/>
      <c r="AJ79" s="15"/>
      <c r="AK79" s="40"/>
      <c r="AL79" s="14"/>
      <c r="AM79" s="14"/>
    </row>
    <row r="80" spans="1:39" ht="14.4" x14ac:dyDescent="0.3">
      <c r="A80" s="32"/>
      <c r="B80" s="123" t="s">
        <v>116</v>
      </c>
      <c r="C80" s="99"/>
      <c r="D80" s="103">
        <v>50000</v>
      </c>
      <c r="E80" s="20">
        <f t="shared" si="8"/>
        <v>-548643</v>
      </c>
      <c r="F80" s="40"/>
      <c r="G80" s="34"/>
      <c r="H80" s="20">
        <f t="shared" si="6"/>
        <v>0</v>
      </c>
      <c r="I80" s="38"/>
      <c r="J80" s="34"/>
      <c r="K80" s="107">
        <f t="shared" si="7"/>
        <v>4454157</v>
      </c>
      <c r="L80" s="42"/>
      <c r="M80" s="36"/>
      <c r="N80" s="17">
        <f t="shared" si="9"/>
        <v>0</v>
      </c>
      <c r="O80" s="26"/>
      <c r="P80" s="26"/>
      <c r="Q80" s="26"/>
      <c r="R80" s="17"/>
      <c r="S80" s="17"/>
      <c r="T80" s="17"/>
      <c r="U80" s="17"/>
      <c r="V80" s="17"/>
      <c r="W80" s="17"/>
      <c r="X80" s="17"/>
      <c r="Y80" s="17"/>
      <c r="Z80" s="17"/>
      <c r="AA80" s="14"/>
      <c r="AB80" s="14"/>
      <c r="AC80" s="14">
        <v>50000</v>
      </c>
      <c r="AD80" s="108">
        <f t="shared" si="10"/>
        <v>6122186</v>
      </c>
      <c r="AE80" s="11"/>
      <c r="AF80" s="13"/>
      <c r="AG80" s="15">
        <f t="shared" si="11"/>
        <v>10038000</v>
      </c>
      <c r="AH80" s="16"/>
      <c r="AI80" s="38"/>
      <c r="AJ80" s="15"/>
      <c r="AK80" s="40"/>
      <c r="AL80" s="14"/>
      <c r="AM80" s="14"/>
    </row>
    <row r="81" spans="1:39" s="1" customFormat="1" ht="14.4" x14ac:dyDescent="0.3">
      <c r="A81" s="44">
        <v>13</v>
      </c>
      <c r="B81" s="78" t="s">
        <v>7</v>
      </c>
      <c r="C81" s="98">
        <v>740000</v>
      </c>
      <c r="D81" s="102"/>
      <c r="E81" s="10">
        <f t="shared" si="8"/>
        <v>191357</v>
      </c>
      <c r="F81" s="47"/>
      <c r="G81" s="46"/>
      <c r="H81" s="10">
        <f t="shared" si="6"/>
        <v>0</v>
      </c>
      <c r="I81" s="45">
        <v>397000</v>
      </c>
      <c r="J81" s="46"/>
      <c r="K81" s="9">
        <f t="shared" si="7"/>
        <v>4851157</v>
      </c>
      <c r="L81" s="48"/>
      <c r="M81" s="49"/>
      <c r="N81" s="50">
        <f t="shared" si="9"/>
        <v>0</v>
      </c>
      <c r="O81" s="51"/>
      <c r="P81" s="51"/>
      <c r="Q81" s="51"/>
      <c r="R81" s="50"/>
      <c r="S81" s="50"/>
      <c r="T81" s="50"/>
      <c r="U81" s="50"/>
      <c r="V81" s="50"/>
      <c r="W81" s="50"/>
      <c r="X81" s="50"/>
      <c r="Y81" s="50"/>
      <c r="Z81" s="50"/>
      <c r="AA81" s="52"/>
      <c r="AB81" s="52"/>
      <c r="AC81" s="52"/>
      <c r="AD81" s="43">
        <f t="shared" si="10"/>
        <v>6122186</v>
      </c>
      <c r="AE81" s="11">
        <v>740000</v>
      </c>
      <c r="AF81" s="13">
        <v>397000</v>
      </c>
      <c r="AG81" s="55">
        <f t="shared" si="11"/>
        <v>11175000</v>
      </c>
      <c r="AH81" s="53"/>
      <c r="AI81" s="45"/>
      <c r="AJ81" s="55"/>
      <c r="AK81" s="47"/>
      <c r="AL81" s="52"/>
      <c r="AM81" s="52"/>
    </row>
    <row r="82" spans="1:39" ht="14.4" x14ac:dyDescent="0.3">
      <c r="A82" s="32"/>
      <c r="B82" s="123" t="s">
        <v>46</v>
      </c>
      <c r="C82" s="99"/>
      <c r="D82" s="103">
        <v>85000</v>
      </c>
      <c r="E82" s="20">
        <f t="shared" si="8"/>
        <v>106357</v>
      </c>
      <c r="F82" s="40"/>
      <c r="G82" s="34"/>
      <c r="H82" s="20">
        <f t="shared" si="6"/>
        <v>0</v>
      </c>
      <c r="I82" s="38"/>
      <c r="J82" s="34">
        <v>50000</v>
      </c>
      <c r="K82" s="107">
        <f t="shared" si="7"/>
        <v>4801157</v>
      </c>
      <c r="L82" s="42"/>
      <c r="M82" s="36"/>
      <c r="N82" s="17">
        <f t="shared" si="9"/>
        <v>0</v>
      </c>
      <c r="O82" s="26"/>
      <c r="P82" s="26"/>
      <c r="Q82" s="26"/>
      <c r="R82" s="17"/>
      <c r="S82" s="17">
        <v>135000</v>
      </c>
      <c r="T82" s="17"/>
      <c r="U82" s="17"/>
      <c r="V82" s="17"/>
      <c r="W82" s="17"/>
      <c r="X82" s="17"/>
      <c r="Y82" s="17"/>
      <c r="Z82" s="17"/>
      <c r="AA82" s="14"/>
      <c r="AB82" s="14"/>
      <c r="AC82" s="14"/>
      <c r="AD82" s="108">
        <f t="shared" si="10"/>
        <v>6257186</v>
      </c>
      <c r="AE82" s="139"/>
      <c r="AF82" s="140"/>
      <c r="AG82" s="15">
        <f t="shared" si="11"/>
        <v>11175000</v>
      </c>
      <c r="AH82" s="16"/>
      <c r="AI82" s="38"/>
      <c r="AJ82" s="15"/>
      <c r="AK82" s="40"/>
      <c r="AL82" s="14"/>
      <c r="AM82" s="14"/>
    </row>
    <row r="83" spans="1:39" ht="14.4" x14ac:dyDescent="0.3">
      <c r="A83" s="32"/>
      <c r="B83" s="123" t="s">
        <v>50</v>
      </c>
      <c r="C83" s="99"/>
      <c r="D83" s="103">
        <v>36200</v>
      </c>
      <c r="E83" s="20">
        <f t="shared" si="8"/>
        <v>70157</v>
      </c>
      <c r="F83" s="40"/>
      <c r="G83" s="34"/>
      <c r="H83" s="20">
        <f t="shared" si="6"/>
        <v>0</v>
      </c>
      <c r="I83" s="38"/>
      <c r="J83" s="34">
        <v>45500</v>
      </c>
      <c r="K83" s="9">
        <f t="shared" si="7"/>
        <v>4755657</v>
      </c>
      <c r="L83" s="42"/>
      <c r="M83" s="36"/>
      <c r="N83" s="17">
        <f t="shared" si="9"/>
        <v>0</v>
      </c>
      <c r="O83" s="26"/>
      <c r="P83" s="26"/>
      <c r="Q83" s="26"/>
      <c r="R83" s="17">
        <v>81700</v>
      </c>
      <c r="S83" s="17"/>
      <c r="T83" s="17"/>
      <c r="U83" s="17"/>
      <c r="V83" s="17"/>
      <c r="W83" s="17"/>
      <c r="X83" s="17"/>
      <c r="Y83" s="17"/>
      <c r="Z83" s="17"/>
      <c r="AA83" s="14"/>
      <c r="AB83" s="14"/>
      <c r="AC83" s="14"/>
      <c r="AD83" s="43">
        <f t="shared" si="10"/>
        <v>6338886</v>
      </c>
      <c r="AE83" s="11"/>
      <c r="AF83" s="13"/>
      <c r="AG83" s="55">
        <f t="shared" si="11"/>
        <v>11175000</v>
      </c>
      <c r="AH83" s="16"/>
      <c r="AI83" s="38"/>
      <c r="AJ83" s="15"/>
      <c r="AK83" s="40"/>
      <c r="AL83" s="14"/>
      <c r="AM83" s="14"/>
    </row>
    <row r="84" spans="1:39" s="138" customFormat="1" ht="14.4" x14ac:dyDescent="0.3">
      <c r="A84" s="124"/>
      <c r="B84" s="123" t="s">
        <v>53</v>
      </c>
      <c r="C84" s="125"/>
      <c r="D84" s="126"/>
      <c r="E84" s="127">
        <f t="shared" si="8"/>
        <v>70157</v>
      </c>
      <c r="F84" s="128"/>
      <c r="G84" s="126"/>
      <c r="H84" s="127">
        <f t="shared" si="6"/>
        <v>0</v>
      </c>
      <c r="I84" s="125"/>
      <c r="J84" s="126">
        <v>202500</v>
      </c>
      <c r="K84" s="129">
        <f t="shared" si="7"/>
        <v>4553157</v>
      </c>
      <c r="L84" s="130"/>
      <c r="M84" s="131"/>
      <c r="N84" s="132">
        <f t="shared" si="9"/>
        <v>0</v>
      </c>
      <c r="O84" s="133"/>
      <c r="P84" s="133"/>
      <c r="Q84" s="133"/>
      <c r="R84" s="132"/>
      <c r="S84" s="132"/>
      <c r="T84" s="132"/>
      <c r="U84" s="132"/>
      <c r="V84" s="132"/>
      <c r="W84" s="132"/>
      <c r="X84" s="132"/>
      <c r="Y84" s="132"/>
      <c r="Z84" s="132"/>
      <c r="AA84" s="134"/>
      <c r="AB84" s="134"/>
      <c r="AC84" s="134">
        <v>202500</v>
      </c>
      <c r="AD84" s="135">
        <f t="shared" si="10"/>
        <v>6541386</v>
      </c>
      <c r="AE84" s="141"/>
      <c r="AF84" s="142"/>
      <c r="AG84" s="137">
        <f t="shared" si="11"/>
        <v>11175000</v>
      </c>
      <c r="AH84" s="136"/>
      <c r="AI84" s="125"/>
      <c r="AJ84" s="137"/>
      <c r="AK84" s="128"/>
      <c r="AL84" s="134"/>
      <c r="AM84" s="134"/>
    </row>
    <row r="85" spans="1:39" ht="14.4" x14ac:dyDescent="0.3">
      <c r="A85" s="32"/>
      <c r="B85" s="123" t="s">
        <v>116</v>
      </c>
      <c r="C85" s="99"/>
      <c r="D85" s="103">
        <v>50000</v>
      </c>
      <c r="E85" s="20">
        <f t="shared" si="8"/>
        <v>20157</v>
      </c>
      <c r="F85" s="40"/>
      <c r="G85" s="34"/>
      <c r="H85" s="20">
        <f t="shared" si="6"/>
        <v>0</v>
      </c>
      <c r="I85" s="38"/>
      <c r="J85" s="34"/>
      <c r="K85" s="9">
        <f t="shared" si="7"/>
        <v>4553157</v>
      </c>
      <c r="L85" s="42"/>
      <c r="M85" s="36"/>
      <c r="N85" s="17">
        <f t="shared" si="9"/>
        <v>0</v>
      </c>
      <c r="O85" s="26"/>
      <c r="P85" s="26"/>
      <c r="Q85" s="26"/>
      <c r="R85" s="17"/>
      <c r="S85" s="17"/>
      <c r="T85" s="17"/>
      <c r="U85" s="17"/>
      <c r="V85" s="17"/>
      <c r="W85" s="17"/>
      <c r="X85" s="17"/>
      <c r="Y85" s="17"/>
      <c r="Z85" s="17"/>
      <c r="AA85" s="14"/>
      <c r="AB85" s="14"/>
      <c r="AC85" s="14">
        <v>50000</v>
      </c>
      <c r="AD85" s="43">
        <f t="shared" si="10"/>
        <v>6591386</v>
      </c>
      <c r="AE85" s="11"/>
      <c r="AF85" s="13"/>
      <c r="AG85" s="55">
        <f t="shared" si="11"/>
        <v>11175000</v>
      </c>
      <c r="AH85" s="16"/>
      <c r="AI85" s="38"/>
      <c r="AJ85" s="15"/>
      <c r="AK85" s="40"/>
      <c r="AL85" s="14"/>
      <c r="AM85" s="14"/>
    </row>
    <row r="86" spans="1:39" ht="14.4" x14ac:dyDescent="0.3">
      <c r="A86" s="32"/>
      <c r="B86" s="123" t="s">
        <v>118</v>
      </c>
      <c r="C86" s="99"/>
      <c r="D86" s="103">
        <v>75000</v>
      </c>
      <c r="E86" s="20">
        <f t="shared" si="8"/>
        <v>-54843</v>
      </c>
      <c r="F86" s="40"/>
      <c r="G86" s="34"/>
      <c r="H86" s="20">
        <f t="shared" si="6"/>
        <v>0</v>
      </c>
      <c r="I86" s="38"/>
      <c r="J86" s="34"/>
      <c r="K86" s="107">
        <f t="shared" si="7"/>
        <v>4553157</v>
      </c>
      <c r="L86" s="42"/>
      <c r="M86" s="36"/>
      <c r="N86" s="17">
        <f t="shared" si="9"/>
        <v>0</v>
      </c>
      <c r="O86" s="26"/>
      <c r="P86" s="26"/>
      <c r="Q86" s="26"/>
      <c r="R86" s="17"/>
      <c r="S86" s="17"/>
      <c r="T86" s="17"/>
      <c r="U86" s="17"/>
      <c r="V86" s="17"/>
      <c r="W86" s="17"/>
      <c r="X86" s="17"/>
      <c r="Y86" s="17"/>
      <c r="Z86" s="17"/>
      <c r="AA86" s="14"/>
      <c r="AB86" s="14"/>
      <c r="AC86" s="14">
        <v>75000</v>
      </c>
      <c r="AD86" s="108">
        <f t="shared" si="10"/>
        <v>6666386</v>
      </c>
      <c r="AE86" s="139"/>
      <c r="AF86" s="140"/>
      <c r="AG86" s="15">
        <f t="shared" si="11"/>
        <v>11175000</v>
      </c>
      <c r="AH86" s="16"/>
      <c r="AI86" s="38"/>
      <c r="AJ86" s="15"/>
      <c r="AK86" s="40"/>
      <c r="AL86" s="14"/>
      <c r="AM86" s="14"/>
    </row>
    <row r="87" spans="1:39" s="1" customFormat="1" ht="14.4" x14ac:dyDescent="0.3">
      <c r="A87" s="44">
        <v>14</v>
      </c>
      <c r="B87" s="78" t="s">
        <v>7</v>
      </c>
      <c r="C87" s="98">
        <v>191000</v>
      </c>
      <c r="D87" s="102"/>
      <c r="E87" s="10">
        <f t="shared" si="8"/>
        <v>136157</v>
      </c>
      <c r="F87" s="47"/>
      <c r="G87" s="46"/>
      <c r="H87" s="10">
        <f t="shared" si="6"/>
        <v>0</v>
      </c>
      <c r="I87" s="45">
        <v>172000</v>
      </c>
      <c r="J87" s="46"/>
      <c r="K87" s="9">
        <f t="shared" si="7"/>
        <v>4725157</v>
      </c>
      <c r="L87" s="48"/>
      <c r="M87" s="49"/>
      <c r="N87" s="50">
        <f t="shared" si="9"/>
        <v>0</v>
      </c>
      <c r="O87" s="51"/>
      <c r="P87" s="51"/>
      <c r="Q87" s="51"/>
      <c r="R87" s="50"/>
      <c r="S87" s="50"/>
      <c r="T87" s="50"/>
      <c r="U87" s="50"/>
      <c r="V87" s="50"/>
      <c r="W87" s="50"/>
      <c r="X87" s="50"/>
      <c r="Y87" s="50"/>
      <c r="Z87" s="50"/>
      <c r="AA87" s="52"/>
      <c r="AB87" s="52"/>
      <c r="AC87" s="52"/>
      <c r="AD87" s="43">
        <f t="shared" si="10"/>
        <v>6666386</v>
      </c>
      <c r="AE87" s="11">
        <v>191000</v>
      </c>
      <c r="AF87" s="13">
        <v>172000</v>
      </c>
      <c r="AG87" s="55">
        <f t="shared" si="11"/>
        <v>11538000</v>
      </c>
      <c r="AH87" s="53"/>
      <c r="AI87" s="45"/>
      <c r="AJ87" s="55"/>
      <c r="AK87" s="47"/>
      <c r="AL87" s="52"/>
      <c r="AM87" s="52"/>
    </row>
    <row r="88" spans="1:39" ht="14.4" x14ac:dyDescent="0.3">
      <c r="A88" s="32"/>
      <c r="B88" s="123" t="s">
        <v>46</v>
      </c>
      <c r="C88" s="99"/>
      <c r="D88" s="103">
        <v>211200</v>
      </c>
      <c r="E88" s="20">
        <f t="shared" si="8"/>
        <v>-75043</v>
      </c>
      <c r="F88" s="40"/>
      <c r="G88" s="34"/>
      <c r="H88" s="20">
        <f t="shared" si="6"/>
        <v>0</v>
      </c>
      <c r="I88" s="38"/>
      <c r="J88" s="34"/>
      <c r="K88" s="107">
        <f t="shared" si="7"/>
        <v>4725157</v>
      </c>
      <c r="L88" s="42"/>
      <c r="M88" s="36"/>
      <c r="N88" s="17">
        <f t="shared" si="9"/>
        <v>0</v>
      </c>
      <c r="O88" s="26"/>
      <c r="P88" s="26"/>
      <c r="Q88" s="26"/>
      <c r="R88" s="17"/>
      <c r="S88" s="17">
        <v>211200</v>
      </c>
      <c r="T88" s="17"/>
      <c r="U88" s="17"/>
      <c r="V88" s="17"/>
      <c r="W88" s="17"/>
      <c r="X88" s="17"/>
      <c r="Y88" s="17"/>
      <c r="Z88" s="17"/>
      <c r="AA88" s="14"/>
      <c r="AB88" s="14"/>
      <c r="AC88" s="14"/>
      <c r="AD88" s="108">
        <f t="shared" si="10"/>
        <v>6877586</v>
      </c>
      <c r="AE88" s="139"/>
      <c r="AF88" s="140"/>
      <c r="AG88" s="15">
        <f t="shared" si="11"/>
        <v>11538000</v>
      </c>
      <c r="AH88" s="16"/>
      <c r="AI88" s="38"/>
      <c r="AJ88" s="15"/>
      <c r="AK88" s="40"/>
      <c r="AL88" s="14"/>
      <c r="AM88" s="14"/>
    </row>
    <row r="89" spans="1:39" ht="14.4" x14ac:dyDescent="0.3">
      <c r="A89" s="32"/>
      <c r="B89" s="123" t="s">
        <v>50</v>
      </c>
      <c r="C89" s="99"/>
      <c r="D89" s="103">
        <v>31000</v>
      </c>
      <c r="E89" s="20">
        <f t="shared" si="8"/>
        <v>-106043</v>
      </c>
      <c r="F89" s="40"/>
      <c r="G89" s="34"/>
      <c r="H89" s="20">
        <f t="shared" si="6"/>
        <v>0</v>
      </c>
      <c r="I89" s="38"/>
      <c r="J89" s="34"/>
      <c r="K89" s="9">
        <f t="shared" si="7"/>
        <v>4725157</v>
      </c>
      <c r="L89" s="42"/>
      <c r="M89" s="36"/>
      <c r="N89" s="17">
        <f t="shared" si="9"/>
        <v>0</v>
      </c>
      <c r="O89" s="26"/>
      <c r="P89" s="26"/>
      <c r="Q89" s="26"/>
      <c r="R89" s="17">
        <v>31000</v>
      </c>
      <c r="S89" s="17"/>
      <c r="T89" s="17"/>
      <c r="U89" s="17"/>
      <c r="V89" s="17"/>
      <c r="W89" s="17"/>
      <c r="X89" s="17"/>
      <c r="Y89" s="17"/>
      <c r="Z89" s="17"/>
      <c r="AA89" s="14"/>
      <c r="AB89" s="14"/>
      <c r="AC89" s="14"/>
      <c r="AD89" s="43">
        <f t="shared" si="10"/>
        <v>6908586</v>
      </c>
      <c r="AE89" s="11"/>
      <c r="AF89" s="13"/>
      <c r="AG89" s="55">
        <f t="shared" si="11"/>
        <v>11538000</v>
      </c>
      <c r="AH89" s="16"/>
      <c r="AI89" s="38"/>
      <c r="AJ89" s="15"/>
      <c r="AK89" s="40"/>
      <c r="AL89" s="14"/>
      <c r="AM89" s="14"/>
    </row>
    <row r="90" spans="1:39" ht="14.4" x14ac:dyDescent="0.3">
      <c r="A90" s="32"/>
      <c r="B90" s="123" t="s">
        <v>103</v>
      </c>
      <c r="C90" s="99"/>
      <c r="D90" s="103">
        <v>30000</v>
      </c>
      <c r="E90" s="20">
        <f t="shared" si="8"/>
        <v>-136043</v>
      </c>
      <c r="F90" s="40"/>
      <c r="G90" s="34"/>
      <c r="H90" s="20">
        <f t="shared" si="6"/>
        <v>0</v>
      </c>
      <c r="I90" s="38"/>
      <c r="J90" s="34"/>
      <c r="K90" s="9">
        <f t="shared" si="7"/>
        <v>4725157</v>
      </c>
      <c r="L90" s="42"/>
      <c r="M90" s="36"/>
      <c r="N90" s="17">
        <f t="shared" si="9"/>
        <v>0</v>
      </c>
      <c r="O90" s="26"/>
      <c r="P90" s="26"/>
      <c r="Q90" s="26"/>
      <c r="R90" s="17"/>
      <c r="S90" s="17"/>
      <c r="T90" s="17">
        <v>30000</v>
      </c>
      <c r="U90" s="17"/>
      <c r="V90" s="17"/>
      <c r="W90" s="17"/>
      <c r="X90" s="17"/>
      <c r="Y90" s="17"/>
      <c r="Z90" s="17"/>
      <c r="AA90" s="14"/>
      <c r="AB90" s="14"/>
      <c r="AC90" s="14"/>
      <c r="AD90" s="43">
        <f t="shared" si="10"/>
        <v>6938586</v>
      </c>
      <c r="AE90" s="11"/>
      <c r="AF90" s="13"/>
      <c r="AG90" s="55">
        <f t="shared" si="11"/>
        <v>11538000</v>
      </c>
      <c r="AH90" s="16"/>
      <c r="AI90" s="38"/>
      <c r="AJ90" s="15"/>
      <c r="AK90" s="40"/>
      <c r="AL90" s="14"/>
      <c r="AM90" s="14"/>
    </row>
    <row r="91" spans="1:39" ht="14.4" x14ac:dyDescent="0.3">
      <c r="A91" s="32"/>
      <c r="B91" s="123" t="s">
        <v>117</v>
      </c>
      <c r="C91" s="99"/>
      <c r="D91" s="103">
        <v>33500</v>
      </c>
      <c r="E91" s="20">
        <f t="shared" si="8"/>
        <v>-169543</v>
      </c>
      <c r="F91" s="40"/>
      <c r="G91" s="34"/>
      <c r="H91" s="20">
        <f t="shared" ref="H91:H97" si="12">SUM(H90+F91-G91)</f>
        <v>0</v>
      </c>
      <c r="I91" s="38"/>
      <c r="J91" s="34"/>
      <c r="K91" s="9">
        <f t="shared" si="7"/>
        <v>4725157</v>
      </c>
      <c r="L91" s="42"/>
      <c r="M91" s="36"/>
      <c r="N91" s="17">
        <f t="shared" si="9"/>
        <v>0</v>
      </c>
      <c r="O91" s="26"/>
      <c r="P91" s="26"/>
      <c r="Q91" s="26"/>
      <c r="R91" s="17"/>
      <c r="S91" s="17"/>
      <c r="T91" s="17"/>
      <c r="U91" s="17"/>
      <c r="V91" s="17"/>
      <c r="W91" s="17"/>
      <c r="X91" s="17"/>
      <c r="Y91" s="17"/>
      <c r="Z91" s="17"/>
      <c r="AA91" s="14"/>
      <c r="AB91" s="14"/>
      <c r="AC91" s="14">
        <v>33500</v>
      </c>
      <c r="AD91" s="43">
        <f t="shared" si="10"/>
        <v>6972086</v>
      </c>
      <c r="AE91" s="11"/>
      <c r="AF91" s="13"/>
      <c r="AG91" s="55">
        <f t="shared" si="11"/>
        <v>11538000</v>
      </c>
      <c r="AH91" s="16"/>
      <c r="AI91" s="38"/>
      <c r="AJ91" s="15"/>
      <c r="AK91" s="40"/>
      <c r="AL91" s="14"/>
      <c r="AM91" s="14"/>
    </row>
    <row r="92" spans="1:39" s="1" customFormat="1" ht="14.4" x14ac:dyDescent="0.3">
      <c r="A92" s="44">
        <v>15</v>
      </c>
      <c r="B92" s="78" t="s">
        <v>7</v>
      </c>
      <c r="C92" s="98">
        <v>393000</v>
      </c>
      <c r="D92" s="102"/>
      <c r="E92" s="10">
        <f t="shared" si="8"/>
        <v>223457</v>
      </c>
      <c r="F92" s="47"/>
      <c r="G92" s="46"/>
      <c r="H92" s="10">
        <f t="shared" si="12"/>
        <v>0</v>
      </c>
      <c r="I92" s="45">
        <v>20000</v>
      </c>
      <c r="J92" s="46"/>
      <c r="K92" s="9">
        <f t="shared" si="7"/>
        <v>4745157</v>
      </c>
      <c r="L92" s="48"/>
      <c r="M92" s="49"/>
      <c r="N92" s="50">
        <f t="shared" si="9"/>
        <v>0</v>
      </c>
      <c r="O92" s="51"/>
      <c r="P92" s="51"/>
      <c r="Q92" s="51"/>
      <c r="R92" s="50"/>
      <c r="S92" s="50"/>
      <c r="T92" s="50"/>
      <c r="U92" s="50"/>
      <c r="V92" s="50"/>
      <c r="W92" s="50"/>
      <c r="X92" s="50"/>
      <c r="Y92" s="50"/>
      <c r="Z92" s="50"/>
      <c r="AA92" s="52"/>
      <c r="AB92" s="52"/>
      <c r="AC92" s="52"/>
      <c r="AD92" s="43">
        <f t="shared" si="10"/>
        <v>6972086</v>
      </c>
      <c r="AE92" s="11">
        <v>393000</v>
      </c>
      <c r="AF92" s="13">
        <v>20000</v>
      </c>
      <c r="AG92" s="55">
        <f t="shared" si="11"/>
        <v>11951000</v>
      </c>
      <c r="AH92" s="53"/>
      <c r="AI92" s="45"/>
      <c r="AJ92" s="55"/>
      <c r="AK92" s="47"/>
      <c r="AL92" s="52"/>
      <c r="AM92" s="52"/>
    </row>
    <row r="93" spans="1:39" s="138" customFormat="1" ht="14.4" x14ac:dyDescent="0.3">
      <c r="A93" s="124"/>
      <c r="B93" s="123" t="s">
        <v>46</v>
      </c>
      <c r="C93" s="125"/>
      <c r="D93" s="126">
        <v>46700</v>
      </c>
      <c r="E93" s="127">
        <f t="shared" si="8"/>
        <v>176757</v>
      </c>
      <c r="F93" s="128"/>
      <c r="G93" s="126"/>
      <c r="H93" s="127">
        <f t="shared" si="12"/>
        <v>0</v>
      </c>
      <c r="I93" s="125"/>
      <c r="J93" s="126"/>
      <c r="K93" s="144">
        <f t="shared" si="7"/>
        <v>4745157</v>
      </c>
      <c r="L93" s="130"/>
      <c r="M93" s="131"/>
      <c r="N93" s="132">
        <f t="shared" si="9"/>
        <v>0</v>
      </c>
      <c r="O93" s="133"/>
      <c r="P93" s="133"/>
      <c r="Q93" s="133"/>
      <c r="R93" s="132"/>
      <c r="S93" s="132">
        <v>46700</v>
      </c>
      <c r="T93" s="132"/>
      <c r="U93" s="132"/>
      <c r="V93" s="132"/>
      <c r="W93" s="132"/>
      <c r="X93" s="132"/>
      <c r="Y93" s="132"/>
      <c r="Z93" s="132"/>
      <c r="AA93" s="134"/>
      <c r="AB93" s="134"/>
      <c r="AC93" s="134"/>
      <c r="AD93" s="145">
        <f t="shared" si="10"/>
        <v>7018786</v>
      </c>
      <c r="AE93" s="146"/>
      <c r="AF93" s="147"/>
      <c r="AG93" s="148">
        <f t="shared" si="11"/>
        <v>11951000</v>
      </c>
      <c r="AH93" s="136"/>
      <c r="AI93" s="125"/>
      <c r="AJ93" s="137"/>
      <c r="AK93" s="128"/>
      <c r="AL93" s="134"/>
      <c r="AM93" s="134"/>
    </row>
    <row r="94" spans="1:39" ht="14.4" x14ac:dyDescent="0.3">
      <c r="A94" s="32"/>
      <c r="B94" s="123" t="s">
        <v>103</v>
      </c>
      <c r="C94" s="99"/>
      <c r="D94" s="103">
        <v>78000</v>
      </c>
      <c r="E94" s="20">
        <f t="shared" si="8"/>
        <v>98757</v>
      </c>
      <c r="F94" s="40"/>
      <c r="G94" s="34"/>
      <c r="H94" s="20">
        <f t="shared" si="12"/>
        <v>0</v>
      </c>
      <c r="I94" s="38"/>
      <c r="J94" s="34"/>
      <c r="K94" s="9">
        <f t="shared" si="7"/>
        <v>4745157</v>
      </c>
      <c r="L94" s="42"/>
      <c r="M94" s="36"/>
      <c r="N94" s="17">
        <f t="shared" si="9"/>
        <v>0</v>
      </c>
      <c r="O94" s="26"/>
      <c r="P94" s="26"/>
      <c r="Q94" s="26"/>
      <c r="R94" s="17"/>
      <c r="S94" s="17"/>
      <c r="T94" s="17">
        <v>78000</v>
      </c>
      <c r="U94" s="17"/>
      <c r="V94" s="17"/>
      <c r="W94" s="17"/>
      <c r="X94" s="17"/>
      <c r="Y94" s="17"/>
      <c r="Z94" s="17"/>
      <c r="AA94" s="14"/>
      <c r="AB94" s="14"/>
      <c r="AC94" s="14"/>
      <c r="AD94" s="43">
        <f t="shared" si="10"/>
        <v>7096786</v>
      </c>
      <c r="AE94" s="11"/>
      <c r="AF94" s="13"/>
      <c r="AG94" s="55">
        <f t="shared" si="11"/>
        <v>11951000</v>
      </c>
      <c r="AH94" s="16"/>
      <c r="AI94" s="38"/>
      <c r="AJ94" s="15"/>
      <c r="AK94" s="40"/>
      <c r="AL94" s="14"/>
      <c r="AM94" s="14"/>
    </row>
    <row r="95" spans="1:39" s="1" customFormat="1" ht="14.4" x14ac:dyDescent="0.3">
      <c r="A95" s="44">
        <v>16</v>
      </c>
      <c r="B95" s="78" t="s">
        <v>7</v>
      </c>
      <c r="C95" s="98">
        <v>179000</v>
      </c>
      <c r="D95" s="102"/>
      <c r="E95" s="10">
        <f t="shared" si="8"/>
        <v>277757</v>
      </c>
      <c r="F95" s="47"/>
      <c r="G95" s="46"/>
      <c r="H95" s="10">
        <f t="shared" si="12"/>
        <v>0</v>
      </c>
      <c r="I95" s="45">
        <v>107000</v>
      </c>
      <c r="J95" s="46"/>
      <c r="K95" s="9">
        <f t="shared" si="7"/>
        <v>4852157</v>
      </c>
      <c r="L95" s="48"/>
      <c r="M95" s="49"/>
      <c r="N95" s="50">
        <f t="shared" si="9"/>
        <v>0</v>
      </c>
      <c r="O95" s="51"/>
      <c r="P95" s="51"/>
      <c r="Q95" s="51"/>
      <c r="R95" s="50"/>
      <c r="S95" s="50"/>
      <c r="T95" s="50"/>
      <c r="U95" s="50"/>
      <c r="V95" s="50"/>
      <c r="W95" s="50"/>
      <c r="X95" s="50"/>
      <c r="Y95" s="50"/>
      <c r="Z95" s="50"/>
      <c r="AA95" s="52"/>
      <c r="AB95" s="52"/>
      <c r="AC95" s="52"/>
      <c r="AD95" s="43">
        <f t="shared" si="10"/>
        <v>7096786</v>
      </c>
      <c r="AE95" s="11">
        <v>179000</v>
      </c>
      <c r="AF95" s="13">
        <v>107000</v>
      </c>
      <c r="AG95" s="55">
        <f t="shared" si="11"/>
        <v>12237000</v>
      </c>
      <c r="AH95" s="53"/>
      <c r="AI95" s="45"/>
      <c r="AJ95" s="55"/>
      <c r="AK95" s="47"/>
      <c r="AL95" s="52"/>
      <c r="AM95" s="52"/>
    </row>
    <row r="96" spans="1:39" ht="14.4" x14ac:dyDescent="0.3">
      <c r="A96" s="32"/>
      <c r="B96" s="123" t="s">
        <v>46</v>
      </c>
      <c r="C96" s="99"/>
      <c r="D96" s="103">
        <v>304500</v>
      </c>
      <c r="E96" s="20">
        <f t="shared" si="8"/>
        <v>-26743</v>
      </c>
      <c r="F96" s="40"/>
      <c r="G96" s="34"/>
      <c r="H96" s="20">
        <f t="shared" si="12"/>
        <v>0</v>
      </c>
      <c r="I96" s="38"/>
      <c r="J96" s="34"/>
      <c r="K96" s="9">
        <f t="shared" si="7"/>
        <v>4852157</v>
      </c>
      <c r="L96" s="42"/>
      <c r="M96" s="36"/>
      <c r="N96" s="17">
        <f t="shared" si="9"/>
        <v>0</v>
      </c>
      <c r="O96" s="26"/>
      <c r="P96" s="26"/>
      <c r="Q96" s="26"/>
      <c r="R96" s="17"/>
      <c r="S96" s="17">
        <v>304500</v>
      </c>
      <c r="T96" s="17"/>
      <c r="U96" s="17"/>
      <c r="V96" s="17"/>
      <c r="W96" s="17"/>
      <c r="X96" s="17"/>
      <c r="Y96" s="17"/>
      <c r="Z96" s="17"/>
      <c r="AA96" s="14"/>
      <c r="AB96" s="14"/>
      <c r="AC96" s="14"/>
      <c r="AD96" s="43">
        <f t="shared" si="10"/>
        <v>7401286</v>
      </c>
      <c r="AE96" s="11"/>
      <c r="AF96" s="13"/>
      <c r="AG96" s="55">
        <f t="shared" si="11"/>
        <v>12237000</v>
      </c>
      <c r="AH96" s="16"/>
      <c r="AI96" s="38"/>
      <c r="AJ96" s="15"/>
      <c r="AK96" s="40"/>
      <c r="AL96" s="14"/>
      <c r="AM96" s="14"/>
    </row>
    <row r="97" spans="1:39" ht="14.4" x14ac:dyDescent="0.3">
      <c r="A97" s="32"/>
      <c r="B97" s="123" t="s">
        <v>119</v>
      </c>
      <c r="C97" s="99"/>
      <c r="D97" s="103">
        <v>102500</v>
      </c>
      <c r="E97" s="20">
        <f t="shared" si="8"/>
        <v>-129243</v>
      </c>
      <c r="F97" s="40"/>
      <c r="G97" s="34"/>
      <c r="H97" s="20">
        <f t="shared" si="12"/>
        <v>0</v>
      </c>
      <c r="I97" s="38"/>
      <c r="J97" s="34"/>
      <c r="K97" s="9">
        <f t="shared" si="7"/>
        <v>4852157</v>
      </c>
      <c r="L97" s="42"/>
      <c r="M97" s="36"/>
      <c r="N97" s="17">
        <f t="shared" si="9"/>
        <v>0</v>
      </c>
      <c r="O97" s="26"/>
      <c r="P97" s="26"/>
      <c r="Q97" s="26"/>
      <c r="R97" s="17"/>
      <c r="S97" s="17"/>
      <c r="T97" s="17"/>
      <c r="U97" s="17"/>
      <c r="V97" s="17"/>
      <c r="W97" s="17"/>
      <c r="X97" s="17"/>
      <c r="Y97" s="17"/>
      <c r="Z97" s="17"/>
      <c r="AA97" s="14"/>
      <c r="AB97" s="14"/>
      <c r="AC97" s="14">
        <v>102500</v>
      </c>
      <c r="AD97" s="43">
        <f t="shared" si="10"/>
        <v>7503786</v>
      </c>
      <c r="AE97" s="11"/>
      <c r="AF97" s="13"/>
      <c r="AG97" s="55">
        <f t="shared" si="11"/>
        <v>12237000</v>
      </c>
      <c r="AH97" s="16"/>
      <c r="AI97" s="38"/>
      <c r="AJ97" s="15"/>
      <c r="AK97" s="40"/>
      <c r="AL97" s="14"/>
      <c r="AM97" s="14"/>
    </row>
    <row r="98" spans="1:39" s="1" customFormat="1" ht="14.4" x14ac:dyDescent="0.3">
      <c r="A98" s="44">
        <v>17</v>
      </c>
      <c r="B98" s="78" t="s">
        <v>7</v>
      </c>
      <c r="C98" s="98">
        <v>317000</v>
      </c>
      <c r="D98" s="102"/>
      <c r="E98" s="10">
        <f t="shared" ref="E98:E109" si="13">SUM(E97+C98-D98)</f>
        <v>187757</v>
      </c>
      <c r="F98" s="47"/>
      <c r="G98" s="46"/>
      <c r="H98" s="10">
        <f t="shared" ref="H98:H109" si="14">SUM(H97+F98-G98)</f>
        <v>0</v>
      </c>
      <c r="I98" s="45">
        <v>205000</v>
      </c>
      <c r="J98" s="46"/>
      <c r="K98" s="9">
        <f t="shared" ref="K98:K109" si="15">SUM(K97+I98-J98)</f>
        <v>5057157</v>
      </c>
      <c r="L98" s="48"/>
      <c r="M98" s="49"/>
      <c r="N98" s="50">
        <f t="shared" ref="N98:N109" si="16">L98+N97-M98</f>
        <v>0</v>
      </c>
      <c r="O98" s="51"/>
      <c r="P98" s="51"/>
      <c r="Q98" s="51"/>
      <c r="R98" s="50"/>
      <c r="S98" s="50"/>
      <c r="T98" s="50"/>
      <c r="U98" s="50"/>
      <c r="V98" s="50"/>
      <c r="W98" s="50"/>
      <c r="X98" s="50"/>
      <c r="Y98" s="50"/>
      <c r="Z98" s="50"/>
      <c r="AA98" s="52"/>
      <c r="AB98" s="52"/>
      <c r="AC98" s="52"/>
      <c r="AD98" s="43">
        <f t="shared" ref="AD98:AD109" si="17">SUM(R98:AC98)+AD97</f>
        <v>7503786</v>
      </c>
      <c r="AE98" s="11">
        <v>317000</v>
      </c>
      <c r="AF98" s="13">
        <v>205000</v>
      </c>
      <c r="AG98" s="55">
        <f t="shared" ref="AG98:AG109" si="18">AE98+AF98+AG97</f>
        <v>12759000</v>
      </c>
      <c r="AH98" s="53"/>
      <c r="AI98" s="45"/>
      <c r="AJ98" s="55"/>
      <c r="AK98" s="47"/>
      <c r="AL98" s="52"/>
      <c r="AM98" s="52"/>
    </row>
    <row r="99" spans="1:39" ht="14.4" x14ac:dyDescent="0.3">
      <c r="A99" s="32"/>
      <c r="B99" s="123" t="s">
        <v>46</v>
      </c>
      <c r="C99" s="99"/>
      <c r="D99" s="103">
        <v>71000</v>
      </c>
      <c r="E99" s="20">
        <f t="shared" si="13"/>
        <v>116757</v>
      </c>
      <c r="F99" s="40"/>
      <c r="G99" s="34"/>
      <c r="H99" s="20">
        <f t="shared" si="14"/>
        <v>0</v>
      </c>
      <c r="I99" s="38"/>
      <c r="J99" s="34"/>
      <c r="K99" s="9">
        <f t="shared" si="15"/>
        <v>5057157</v>
      </c>
      <c r="L99" s="42"/>
      <c r="M99" s="36"/>
      <c r="N99" s="17">
        <f t="shared" si="16"/>
        <v>0</v>
      </c>
      <c r="O99" s="26"/>
      <c r="P99" s="26"/>
      <c r="Q99" s="26"/>
      <c r="R99" s="17"/>
      <c r="S99" s="17">
        <v>71000</v>
      </c>
      <c r="T99" s="17"/>
      <c r="U99" s="17"/>
      <c r="V99" s="17"/>
      <c r="W99" s="17"/>
      <c r="X99" s="17"/>
      <c r="Y99" s="17"/>
      <c r="Z99" s="17"/>
      <c r="AA99" s="14"/>
      <c r="AB99" s="14"/>
      <c r="AC99" s="14"/>
      <c r="AD99" s="43">
        <f t="shared" si="17"/>
        <v>7574786</v>
      </c>
      <c r="AE99" s="11"/>
      <c r="AF99" s="13"/>
      <c r="AG99" s="55">
        <f t="shared" si="18"/>
        <v>12759000</v>
      </c>
      <c r="AH99" s="16"/>
      <c r="AI99" s="38"/>
      <c r="AJ99" s="15"/>
      <c r="AK99" s="40"/>
      <c r="AL99" s="14"/>
      <c r="AM99" s="14"/>
    </row>
    <row r="100" spans="1:39" s="1" customFormat="1" ht="14.4" x14ac:dyDescent="0.3">
      <c r="A100" s="44">
        <v>18</v>
      </c>
      <c r="B100" s="78" t="s">
        <v>7</v>
      </c>
      <c r="C100" s="98">
        <v>170000</v>
      </c>
      <c r="D100" s="102"/>
      <c r="E100" s="10">
        <f t="shared" si="13"/>
        <v>286757</v>
      </c>
      <c r="F100" s="47"/>
      <c r="G100" s="46"/>
      <c r="H100" s="10">
        <f t="shared" si="14"/>
        <v>0</v>
      </c>
      <c r="I100" s="45">
        <v>74000</v>
      </c>
      <c r="J100" s="46"/>
      <c r="K100" s="9">
        <f t="shared" si="15"/>
        <v>5131157</v>
      </c>
      <c r="L100" s="48"/>
      <c r="M100" s="49"/>
      <c r="N100" s="50">
        <f t="shared" si="16"/>
        <v>0</v>
      </c>
      <c r="O100" s="51"/>
      <c r="P100" s="51"/>
      <c r="Q100" s="51"/>
      <c r="R100" s="50"/>
      <c r="S100" s="50"/>
      <c r="T100" s="50"/>
      <c r="U100" s="50"/>
      <c r="V100" s="50"/>
      <c r="W100" s="50"/>
      <c r="X100" s="50"/>
      <c r="Y100" s="50"/>
      <c r="Z100" s="50"/>
      <c r="AA100" s="52"/>
      <c r="AB100" s="52"/>
      <c r="AC100" s="52"/>
      <c r="AD100" s="43">
        <f t="shared" si="17"/>
        <v>7574786</v>
      </c>
      <c r="AE100" s="11">
        <v>170000</v>
      </c>
      <c r="AF100" s="13">
        <v>74000</v>
      </c>
      <c r="AG100" s="55">
        <f t="shared" si="18"/>
        <v>13003000</v>
      </c>
      <c r="AH100" s="53"/>
      <c r="AI100" s="45"/>
      <c r="AJ100" s="55"/>
      <c r="AK100" s="47"/>
      <c r="AL100" s="52"/>
      <c r="AM100" s="52"/>
    </row>
    <row r="101" spans="1:39" ht="14.4" x14ac:dyDescent="0.3">
      <c r="A101" s="32"/>
      <c r="B101" s="123" t="s">
        <v>46</v>
      </c>
      <c r="C101" s="99"/>
      <c r="D101" s="103">
        <v>740000</v>
      </c>
      <c r="E101" s="20">
        <f t="shared" si="13"/>
        <v>-453243</v>
      </c>
      <c r="F101" s="40"/>
      <c r="G101" s="34"/>
      <c r="H101" s="20">
        <f t="shared" si="14"/>
        <v>0</v>
      </c>
      <c r="I101" s="38"/>
      <c r="J101" s="34"/>
      <c r="K101" s="9">
        <f t="shared" si="15"/>
        <v>5131157</v>
      </c>
      <c r="L101" s="42"/>
      <c r="M101" s="36"/>
      <c r="N101" s="17">
        <f t="shared" si="16"/>
        <v>0</v>
      </c>
      <c r="O101" s="26"/>
      <c r="P101" s="26"/>
      <c r="Q101" s="26"/>
      <c r="R101" s="17"/>
      <c r="S101" s="17">
        <v>740000</v>
      </c>
      <c r="T101" s="17"/>
      <c r="U101" s="17"/>
      <c r="V101" s="17"/>
      <c r="W101" s="17"/>
      <c r="X101" s="17"/>
      <c r="Y101" s="17"/>
      <c r="Z101" s="17"/>
      <c r="AA101" s="14"/>
      <c r="AB101" s="14"/>
      <c r="AC101" s="14"/>
      <c r="AD101" s="43">
        <f t="shared" si="17"/>
        <v>8314786</v>
      </c>
      <c r="AE101" s="11"/>
      <c r="AF101" s="13"/>
      <c r="AG101" s="55">
        <f t="shared" si="18"/>
        <v>13003000</v>
      </c>
      <c r="AH101" s="16"/>
      <c r="AI101" s="38"/>
      <c r="AJ101" s="15"/>
      <c r="AK101" s="40"/>
      <c r="AL101" s="14"/>
      <c r="AM101" s="14"/>
    </row>
    <row r="102" spans="1:39" ht="14.4" x14ac:dyDescent="0.3">
      <c r="A102" s="32"/>
      <c r="B102" s="123" t="s">
        <v>50</v>
      </c>
      <c r="C102" s="99"/>
      <c r="D102" s="103">
        <v>378000</v>
      </c>
      <c r="E102" s="20">
        <f t="shared" si="13"/>
        <v>-831243</v>
      </c>
      <c r="F102" s="40"/>
      <c r="G102" s="34"/>
      <c r="H102" s="20">
        <f t="shared" si="14"/>
        <v>0</v>
      </c>
      <c r="I102" s="38"/>
      <c r="J102" s="34"/>
      <c r="K102" s="9">
        <f t="shared" si="15"/>
        <v>5131157</v>
      </c>
      <c r="L102" s="42"/>
      <c r="M102" s="36"/>
      <c r="N102" s="17">
        <f t="shared" si="16"/>
        <v>0</v>
      </c>
      <c r="O102" s="26"/>
      <c r="P102" s="26"/>
      <c r="Q102" s="26"/>
      <c r="R102" s="17">
        <v>378000</v>
      </c>
      <c r="S102" s="17"/>
      <c r="T102" s="17"/>
      <c r="U102" s="17"/>
      <c r="V102" s="17"/>
      <c r="W102" s="17"/>
      <c r="X102" s="17"/>
      <c r="Y102" s="17"/>
      <c r="Z102" s="17"/>
      <c r="AA102" s="14"/>
      <c r="AB102" s="14"/>
      <c r="AC102" s="14"/>
      <c r="AD102" s="43">
        <f t="shared" si="17"/>
        <v>8692786</v>
      </c>
      <c r="AE102" s="11"/>
      <c r="AF102" s="13"/>
      <c r="AG102" s="55">
        <f t="shared" si="18"/>
        <v>13003000</v>
      </c>
      <c r="AH102" s="16"/>
      <c r="AI102" s="38"/>
      <c r="AJ102" s="15"/>
      <c r="AK102" s="40"/>
      <c r="AL102" s="14"/>
      <c r="AM102" s="14"/>
    </row>
    <row r="103" spans="1:39" ht="12.6" customHeight="1" x14ac:dyDescent="0.3">
      <c r="A103" s="32"/>
      <c r="B103" s="123" t="s">
        <v>53</v>
      </c>
      <c r="C103" s="99"/>
      <c r="D103" s="103">
        <v>102500</v>
      </c>
      <c r="E103" s="20">
        <f t="shared" si="13"/>
        <v>-933743</v>
      </c>
      <c r="F103" s="40"/>
      <c r="G103" s="34"/>
      <c r="H103" s="20">
        <f t="shared" si="14"/>
        <v>0</v>
      </c>
      <c r="I103" s="38"/>
      <c r="J103" s="34"/>
      <c r="K103" s="9">
        <f t="shared" si="15"/>
        <v>5131157</v>
      </c>
      <c r="L103" s="42"/>
      <c r="M103" s="36"/>
      <c r="N103" s="17">
        <f t="shared" si="16"/>
        <v>0</v>
      </c>
      <c r="O103" s="26"/>
      <c r="P103" s="26"/>
      <c r="Q103" s="26"/>
      <c r="R103" s="17"/>
      <c r="S103" s="17"/>
      <c r="T103" s="17"/>
      <c r="U103" s="17"/>
      <c r="V103" s="17"/>
      <c r="W103" s="17"/>
      <c r="X103" s="17"/>
      <c r="Y103" s="17"/>
      <c r="Z103" s="17"/>
      <c r="AA103" s="14"/>
      <c r="AB103" s="14"/>
      <c r="AC103" s="14">
        <v>102500</v>
      </c>
      <c r="AD103" s="43">
        <f t="shared" si="17"/>
        <v>8795286</v>
      </c>
      <c r="AE103" s="11"/>
      <c r="AF103" s="13"/>
      <c r="AG103" s="55">
        <f t="shared" si="18"/>
        <v>13003000</v>
      </c>
      <c r="AH103" s="16"/>
      <c r="AI103" s="38"/>
      <c r="AJ103" s="15"/>
      <c r="AK103" s="40"/>
      <c r="AL103" s="14"/>
      <c r="AM103" s="14"/>
    </row>
    <row r="104" spans="1:39" ht="14.4" x14ac:dyDescent="0.3">
      <c r="A104" s="32"/>
      <c r="B104" s="123" t="s">
        <v>120</v>
      </c>
      <c r="C104" s="99"/>
      <c r="D104" s="103">
        <v>90000</v>
      </c>
      <c r="E104" s="20">
        <f t="shared" si="13"/>
        <v>-1023743</v>
      </c>
      <c r="F104" s="40"/>
      <c r="G104" s="34"/>
      <c r="H104" s="20">
        <f t="shared" si="14"/>
        <v>0</v>
      </c>
      <c r="I104" s="38"/>
      <c r="J104" s="34"/>
      <c r="K104" s="9">
        <f t="shared" si="15"/>
        <v>5131157</v>
      </c>
      <c r="L104" s="42"/>
      <c r="M104" s="36"/>
      <c r="N104" s="17">
        <f t="shared" si="16"/>
        <v>0</v>
      </c>
      <c r="O104" s="26"/>
      <c r="P104" s="26"/>
      <c r="Q104" s="26"/>
      <c r="R104" s="17"/>
      <c r="S104" s="17"/>
      <c r="T104" s="17"/>
      <c r="U104" s="17"/>
      <c r="V104" s="17"/>
      <c r="W104" s="17"/>
      <c r="X104" s="17"/>
      <c r="Y104" s="17"/>
      <c r="Z104" s="17"/>
      <c r="AA104" s="14"/>
      <c r="AB104" s="14"/>
      <c r="AC104" s="14">
        <v>90000</v>
      </c>
      <c r="AD104" s="43">
        <f t="shared" si="17"/>
        <v>8885286</v>
      </c>
      <c r="AE104" s="11"/>
      <c r="AF104" s="13"/>
      <c r="AG104" s="55">
        <f t="shared" si="18"/>
        <v>13003000</v>
      </c>
      <c r="AH104" s="16"/>
      <c r="AI104" s="38"/>
      <c r="AJ104" s="15"/>
      <c r="AK104" s="40"/>
      <c r="AL104" s="14"/>
      <c r="AM104" s="14"/>
    </row>
    <row r="105" spans="1:39" ht="14.4" x14ac:dyDescent="0.3">
      <c r="A105" s="32"/>
      <c r="B105" s="123"/>
      <c r="C105" s="99"/>
      <c r="D105" s="103"/>
      <c r="E105" s="20">
        <f t="shared" si="13"/>
        <v>-1023743</v>
      </c>
      <c r="F105" s="40"/>
      <c r="G105" s="34"/>
      <c r="H105" s="20">
        <f t="shared" si="14"/>
        <v>0</v>
      </c>
      <c r="I105" s="38"/>
      <c r="J105" s="34"/>
      <c r="K105" s="9">
        <f t="shared" si="15"/>
        <v>5131157</v>
      </c>
      <c r="L105" s="42"/>
      <c r="M105" s="36"/>
      <c r="N105" s="17">
        <f t="shared" si="16"/>
        <v>0</v>
      </c>
      <c r="O105" s="26"/>
      <c r="P105" s="26"/>
      <c r="Q105" s="26"/>
      <c r="R105" s="17"/>
      <c r="S105" s="17"/>
      <c r="T105" s="17"/>
      <c r="U105" s="17"/>
      <c r="V105" s="17"/>
      <c r="W105" s="17"/>
      <c r="X105" s="17"/>
      <c r="Y105" s="17"/>
      <c r="Z105" s="17"/>
      <c r="AA105" s="14"/>
      <c r="AB105" s="14"/>
      <c r="AC105" s="14"/>
      <c r="AD105" s="43">
        <f t="shared" si="17"/>
        <v>8885286</v>
      </c>
      <c r="AE105" s="11"/>
      <c r="AF105" s="13"/>
      <c r="AG105" s="55">
        <f t="shared" si="18"/>
        <v>13003000</v>
      </c>
      <c r="AH105" s="16"/>
      <c r="AI105" s="38"/>
      <c r="AJ105" s="15"/>
      <c r="AK105" s="40"/>
      <c r="AL105" s="14"/>
      <c r="AM105" s="14"/>
    </row>
    <row r="106" spans="1:39" ht="14.4" x14ac:dyDescent="0.3">
      <c r="A106" s="32"/>
      <c r="B106" s="95"/>
      <c r="C106" s="99"/>
      <c r="D106" s="103"/>
      <c r="E106" s="20">
        <f t="shared" si="13"/>
        <v>-1023743</v>
      </c>
      <c r="F106" s="40"/>
      <c r="G106" s="34"/>
      <c r="H106" s="20">
        <f t="shared" si="14"/>
        <v>0</v>
      </c>
      <c r="I106" s="38"/>
      <c r="J106" s="34"/>
      <c r="K106" s="9">
        <f t="shared" si="15"/>
        <v>5131157</v>
      </c>
      <c r="L106" s="42"/>
      <c r="M106" s="36"/>
      <c r="N106" s="17">
        <f t="shared" si="16"/>
        <v>0</v>
      </c>
      <c r="O106" s="26"/>
      <c r="P106" s="26"/>
      <c r="Q106" s="26"/>
      <c r="R106" s="17"/>
      <c r="S106" s="17"/>
      <c r="T106" s="17"/>
      <c r="U106" s="17"/>
      <c r="V106" s="17"/>
      <c r="W106" s="17"/>
      <c r="X106" s="17"/>
      <c r="Y106" s="17"/>
      <c r="Z106" s="17"/>
      <c r="AA106" s="14"/>
      <c r="AB106" s="14"/>
      <c r="AC106" s="14"/>
      <c r="AD106" s="43">
        <f t="shared" si="17"/>
        <v>8885286</v>
      </c>
      <c r="AE106" s="11"/>
      <c r="AF106" s="13"/>
      <c r="AG106" s="55">
        <f t="shared" si="18"/>
        <v>13003000</v>
      </c>
      <c r="AH106" s="16"/>
      <c r="AI106" s="38"/>
      <c r="AJ106" s="15"/>
      <c r="AK106" s="40"/>
      <c r="AL106" s="14"/>
      <c r="AM106" s="14"/>
    </row>
    <row r="107" spans="1:39" ht="14.4" x14ac:dyDescent="0.3">
      <c r="A107" s="32"/>
      <c r="B107" s="78" t="s">
        <v>121</v>
      </c>
      <c r="C107" s="99"/>
      <c r="D107" s="103"/>
      <c r="E107" s="20">
        <f t="shared" si="13"/>
        <v>-1023743</v>
      </c>
      <c r="F107" s="40"/>
      <c r="G107" s="34"/>
      <c r="H107" s="20">
        <f t="shared" si="14"/>
        <v>0</v>
      </c>
      <c r="I107" s="38"/>
      <c r="J107" s="34"/>
      <c r="K107" s="9">
        <f t="shared" si="15"/>
        <v>5131157</v>
      </c>
      <c r="L107" s="42"/>
      <c r="M107" s="36"/>
      <c r="N107" s="17">
        <f t="shared" si="16"/>
        <v>0</v>
      </c>
      <c r="O107" s="26"/>
      <c r="P107" s="26"/>
      <c r="Q107" s="26"/>
      <c r="R107" s="17"/>
      <c r="S107" s="17"/>
      <c r="T107" s="17"/>
      <c r="U107" s="17"/>
      <c r="V107" s="17"/>
      <c r="W107" s="17"/>
      <c r="X107" s="17"/>
      <c r="Y107" s="17"/>
      <c r="Z107" s="17"/>
      <c r="AA107" s="14"/>
      <c r="AB107" s="14"/>
      <c r="AC107" s="14"/>
      <c r="AD107" s="43">
        <f t="shared" si="17"/>
        <v>8885286</v>
      </c>
      <c r="AE107" s="11"/>
      <c r="AF107" s="13"/>
      <c r="AG107" s="55">
        <f t="shared" si="18"/>
        <v>13003000</v>
      </c>
      <c r="AH107" s="16"/>
      <c r="AI107" s="38"/>
      <c r="AJ107" s="15"/>
      <c r="AK107" s="40"/>
      <c r="AL107" s="14"/>
      <c r="AM107" s="14"/>
    </row>
    <row r="108" spans="1:39" ht="14.4" x14ac:dyDescent="0.3">
      <c r="A108" s="32"/>
      <c r="B108" s="95" t="s">
        <v>122</v>
      </c>
      <c r="C108" s="99"/>
      <c r="D108" s="103">
        <v>261843</v>
      </c>
      <c r="E108" s="20">
        <f t="shared" si="13"/>
        <v>-1285586</v>
      </c>
      <c r="F108" s="40"/>
      <c r="G108" s="34"/>
      <c r="H108" s="20">
        <f t="shared" si="14"/>
        <v>0</v>
      </c>
      <c r="I108" s="38"/>
      <c r="J108" s="34"/>
      <c r="K108" s="9">
        <f t="shared" si="15"/>
        <v>5131157</v>
      </c>
      <c r="L108" s="42"/>
      <c r="M108" s="36"/>
      <c r="N108" s="17">
        <f t="shared" si="16"/>
        <v>0</v>
      </c>
      <c r="O108" s="26"/>
      <c r="P108" s="26"/>
      <c r="Q108" s="26"/>
      <c r="R108" s="17"/>
      <c r="S108" s="17">
        <v>261843</v>
      </c>
      <c r="T108" s="17"/>
      <c r="U108" s="17"/>
      <c r="V108" s="17"/>
      <c r="W108" s="17"/>
      <c r="X108" s="17"/>
      <c r="Y108" s="17"/>
      <c r="Z108" s="17"/>
      <c r="AA108" s="14"/>
      <c r="AB108" s="14"/>
      <c r="AC108" s="14"/>
      <c r="AD108" s="43">
        <f t="shared" si="17"/>
        <v>9147129</v>
      </c>
      <c r="AE108" s="11"/>
      <c r="AF108" s="13"/>
      <c r="AG108" s="55">
        <f t="shared" si="18"/>
        <v>13003000</v>
      </c>
      <c r="AH108" s="16"/>
      <c r="AI108" s="38"/>
      <c r="AJ108" s="15"/>
      <c r="AK108" s="40"/>
      <c r="AL108" s="14"/>
      <c r="AM108" s="14"/>
    </row>
    <row r="109" spans="1:39" ht="14.4" x14ac:dyDescent="0.3">
      <c r="A109" s="32"/>
      <c r="B109" s="95" t="s">
        <v>123</v>
      </c>
      <c r="C109" s="99"/>
      <c r="D109" s="103">
        <v>202500</v>
      </c>
      <c r="E109" s="20">
        <f t="shared" si="13"/>
        <v>-1488086</v>
      </c>
      <c r="F109" s="40"/>
      <c r="G109" s="34"/>
      <c r="H109" s="20">
        <f t="shared" si="14"/>
        <v>0</v>
      </c>
      <c r="I109" s="38"/>
      <c r="J109" s="34"/>
      <c r="K109" s="9">
        <f t="shared" si="15"/>
        <v>5131157</v>
      </c>
      <c r="L109" s="42"/>
      <c r="M109" s="36"/>
      <c r="N109" s="17">
        <f t="shared" si="16"/>
        <v>0</v>
      </c>
      <c r="O109" s="26"/>
      <c r="P109" s="26"/>
      <c r="Q109" s="26"/>
      <c r="R109" s="17"/>
      <c r="S109" s="17"/>
      <c r="T109" s="17"/>
      <c r="U109" s="17"/>
      <c r="V109" s="17"/>
      <c r="W109" s="17"/>
      <c r="X109" s="17"/>
      <c r="Y109" s="17"/>
      <c r="Z109" s="17"/>
      <c r="AA109" s="14"/>
      <c r="AB109" s="14"/>
      <c r="AC109" s="14">
        <v>202500</v>
      </c>
      <c r="AD109" s="43">
        <f t="shared" si="17"/>
        <v>9349629</v>
      </c>
      <c r="AE109" s="11"/>
      <c r="AF109" s="13"/>
      <c r="AG109" s="55">
        <f t="shared" si="18"/>
        <v>13003000</v>
      </c>
      <c r="AH109" s="16"/>
      <c r="AI109" s="38"/>
      <c r="AJ109" s="15"/>
      <c r="AK109" s="40"/>
      <c r="AL109" s="14"/>
      <c r="AM109" s="14"/>
    </row>
    <row r="110" spans="1:39" ht="14.4" x14ac:dyDescent="0.3">
      <c r="A110" s="32"/>
      <c r="B110" s="95"/>
      <c r="C110" s="99"/>
      <c r="D110" s="103"/>
      <c r="E110" s="20">
        <f t="shared" ref="E110:E111" si="19">SUM(E109+C110-D110)</f>
        <v>-1488086</v>
      </c>
      <c r="F110" s="40"/>
      <c r="G110" s="34"/>
      <c r="H110" s="20">
        <f t="shared" ref="H110:H111" si="20">SUM(H109+F110-G110)</f>
        <v>0</v>
      </c>
      <c r="I110" s="38"/>
      <c r="J110" s="34"/>
      <c r="K110" s="9">
        <f t="shared" ref="K110:K111" si="21">SUM(K109+I110-J110)</f>
        <v>5131157</v>
      </c>
      <c r="L110" s="42"/>
      <c r="M110" s="36"/>
      <c r="N110" s="17">
        <f t="shared" ref="N110:N111" si="22">L110+N109-M110</f>
        <v>0</v>
      </c>
      <c r="O110" s="26"/>
      <c r="P110" s="26"/>
      <c r="Q110" s="26"/>
      <c r="R110" s="17"/>
      <c r="S110" s="17"/>
      <c r="T110" s="17"/>
      <c r="U110" s="17"/>
      <c r="V110" s="17"/>
      <c r="W110" s="17"/>
      <c r="X110" s="17"/>
      <c r="Y110" s="17"/>
      <c r="Z110" s="17"/>
      <c r="AA110" s="14"/>
      <c r="AB110" s="14"/>
      <c r="AC110" s="14"/>
      <c r="AD110" s="43">
        <f t="shared" ref="AD110:AD111" si="23">SUM(R110:AC110)+AD109</f>
        <v>9349629</v>
      </c>
      <c r="AE110" s="11"/>
      <c r="AF110" s="13"/>
      <c r="AG110" s="55">
        <f t="shared" ref="AG110:AG111" si="24">AE110+AF110+AG109</f>
        <v>13003000</v>
      </c>
      <c r="AH110" s="16"/>
      <c r="AI110" s="38"/>
      <c r="AJ110" s="15"/>
      <c r="AK110" s="40"/>
      <c r="AL110" s="14"/>
      <c r="AM110" s="14"/>
    </row>
    <row r="111" spans="1:39" ht="14.4" x14ac:dyDescent="0.3">
      <c r="A111" s="32"/>
      <c r="B111" s="95"/>
      <c r="C111" s="99"/>
      <c r="D111" s="103"/>
      <c r="E111" s="20">
        <f t="shared" si="19"/>
        <v>-1488086</v>
      </c>
      <c r="F111" s="40"/>
      <c r="G111" s="34"/>
      <c r="H111" s="20">
        <f t="shared" si="20"/>
        <v>0</v>
      </c>
      <c r="I111" s="38"/>
      <c r="J111" s="34"/>
      <c r="K111" s="9">
        <f t="shared" si="21"/>
        <v>5131157</v>
      </c>
      <c r="L111" s="42"/>
      <c r="M111" s="36"/>
      <c r="N111" s="17">
        <f t="shared" si="22"/>
        <v>0</v>
      </c>
      <c r="O111" s="26"/>
      <c r="P111" s="26"/>
      <c r="Q111" s="26"/>
      <c r="R111" s="17"/>
      <c r="S111" s="17"/>
      <c r="T111" s="17"/>
      <c r="U111" s="17"/>
      <c r="V111" s="17"/>
      <c r="W111" s="17"/>
      <c r="X111" s="17"/>
      <c r="Y111" s="17"/>
      <c r="Z111" s="17"/>
      <c r="AA111" s="14"/>
      <c r="AB111" s="14"/>
      <c r="AC111" s="14"/>
      <c r="AD111" s="43">
        <f t="shared" si="23"/>
        <v>9349629</v>
      </c>
      <c r="AE111" s="11"/>
      <c r="AF111" s="13"/>
      <c r="AG111" s="55">
        <f t="shared" si="24"/>
        <v>13003000</v>
      </c>
      <c r="AH111" s="16"/>
      <c r="AI111" s="38"/>
      <c r="AJ111" s="15"/>
      <c r="AK111" s="40"/>
      <c r="AL111" s="14"/>
      <c r="AM111" s="14"/>
    </row>
    <row r="112" spans="1:39" ht="14.4" x14ac:dyDescent="0.3">
      <c r="A112" s="32"/>
      <c r="B112" s="95"/>
      <c r="C112" s="99"/>
      <c r="D112" s="103"/>
      <c r="E112" s="20">
        <f t="shared" ref="E112" si="25">SUM(E111+C112-D112)</f>
        <v>-1488086</v>
      </c>
      <c r="F112" s="40"/>
      <c r="G112" s="34"/>
      <c r="H112" s="20">
        <f t="shared" ref="H112" si="26">SUM(H111+F112-G112)</f>
        <v>0</v>
      </c>
      <c r="I112" s="38"/>
      <c r="J112" s="34"/>
      <c r="K112" s="9">
        <f>SUM(K111+I112-J112)</f>
        <v>5131157</v>
      </c>
      <c r="L112" s="42"/>
      <c r="M112" s="36"/>
      <c r="N112" s="17">
        <f t="shared" ref="N112" si="27">L112+N111-M112</f>
        <v>0</v>
      </c>
      <c r="O112" s="26"/>
      <c r="P112" s="26"/>
      <c r="Q112" s="26"/>
      <c r="R112" s="17"/>
      <c r="S112" s="17"/>
      <c r="T112" s="17"/>
      <c r="U112" s="17"/>
      <c r="V112" s="17"/>
      <c r="W112" s="17"/>
      <c r="X112" s="17"/>
      <c r="Y112" s="17"/>
      <c r="Z112" s="17"/>
      <c r="AA112" s="14"/>
      <c r="AB112" s="14"/>
      <c r="AC112" s="14"/>
      <c r="AD112" s="43">
        <f t="shared" ref="AD112" si="28">SUM(R112:AC112)+AD111</f>
        <v>9349629</v>
      </c>
      <c r="AE112" s="11"/>
      <c r="AF112" s="13"/>
      <c r="AG112" s="55">
        <f t="shared" ref="AG112" si="29">AE112+AF112+AG111</f>
        <v>13003000</v>
      </c>
      <c r="AH112" s="16"/>
      <c r="AI112" s="38"/>
      <c r="AJ112" s="15"/>
      <c r="AK112" s="40"/>
      <c r="AL112" s="14"/>
      <c r="AM112" s="14"/>
    </row>
    <row r="113" spans="1:39" s="68" customFormat="1" x14ac:dyDescent="0.25">
      <c r="A113" s="222" t="s">
        <v>56</v>
      </c>
      <c r="B113" s="223"/>
      <c r="C113" s="100">
        <f>SUM(C22:C112)</f>
        <v>6014000</v>
      </c>
      <c r="D113" s="104">
        <f>SUM(D22:D112)</f>
        <v>7353986</v>
      </c>
      <c r="E113" s="58">
        <f>SUM(C113-D113)</f>
        <v>-1339986</v>
      </c>
      <c r="F113" s="56">
        <f>SUM(F22:F48)</f>
        <v>0</v>
      </c>
      <c r="G113" s="57">
        <f>SUM(G22:G48)</f>
        <v>0</v>
      </c>
      <c r="H113" s="58">
        <f>SUM(F113-G113)</f>
        <v>0</v>
      </c>
      <c r="I113" s="56">
        <f>SUM(I22:I112)</f>
        <v>4483000</v>
      </c>
      <c r="J113" s="57">
        <f>SUM(J22:J112)</f>
        <v>832843</v>
      </c>
      <c r="K113" s="9">
        <f>SUM(I113-J113)</f>
        <v>3650157</v>
      </c>
      <c r="L113" s="56">
        <f>SUM(L22:L112)</f>
        <v>0</v>
      </c>
      <c r="M113" s="57">
        <f>SUM(M22:M112)</f>
        <v>0</v>
      </c>
      <c r="N113" s="58">
        <f>SUM(L113-M113)</f>
        <v>0</v>
      </c>
      <c r="O113" s="59">
        <f>SUM(O22:O48)</f>
        <v>0</v>
      </c>
      <c r="P113" s="59">
        <f>SUM(P22:P48)</f>
        <v>0</v>
      </c>
      <c r="Q113" s="60">
        <f>SUM(O113-P113)</f>
        <v>0</v>
      </c>
      <c r="R113" s="61">
        <f>SUM(R8:R112)</f>
        <v>2689600</v>
      </c>
      <c r="S113" s="61">
        <f>SUM(S8:S112)</f>
        <v>4067529</v>
      </c>
      <c r="T113" s="61">
        <f>SUM(T8:T112)</f>
        <v>301000</v>
      </c>
      <c r="U113" s="61">
        <f t="shared" ref="U113:AB113" si="30">SUM(U22:U112)</f>
        <v>0</v>
      </c>
      <c r="V113" s="61">
        <f t="shared" si="30"/>
        <v>0</v>
      </c>
      <c r="W113" s="61">
        <f t="shared" si="30"/>
        <v>0</v>
      </c>
      <c r="X113" s="61">
        <f t="shared" si="30"/>
        <v>0</v>
      </c>
      <c r="Y113" s="61">
        <f t="shared" si="30"/>
        <v>0</v>
      </c>
      <c r="Z113" s="61">
        <f t="shared" si="30"/>
        <v>0</v>
      </c>
      <c r="AA113" s="61">
        <f t="shared" si="30"/>
        <v>0</v>
      </c>
      <c r="AB113" s="61">
        <f t="shared" si="30"/>
        <v>0</v>
      </c>
      <c r="AC113" s="61">
        <f>SUM(AC8:AC112)</f>
        <v>2291500</v>
      </c>
      <c r="AD113" s="62">
        <f>SUM(R113:AC113)</f>
        <v>9349629</v>
      </c>
      <c r="AE113" s="63">
        <f>SUM(AE8:AE112)</f>
        <v>7039000</v>
      </c>
      <c r="AF113" s="63">
        <f>SUM(AF8:AF112)</f>
        <v>5964000</v>
      </c>
      <c r="AG113" s="63">
        <f>AE113+AF113</f>
        <v>13003000</v>
      </c>
      <c r="AH113" s="64">
        <f>SUM(AH22:AH48)</f>
        <v>0</v>
      </c>
      <c r="AI113" s="65">
        <f>SUM(AI22:AI48)</f>
        <v>0</v>
      </c>
      <c r="AJ113" s="66">
        <f>SUM(AH113-AI113)</f>
        <v>0</v>
      </c>
      <c r="AK113" s="65">
        <f>SUM(AK22:AK48)</f>
        <v>0</v>
      </c>
      <c r="AL113" s="64">
        <f>SUM(AL22:AL48)</f>
        <v>0</v>
      </c>
      <c r="AM113" s="67">
        <f>SUM(AK113-AL113)</f>
        <v>0</v>
      </c>
    </row>
    <row r="114" spans="1:39" s="68" customFormat="1" x14ac:dyDescent="0.25">
      <c r="A114" s="222" t="s">
        <v>55</v>
      </c>
      <c r="B114" s="223"/>
      <c r="C114" s="220">
        <f>E113+H113+K113+N113</f>
        <v>2310171</v>
      </c>
      <c r="D114" s="221"/>
      <c r="E114" s="221"/>
      <c r="F114" s="221"/>
      <c r="G114" s="221"/>
      <c r="H114" s="221"/>
      <c r="I114" s="221"/>
      <c r="J114" s="221"/>
      <c r="K114" s="221"/>
      <c r="L114" s="221"/>
      <c r="M114" s="221"/>
      <c r="N114" s="221"/>
      <c r="O114" s="69"/>
      <c r="P114" s="69"/>
      <c r="Q114" s="69"/>
      <c r="R114" s="231" t="s">
        <v>27</v>
      </c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>
        <f>SUM(R8:AC112)</f>
        <v>9349629</v>
      </c>
      <c r="AD114" s="233"/>
      <c r="AE114" s="231" t="s">
        <v>28</v>
      </c>
      <c r="AF114" s="232"/>
      <c r="AG114" s="70">
        <f>SUM(AE113:AF113)</f>
        <v>13003000</v>
      </c>
      <c r="AH114" s="234"/>
      <c r="AI114" s="235"/>
      <c r="AJ114" s="236"/>
      <c r="AK114" s="234"/>
      <c r="AL114" s="235"/>
      <c r="AM114" s="237"/>
    </row>
  </sheetData>
  <mergeCells count="49">
    <mergeCell ref="A113:B113"/>
    <mergeCell ref="A114:B114"/>
    <mergeCell ref="C114:N114"/>
    <mergeCell ref="R114:AB114"/>
    <mergeCell ref="AC114:AD114"/>
    <mergeCell ref="AE114:AF114"/>
    <mergeCell ref="AH114:AJ114"/>
    <mergeCell ref="AK114:AM114"/>
    <mergeCell ref="AK6:AK7"/>
    <mergeCell ref="AL6:AL7"/>
    <mergeCell ref="AM6:AM7"/>
    <mergeCell ref="AJ6:AJ7"/>
    <mergeCell ref="AD6:AD7"/>
    <mergeCell ref="AE6:AF6"/>
    <mergeCell ref="AG6:AG7"/>
    <mergeCell ref="AH6:AH7"/>
    <mergeCell ref="AI6:AI7"/>
    <mergeCell ref="G6:G7"/>
    <mergeCell ref="H6:H7"/>
    <mergeCell ref="I6:I7"/>
    <mergeCell ref="J6:J7"/>
    <mergeCell ref="AC6:AC7"/>
    <mergeCell ref="K6:K7"/>
    <mergeCell ref="L6:L7"/>
    <mergeCell ref="M6:M7"/>
    <mergeCell ref="N6:N7"/>
    <mergeCell ref="O6:O7"/>
    <mergeCell ref="P6:P7"/>
    <mergeCell ref="Q6:Q7"/>
    <mergeCell ref="R6:V6"/>
    <mergeCell ref="W6:Z6"/>
    <mergeCell ref="AA6:AA7"/>
    <mergeCell ref="AB6:AB7"/>
    <mergeCell ref="A1:AM2"/>
    <mergeCell ref="A5:A7"/>
    <mergeCell ref="B5:B7"/>
    <mergeCell ref="C5:E5"/>
    <mergeCell ref="F5:H5"/>
    <mergeCell ref="I5:K5"/>
    <mergeCell ref="L5:N5"/>
    <mergeCell ref="O5:Q5"/>
    <mergeCell ref="R5:AD5"/>
    <mergeCell ref="AE5:AG5"/>
    <mergeCell ref="AH5:AJ5"/>
    <mergeCell ref="AK5:AM5"/>
    <mergeCell ref="C6:C7"/>
    <mergeCell ref="D6:D7"/>
    <mergeCell ref="E6:E7"/>
    <mergeCell ref="F6:F7"/>
  </mergeCells>
  <pageMargins left="0.25" right="0.25" top="0.75" bottom="0.75" header="0.3" footer="0.3"/>
  <pageSetup paperSize="9" scale="96" fitToHeight="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JU P1</vt:lpstr>
      <vt:lpstr>Sheet3</vt:lpstr>
      <vt:lpstr>JU P2</vt:lpstr>
      <vt:lpstr>Laporan LR</vt:lpstr>
      <vt:lpstr>JU P3</vt:lpstr>
      <vt:lpstr>Laporan LR JP3</vt:lpstr>
      <vt:lpstr>JU P4</vt:lpstr>
      <vt:lpstr>Laporan LR JP4</vt:lpstr>
      <vt:lpstr>JU P5</vt:lpstr>
      <vt:lpstr>Laporan LR JP5</vt:lpstr>
      <vt:lpstr>Sheet2</vt:lpstr>
      <vt:lpstr>'JU P2'!Print_Area</vt:lpstr>
      <vt:lpstr>'JU P3'!Print_Area</vt:lpstr>
      <vt:lpstr>'JU P4'!Print_Area</vt:lpstr>
      <vt:lpstr>'JU P5'!Print_Area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Lenovo</cp:lastModifiedBy>
  <cp:lastPrinted>2023-05-22T10:39:08Z</cp:lastPrinted>
  <dcterms:created xsi:type="dcterms:W3CDTF">2017-02-22T20:09:39Z</dcterms:created>
  <dcterms:modified xsi:type="dcterms:W3CDTF">2023-05-22T10:39:26Z</dcterms:modified>
</cp:coreProperties>
</file>