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kylocoffee-data\( CLASSIFIED DATA )\"/>
    </mc:Choice>
  </mc:AlternateContent>
  <xr:revisionPtr revIDLastSave="0" documentId="8_{B7C483E9-B6D1-401D-A485-45D3A9B4D75F}" xr6:coauthVersionLast="47" xr6:coauthVersionMax="47" xr10:uidLastSave="{00000000-0000-0000-0000-000000000000}"/>
  <bookViews>
    <workbookView xWindow="-108" yWindow="-108" windowWidth="23256" windowHeight="12528" activeTab="2" xr2:uid="{0629B78F-B133-4E4B-8DEA-9A8B198E2E5D}"/>
  </bookViews>
  <sheets>
    <sheet name="HPP Per bahan baku" sheetId="1" r:id="rId1"/>
    <sheet name="HPP Menu" sheetId="3" r:id="rId2"/>
    <sheet name="Skem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3" i="3" l="1"/>
  <c r="L43" i="3"/>
  <c r="I43" i="3"/>
  <c r="I35" i="3"/>
  <c r="D43" i="3"/>
  <c r="G47" i="3"/>
  <c r="H47" i="3" s="1"/>
  <c r="O47" i="3" s="1"/>
  <c r="G43" i="3"/>
  <c r="H43" i="3" s="1"/>
  <c r="O43" i="3" s="1"/>
  <c r="G44" i="3"/>
  <c r="H44" i="3" s="1"/>
  <c r="O44" i="3" s="1"/>
  <c r="G45" i="3"/>
  <c r="H45" i="3" s="1"/>
  <c r="O45" i="3" s="1"/>
  <c r="G46" i="3"/>
  <c r="H46" i="3" s="1"/>
  <c r="O46" i="3" s="1"/>
  <c r="G48" i="3"/>
  <c r="H48" i="3" s="1"/>
  <c r="D47" i="3"/>
  <c r="D44" i="3"/>
  <c r="D45" i="3"/>
  <c r="D46" i="3"/>
  <c r="D48" i="3"/>
  <c r="H23" i="1"/>
  <c r="H22" i="1"/>
  <c r="G17" i="3"/>
  <c r="H17" i="3" s="1"/>
  <c r="G26" i="3"/>
  <c r="H26" i="3" s="1"/>
  <c r="D41" i="3"/>
  <c r="D4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1" i="3"/>
  <c r="D22" i="3"/>
  <c r="D23" i="3"/>
  <c r="D24" i="3"/>
  <c r="D25" i="3"/>
  <c r="D26" i="3"/>
  <c r="D28" i="3"/>
  <c r="D29" i="3"/>
  <c r="D30" i="3"/>
  <c r="D31" i="3"/>
  <c r="D32" i="3"/>
  <c r="D33" i="3"/>
  <c r="D35" i="3"/>
  <c r="D36" i="3"/>
  <c r="D37" i="3"/>
  <c r="D38" i="3"/>
  <c r="D39" i="3"/>
  <c r="D40" i="3"/>
  <c r="D3" i="3"/>
  <c r="H21" i="1"/>
  <c r="G41" i="3" s="1"/>
  <c r="H41" i="3" s="1"/>
  <c r="H20" i="1"/>
  <c r="G16" i="3" s="1"/>
  <c r="H16" i="3" s="1"/>
  <c r="H6" i="1"/>
  <c r="G32" i="3" s="1"/>
  <c r="H32" i="3" s="1"/>
  <c r="O32" i="3" s="1"/>
  <c r="H19" i="1"/>
  <c r="G24" i="3" s="1"/>
  <c r="H24" i="3" s="1"/>
  <c r="H18" i="1"/>
  <c r="G18" i="3" s="1"/>
  <c r="H18" i="3" s="1"/>
  <c r="H17" i="1"/>
  <c r="G14" i="3" s="1"/>
  <c r="H14" i="3" s="1"/>
  <c r="H16" i="1"/>
  <c r="H14" i="1"/>
  <c r="G36" i="3" s="1"/>
  <c r="H36" i="3" s="1"/>
  <c r="O36" i="3" s="1"/>
  <c r="H13" i="1"/>
  <c r="G35" i="3" s="1"/>
  <c r="H35" i="3" s="1"/>
  <c r="O35" i="3" s="1"/>
  <c r="H12" i="1"/>
  <c r="H11" i="1"/>
  <c r="G6" i="3" s="1"/>
  <c r="H6" i="3" s="1"/>
  <c r="H10" i="1"/>
  <c r="G22" i="3" s="1"/>
  <c r="H22" i="3" s="1"/>
  <c r="H9" i="1"/>
  <c r="G15" i="1" s="1"/>
  <c r="H15" i="1" s="1"/>
  <c r="G13" i="3" s="1"/>
  <c r="H13" i="3" s="1"/>
  <c r="H8" i="1"/>
  <c r="G40" i="3" s="1"/>
  <c r="H40" i="3" s="1"/>
  <c r="O41" i="3" s="1"/>
  <c r="H7" i="1"/>
  <c r="G12" i="3" s="1"/>
  <c r="H12" i="3" s="1"/>
  <c r="H5" i="1"/>
  <c r="G15" i="3" s="1"/>
  <c r="H15" i="3" s="1"/>
  <c r="H4" i="1"/>
  <c r="H3" i="1"/>
  <c r="H2" i="1"/>
  <c r="G31" i="3" s="1"/>
  <c r="H31" i="3" s="1"/>
  <c r="O31" i="3" s="1"/>
  <c r="G39" i="3" l="1"/>
  <c r="H39" i="3" s="1"/>
  <c r="O39" i="3" s="1"/>
  <c r="G30" i="3"/>
  <c r="H30" i="3" s="1"/>
  <c r="O30" i="3" s="1"/>
  <c r="G21" i="3"/>
  <c r="H21" i="3" s="1"/>
  <c r="G38" i="3"/>
  <c r="H38" i="3" s="1"/>
  <c r="O38" i="3" s="1"/>
  <c r="G29" i="3"/>
  <c r="H29" i="3" s="1"/>
  <c r="O29" i="3" s="1"/>
  <c r="I28" i="3" s="1"/>
  <c r="G19" i="3"/>
  <c r="H19" i="3" s="1"/>
  <c r="I12" i="3" s="1"/>
  <c r="G10" i="3"/>
  <c r="H10" i="3" s="1"/>
  <c r="G37" i="3"/>
  <c r="H37" i="3" s="1"/>
  <c r="O37" i="3" s="1"/>
  <c r="G28" i="3"/>
  <c r="H28" i="3" s="1"/>
  <c r="O28" i="3" s="1"/>
  <c r="G9" i="3"/>
  <c r="H9" i="3" s="1"/>
  <c r="G8" i="3"/>
  <c r="H8" i="3" s="1"/>
  <c r="G25" i="3"/>
  <c r="H25" i="3" s="1"/>
  <c r="I21" i="3" s="1"/>
  <c r="G7" i="3"/>
  <c r="H7" i="3" s="1"/>
  <c r="I6" i="3" s="1"/>
  <c r="L6" i="3" s="1"/>
  <c r="G3" i="3"/>
  <c r="H3" i="3" s="1"/>
  <c r="I3" i="3" s="1"/>
  <c r="G33" i="3"/>
  <c r="H33" i="3" s="1"/>
  <c r="G23" i="3"/>
  <c r="H23" i="3" s="1"/>
  <c r="G4" i="3"/>
  <c r="H4" i="3" s="1"/>
  <c r="K6" i="3" l="1"/>
  <c r="K12" i="3"/>
  <c r="L12" i="3"/>
  <c r="K28" i="3"/>
  <c r="L28" i="3"/>
  <c r="K3" i="3"/>
  <c r="L3" i="3"/>
  <c r="K21" i="3"/>
  <c r="L21" i="3"/>
  <c r="K35" i="3"/>
  <c r="L35" i="3"/>
</calcChain>
</file>

<file path=xl/sharedStrings.xml><?xml version="1.0" encoding="utf-8"?>
<sst xmlns="http://schemas.openxmlformats.org/spreadsheetml/2006/main" count="133" uniqueCount="63">
  <si>
    <t>No.</t>
  </si>
  <si>
    <t>Kode</t>
  </si>
  <si>
    <t>Nama Bahan Baku</t>
  </si>
  <si>
    <t>Merk</t>
  </si>
  <si>
    <t>Kuantum</t>
  </si>
  <si>
    <t>Satuan</t>
  </si>
  <si>
    <t>Total Harga</t>
  </si>
  <si>
    <t>Harga / gram</t>
  </si>
  <si>
    <t>Espresso Beans</t>
  </si>
  <si>
    <t>Djoempa Lagi</t>
  </si>
  <si>
    <t>Gram</t>
  </si>
  <si>
    <t>Fresh Milk</t>
  </si>
  <si>
    <t>Milk Life</t>
  </si>
  <si>
    <t>Passionfruit Syrup</t>
  </si>
  <si>
    <t>Sarang Tawon</t>
  </si>
  <si>
    <t>Cranberry Juice</t>
  </si>
  <si>
    <t>Diamond</t>
  </si>
  <si>
    <t>Crackers / Biskuit</t>
  </si>
  <si>
    <t>Regal</t>
  </si>
  <si>
    <t>Mineral Water</t>
  </si>
  <si>
    <t>Aqua</t>
  </si>
  <si>
    <t>Mango Syrup</t>
  </si>
  <si>
    <t>Sunquick</t>
  </si>
  <si>
    <t>Yakult</t>
  </si>
  <si>
    <t>pc</t>
  </si>
  <si>
    <t>Gula Putih</t>
  </si>
  <si>
    <t>Gulaku</t>
  </si>
  <si>
    <t>Palm Sugar</t>
  </si>
  <si>
    <t>Edna</t>
  </si>
  <si>
    <t>Creamer</t>
  </si>
  <si>
    <t>Maxx</t>
  </si>
  <si>
    <t>Simple Syrup</t>
  </si>
  <si>
    <t>Ginger Powder</t>
  </si>
  <si>
    <t>day 2 day</t>
  </si>
  <si>
    <t xml:space="preserve">Ginger </t>
  </si>
  <si>
    <t>Lemon Fresh</t>
  </si>
  <si>
    <t>Filter Beans A</t>
  </si>
  <si>
    <t>Filter Beans B</t>
  </si>
  <si>
    <t>Tanpa Merk</t>
  </si>
  <si>
    <t>Nama Beverage</t>
  </si>
  <si>
    <t>Harga Bahan Baku</t>
  </si>
  <si>
    <t>Total Hpp</t>
  </si>
  <si>
    <t>Espresso</t>
  </si>
  <si>
    <t>gr</t>
  </si>
  <si>
    <t>Mango Yakult</t>
  </si>
  <si>
    <t>Zingiber</t>
  </si>
  <si>
    <t>Peaky Blinder</t>
  </si>
  <si>
    <t>Hpp Per cup</t>
  </si>
  <si>
    <t>Kopi Susu</t>
  </si>
  <si>
    <t>Regal Latte</t>
  </si>
  <si>
    <t>Plain Soda</t>
  </si>
  <si>
    <t>Rosella / Hibiscus</t>
  </si>
  <si>
    <t>Tokopedia</t>
  </si>
  <si>
    <t>Harga Jual</t>
  </si>
  <si>
    <t>Margin</t>
  </si>
  <si>
    <t>Es Batu</t>
  </si>
  <si>
    <t>Pc</t>
  </si>
  <si>
    <t>Cinnamon Stick</t>
  </si>
  <si>
    <t>HPP dalam Persen</t>
  </si>
  <si>
    <t>Coconut Milk</t>
  </si>
  <si>
    <t>Firsian Flag</t>
  </si>
  <si>
    <t>Coconut C. Latte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</si>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</sst>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IDR&quot;* #,##0_);_(&quot;IDR&quot;* \(#,##0\);_(&quot;IDR&quot;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64" fontId="0" fillId="0" borderId="0" xfId="1" applyFont="1"/>
    <xf numFmtId="164" fontId="0" fillId="0" borderId="0" xfId="0" applyNumberFormat="1"/>
    <xf numFmtId="0" fontId="0" fillId="0" borderId="1" xfId="0" applyBorder="1"/>
    <xf numFmtId="164" fontId="0" fillId="0" borderId="3" xfId="1" applyFont="1" applyBorder="1"/>
    <xf numFmtId="0" fontId="0" fillId="0" borderId="14" xfId="0" applyBorder="1"/>
    <xf numFmtId="0" fontId="0" fillId="0" borderId="3" xfId="0" applyBorder="1"/>
    <xf numFmtId="0" fontId="0" fillId="0" borderId="16" xfId="0" applyBorder="1"/>
    <xf numFmtId="164" fontId="0" fillId="0" borderId="1" xfId="1" applyFont="1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4" fontId="0" fillId="3" borderId="2" xfId="1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164" fontId="0" fillId="0" borderId="1" xfId="1" applyFont="1" applyBorder="1" applyAlignment="1">
      <alignment vertical="center"/>
    </xf>
    <xf numFmtId="0" fontId="0" fillId="3" borderId="1" xfId="0" applyFill="1" applyBorder="1"/>
    <xf numFmtId="0" fontId="0" fillId="0" borderId="0" xfId="0" applyBorder="1" applyAlignment="1">
      <alignment horizontal="center" vertical="center"/>
    </xf>
    <xf numFmtId="164" fontId="0" fillId="0" borderId="23" xfId="1" applyFont="1" applyBorder="1"/>
    <xf numFmtId="164" fontId="0" fillId="0" borderId="26" xfId="1" applyFont="1" applyBorder="1"/>
    <xf numFmtId="0" fontId="0" fillId="0" borderId="28" xfId="0" applyFill="1" applyBorder="1"/>
    <xf numFmtId="0" fontId="0" fillId="0" borderId="1" xfId="0" applyFill="1" applyBorder="1"/>
    <xf numFmtId="164" fontId="0" fillId="3" borderId="0" xfId="0" applyNumberFormat="1" applyFill="1" applyBorder="1" applyAlignment="1">
      <alignment horizontal="center" vertical="center"/>
    </xf>
    <xf numFmtId="0" fontId="0" fillId="2" borderId="1" xfId="0" applyFill="1" applyBorder="1"/>
    <xf numFmtId="164" fontId="0" fillId="2" borderId="1" xfId="1" applyFont="1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2" borderId="3" xfId="0" applyFill="1" applyBorder="1"/>
    <xf numFmtId="164" fontId="0" fillId="2" borderId="3" xfId="1" applyFont="1" applyFill="1" applyBorder="1"/>
    <xf numFmtId="164" fontId="0" fillId="2" borderId="3" xfId="0" applyNumberFormat="1" applyFill="1" applyBorder="1"/>
    <xf numFmtId="0" fontId="0" fillId="0" borderId="12" xfId="0" applyBorder="1" applyAlignment="1">
      <alignment horizontal="center"/>
    </xf>
    <xf numFmtId="164" fontId="0" fillId="0" borderId="12" xfId="1" applyFont="1" applyBorder="1" applyAlignment="1">
      <alignment horizontal="center"/>
    </xf>
    <xf numFmtId="0" fontId="0" fillId="3" borderId="3" xfId="0" applyFill="1" applyBorder="1"/>
    <xf numFmtId="9" fontId="0" fillId="0" borderId="1" xfId="2" applyFont="1" applyBorder="1"/>
    <xf numFmtId="9" fontId="0" fillId="0" borderId="1" xfId="2" applyFont="1" applyBorder="1" applyAlignment="1">
      <alignment horizontal="center" vertical="center"/>
    </xf>
    <xf numFmtId="9" fontId="0" fillId="0" borderId="3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2" borderId="2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3" xfId="1" applyFont="1" applyFill="1" applyBorder="1" applyAlignment="1">
      <alignment horizontal="center" vertical="center"/>
    </xf>
    <xf numFmtId="164" fontId="0" fillId="2" borderId="2" xfId="1" applyFont="1" applyFill="1" applyBorder="1" applyAlignment="1">
      <alignment horizontal="center" vertical="center"/>
    </xf>
    <xf numFmtId="164" fontId="0" fillId="2" borderId="3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7" xfId="1" applyFont="1" applyBorder="1" applyAlignment="1">
      <alignment horizontal="center" vertical="center"/>
    </xf>
    <xf numFmtId="164" fontId="0" fillId="0" borderId="12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  <xf numFmtId="164" fontId="0" fillId="0" borderId="1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Fill="1" applyBorder="1"/>
    <xf numFmtId="0" fontId="0" fillId="0" borderId="23" xfId="0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9" fontId="0" fillId="0" borderId="2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E539-F7E5-8943-BBD0-56A451FB5320}">
  <dimension ref="A1:I23"/>
  <sheetViews>
    <sheetView zoomScale="78" workbookViewId="0">
      <selection activeCell="A24" sqref="A24"/>
    </sheetView>
  </sheetViews>
  <sheetFormatPr defaultColWidth="11.19921875" defaultRowHeight="15.6" x14ac:dyDescent="0.3"/>
  <cols>
    <col min="3" max="3" width="26.796875" customWidth="1"/>
    <col min="4" max="5" width="22" customWidth="1"/>
    <col min="6" max="6" width="14" customWidth="1"/>
    <col min="7" max="7" width="23.296875" style="3" customWidth="1"/>
    <col min="8" max="8" width="22.69921875" customWidth="1"/>
    <col min="9" max="9" width="18.69921875" customWidth="1"/>
  </cols>
  <sheetData>
    <row r="1" spans="1:9" ht="16.2" thickBot="1" x14ac:dyDescent="0.3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2" t="s">
        <v>6</v>
      </c>
      <c r="H1" s="32" t="s">
        <v>7</v>
      </c>
      <c r="I1" s="1"/>
    </row>
    <row r="2" spans="1:9" s="2" customFormat="1" x14ac:dyDescent="0.3">
      <c r="A2" s="28">
        <v>1</v>
      </c>
      <c r="B2" s="28">
        <v>801</v>
      </c>
      <c r="C2" s="28" t="s">
        <v>8</v>
      </c>
      <c r="D2" s="28" t="s">
        <v>9</v>
      </c>
      <c r="E2" s="28">
        <v>1000</v>
      </c>
      <c r="F2" s="28" t="s">
        <v>10</v>
      </c>
      <c r="G2" s="29">
        <v>145000</v>
      </c>
      <c r="H2" s="30">
        <f t="shared" ref="H2:H23" si="0">G2/E2</f>
        <v>145</v>
      </c>
    </row>
    <row r="3" spans="1:9" x14ac:dyDescent="0.3">
      <c r="A3" s="5">
        <v>2</v>
      </c>
      <c r="B3" s="5">
        <v>802</v>
      </c>
      <c r="C3" s="5" t="s">
        <v>36</v>
      </c>
      <c r="D3" s="5"/>
      <c r="E3" s="5">
        <v>250</v>
      </c>
      <c r="F3" s="5" t="s">
        <v>10</v>
      </c>
      <c r="G3" s="10"/>
      <c r="H3" s="27">
        <f t="shared" si="0"/>
        <v>0</v>
      </c>
    </row>
    <row r="4" spans="1:9" x14ac:dyDescent="0.3">
      <c r="A4" s="33">
        <v>3</v>
      </c>
      <c r="B4" s="5">
        <v>803</v>
      </c>
      <c r="C4" s="5" t="s">
        <v>37</v>
      </c>
      <c r="D4" s="5"/>
      <c r="E4" s="5">
        <v>250</v>
      </c>
      <c r="F4" s="5" t="s">
        <v>10</v>
      </c>
      <c r="G4" s="10"/>
      <c r="H4" s="27">
        <f t="shared" si="0"/>
        <v>0</v>
      </c>
    </row>
    <row r="5" spans="1:9" s="2" customFormat="1" x14ac:dyDescent="0.3">
      <c r="A5" s="24">
        <v>4</v>
      </c>
      <c r="B5" s="24">
        <v>804</v>
      </c>
      <c r="C5" s="24" t="s">
        <v>13</v>
      </c>
      <c r="D5" s="24" t="s">
        <v>14</v>
      </c>
      <c r="E5" s="24">
        <v>525</v>
      </c>
      <c r="F5" s="24" t="s">
        <v>10</v>
      </c>
      <c r="G5" s="25">
        <v>24900</v>
      </c>
      <c r="H5" s="26">
        <f t="shared" si="0"/>
        <v>47.428571428571431</v>
      </c>
    </row>
    <row r="6" spans="1:9" s="2" customFormat="1" x14ac:dyDescent="0.3">
      <c r="A6" s="28">
        <v>5</v>
      </c>
      <c r="B6" s="24">
        <v>805</v>
      </c>
      <c r="C6" s="24" t="s">
        <v>11</v>
      </c>
      <c r="D6" s="24" t="s">
        <v>12</v>
      </c>
      <c r="E6" s="24">
        <v>1000</v>
      </c>
      <c r="F6" s="24" t="s">
        <v>10</v>
      </c>
      <c r="G6" s="25">
        <v>18000</v>
      </c>
      <c r="H6" s="26">
        <f t="shared" si="0"/>
        <v>18</v>
      </c>
    </row>
    <row r="7" spans="1:9" x14ac:dyDescent="0.3">
      <c r="A7" s="5">
        <v>6</v>
      </c>
      <c r="B7" s="5">
        <v>806</v>
      </c>
      <c r="C7" s="5" t="s">
        <v>15</v>
      </c>
      <c r="D7" s="5" t="s">
        <v>16</v>
      </c>
      <c r="E7" s="5">
        <v>950</v>
      </c>
      <c r="F7" s="5" t="s">
        <v>10</v>
      </c>
      <c r="G7" s="10">
        <v>40500</v>
      </c>
      <c r="H7" s="27">
        <f t="shared" si="0"/>
        <v>42.631578947368418</v>
      </c>
    </row>
    <row r="8" spans="1:9" x14ac:dyDescent="0.3">
      <c r="A8" s="33">
        <v>7</v>
      </c>
      <c r="B8" s="5">
        <v>807</v>
      </c>
      <c r="C8" s="5" t="s">
        <v>17</v>
      </c>
      <c r="D8" s="5" t="s">
        <v>18</v>
      </c>
      <c r="E8" s="5">
        <v>120</v>
      </c>
      <c r="F8" s="5" t="s">
        <v>10</v>
      </c>
      <c r="G8" s="10">
        <v>12000</v>
      </c>
      <c r="H8" s="27">
        <f t="shared" si="0"/>
        <v>100</v>
      </c>
    </row>
    <row r="9" spans="1:9" x14ac:dyDescent="0.3">
      <c r="A9" s="5">
        <v>8</v>
      </c>
      <c r="B9" s="5">
        <v>808</v>
      </c>
      <c r="C9" s="5" t="s">
        <v>19</v>
      </c>
      <c r="D9" s="5" t="s">
        <v>20</v>
      </c>
      <c r="E9" s="5">
        <v>19000</v>
      </c>
      <c r="F9" s="5" t="s">
        <v>10</v>
      </c>
      <c r="G9" s="10">
        <v>25000</v>
      </c>
      <c r="H9" s="27">
        <f t="shared" si="0"/>
        <v>1.3157894736842106</v>
      </c>
    </row>
    <row r="10" spans="1:9" x14ac:dyDescent="0.3">
      <c r="A10" s="33">
        <v>9</v>
      </c>
      <c r="B10" s="5">
        <v>809</v>
      </c>
      <c r="C10" s="5" t="s">
        <v>21</v>
      </c>
      <c r="D10" s="5" t="s">
        <v>22</v>
      </c>
      <c r="E10" s="5">
        <v>300</v>
      </c>
      <c r="F10" s="5" t="s">
        <v>10</v>
      </c>
      <c r="G10" s="10">
        <v>32500</v>
      </c>
      <c r="H10" s="27">
        <f t="shared" si="0"/>
        <v>108.33333333333333</v>
      </c>
    </row>
    <row r="11" spans="1:9" x14ac:dyDescent="0.3">
      <c r="A11" s="5">
        <v>10</v>
      </c>
      <c r="B11" s="5">
        <v>810</v>
      </c>
      <c r="C11" s="5" t="s">
        <v>23</v>
      </c>
      <c r="D11" s="5" t="s">
        <v>23</v>
      </c>
      <c r="E11" s="5">
        <v>5</v>
      </c>
      <c r="F11" s="5" t="s">
        <v>24</v>
      </c>
      <c r="G11" s="10">
        <v>10000</v>
      </c>
      <c r="H11" s="27">
        <f t="shared" si="0"/>
        <v>2000</v>
      </c>
    </row>
    <row r="12" spans="1:9" s="2" customFormat="1" x14ac:dyDescent="0.3">
      <c r="A12" s="28">
        <v>11</v>
      </c>
      <c r="B12" s="24">
        <v>811</v>
      </c>
      <c r="C12" s="24" t="s">
        <v>25</v>
      </c>
      <c r="D12" s="24" t="s">
        <v>26</v>
      </c>
      <c r="E12" s="24">
        <v>1000</v>
      </c>
      <c r="F12" s="24" t="s">
        <v>10</v>
      </c>
      <c r="G12" s="25">
        <v>13500</v>
      </c>
      <c r="H12" s="26">
        <f t="shared" si="0"/>
        <v>13.5</v>
      </c>
    </row>
    <row r="13" spans="1:9" s="2" customFormat="1" x14ac:dyDescent="0.3">
      <c r="A13" s="24">
        <v>12</v>
      </c>
      <c r="B13" s="24">
        <v>812</v>
      </c>
      <c r="C13" s="24" t="s">
        <v>27</v>
      </c>
      <c r="D13" s="24" t="s">
        <v>28</v>
      </c>
      <c r="E13" s="24">
        <v>200</v>
      </c>
      <c r="F13" s="24" t="s">
        <v>10</v>
      </c>
      <c r="G13" s="25">
        <v>8000</v>
      </c>
      <c r="H13" s="26">
        <f t="shared" si="0"/>
        <v>40</v>
      </c>
    </row>
    <row r="14" spans="1:9" s="2" customFormat="1" x14ac:dyDescent="0.3">
      <c r="A14" s="28">
        <v>13</v>
      </c>
      <c r="B14" s="24">
        <v>813</v>
      </c>
      <c r="C14" s="24" t="s">
        <v>29</v>
      </c>
      <c r="D14" s="24" t="s">
        <v>30</v>
      </c>
      <c r="E14" s="24">
        <v>500</v>
      </c>
      <c r="F14" s="24" t="s">
        <v>10</v>
      </c>
      <c r="G14" s="25">
        <v>32000</v>
      </c>
      <c r="H14" s="26">
        <f t="shared" si="0"/>
        <v>64</v>
      </c>
    </row>
    <row r="15" spans="1:9" s="2" customFormat="1" x14ac:dyDescent="0.3">
      <c r="A15" s="24">
        <v>14</v>
      </c>
      <c r="B15" s="24">
        <v>814</v>
      </c>
      <c r="C15" s="24" t="s">
        <v>31</v>
      </c>
      <c r="D15" s="24" t="s">
        <v>38</v>
      </c>
      <c r="E15" s="24">
        <v>1200</v>
      </c>
      <c r="F15" s="24" t="s">
        <v>10</v>
      </c>
      <c r="G15" s="25">
        <f>SUM((G12)+(H9*500))</f>
        <v>14157.894736842105</v>
      </c>
      <c r="H15" s="26">
        <f t="shared" si="0"/>
        <v>11.798245614035087</v>
      </c>
    </row>
    <row r="16" spans="1:9" x14ac:dyDescent="0.3">
      <c r="A16" s="33">
        <v>15</v>
      </c>
      <c r="B16" s="5">
        <v>815</v>
      </c>
      <c r="C16" s="5" t="s">
        <v>32</v>
      </c>
      <c r="D16" s="5" t="s">
        <v>33</v>
      </c>
      <c r="E16" s="5">
        <v>40</v>
      </c>
      <c r="F16" s="5" t="s">
        <v>10</v>
      </c>
      <c r="G16" s="10">
        <v>15000</v>
      </c>
      <c r="H16" s="27">
        <f t="shared" si="0"/>
        <v>375</v>
      </c>
    </row>
    <row r="17" spans="1:8" x14ac:dyDescent="0.3">
      <c r="A17" s="5">
        <v>16</v>
      </c>
      <c r="B17" s="5">
        <v>816</v>
      </c>
      <c r="C17" s="5" t="s">
        <v>34</v>
      </c>
      <c r="D17" s="17" t="s">
        <v>38</v>
      </c>
      <c r="E17" s="5">
        <v>1000</v>
      </c>
      <c r="F17" s="5" t="s">
        <v>10</v>
      </c>
      <c r="G17" s="10">
        <v>65000</v>
      </c>
      <c r="H17" s="27">
        <f t="shared" si="0"/>
        <v>65</v>
      </c>
    </row>
    <row r="18" spans="1:8" x14ac:dyDescent="0.3">
      <c r="A18" s="33">
        <v>17</v>
      </c>
      <c r="B18" s="5">
        <v>817</v>
      </c>
      <c r="C18" s="5" t="s">
        <v>35</v>
      </c>
      <c r="D18" s="17" t="s">
        <v>38</v>
      </c>
      <c r="E18" s="5">
        <v>600</v>
      </c>
      <c r="F18" s="5" t="s">
        <v>10</v>
      </c>
      <c r="G18" s="10">
        <v>19000</v>
      </c>
      <c r="H18" s="27">
        <f t="shared" si="0"/>
        <v>31.666666666666668</v>
      </c>
    </row>
    <row r="19" spans="1:8" x14ac:dyDescent="0.3">
      <c r="A19" s="5">
        <v>18</v>
      </c>
      <c r="B19" s="5">
        <v>818</v>
      </c>
      <c r="C19" s="5" t="s">
        <v>51</v>
      </c>
      <c r="D19" s="5" t="s">
        <v>52</v>
      </c>
      <c r="E19" s="5">
        <v>50</v>
      </c>
      <c r="F19" s="5" t="s">
        <v>10</v>
      </c>
      <c r="G19" s="10">
        <v>9300</v>
      </c>
      <c r="H19" s="27">
        <f t="shared" si="0"/>
        <v>186</v>
      </c>
    </row>
    <row r="20" spans="1:8" s="2" customFormat="1" x14ac:dyDescent="0.3">
      <c r="A20" s="28">
        <v>19</v>
      </c>
      <c r="B20" s="24">
        <v>819</v>
      </c>
      <c r="C20" s="24" t="s">
        <v>50</v>
      </c>
      <c r="D20" s="24" t="s">
        <v>38</v>
      </c>
      <c r="E20" s="24">
        <v>1000</v>
      </c>
      <c r="F20" s="24" t="s">
        <v>10</v>
      </c>
      <c r="G20" s="25">
        <v>8382</v>
      </c>
      <c r="H20" s="26">
        <f t="shared" si="0"/>
        <v>8.3819999999999997</v>
      </c>
    </row>
    <row r="21" spans="1:8" s="2" customFormat="1" x14ac:dyDescent="0.3">
      <c r="A21" s="24">
        <v>20</v>
      </c>
      <c r="B21" s="24">
        <v>820</v>
      </c>
      <c r="C21" s="24" t="s">
        <v>55</v>
      </c>
      <c r="D21" s="24" t="s">
        <v>38</v>
      </c>
      <c r="E21" s="24">
        <v>1</v>
      </c>
      <c r="F21" s="24" t="s">
        <v>56</v>
      </c>
      <c r="G21" s="25">
        <v>1000</v>
      </c>
      <c r="H21" s="26">
        <f t="shared" si="0"/>
        <v>1000</v>
      </c>
    </row>
    <row r="22" spans="1:8" x14ac:dyDescent="0.3">
      <c r="A22" s="33">
        <v>21</v>
      </c>
      <c r="B22" s="5">
        <v>821</v>
      </c>
      <c r="C22" s="5" t="s">
        <v>57</v>
      </c>
      <c r="D22" s="5" t="s">
        <v>52</v>
      </c>
      <c r="E22" s="5">
        <v>100</v>
      </c>
      <c r="F22" s="5" t="s">
        <v>10</v>
      </c>
      <c r="G22" s="10">
        <v>20000</v>
      </c>
      <c r="H22" s="27">
        <f t="shared" si="0"/>
        <v>200</v>
      </c>
    </row>
    <row r="23" spans="1:8" x14ac:dyDescent="0.3">
      <c r="A23">
        <v>22</v>
      </c>
      <c r="B23" s="70">
        <v>822</v>
      </c>
      <c r="C23" s="70" t="s">
        <v>59</v>
      </c>
      <c r="D23" t="s">
        <v>60</v>
      </c>
      <c r="E23" s="70">
        <v>1000</v>
      </c>
      <c r="F23" s="70" t="s">
        <v>10</v>
      </c>
      <c r="G23" s="10">
        <v>18000</v>
      </c>
      <c r="H23" s="27">
        <f t="shared" si="0"/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560E7-D119-6F4F-A990-6F1984CF0B0D}">
  <dimension ref="A1:O48"/>
  <sheetViews>
    <sheetView topLeftCell="A2" zoomScale="64" zoomScaleNormal="64" workbookViewId="0">
      <pane xSplit="2" topLeftCell="C1" activePane="topRight" state="frozen"/>
      <selection pane="topRight" activeCell="M50" sqref="M50"/>
    </sheetView>
  </sheetViews>
  <sheetFormatPr defaultColWidth="11.19921875" defaultRowHeight="15.6" x14ac:dyDescent="0.3"/>
  <cols>
    <col min="2" max="2" width="21.296875" customWidth="1"/>
    <col min="4" max="4" width="21.69921875" customWidth="1"/>
    <col min="5" max="6" width="20.69921875" customWidth="1"/>
    <col min="7" max="7" width="21" style="3" customWidth="1"/>
    <col min="8" max="8" width="20.5" style="3" customWidth="1"/>
    <col min="9" max="9" width="21" style="3" customWidth="1"/>
    <col min="10" max="10" width="14.19921875" customWidth="1"/>
    <col min="11" max="11" width="20.69921875" customWidth="1"/>
    <col min="12" max="12" width="18.19921875" customWidth="1"/>
  </cols>
  <sheetData>
    <row r="1" spans="1:12" x14ac:dyDescent="0.3">
      <c r="A1" s="63" t="s">
        <v>0</v>
      </c>
      <c r="B1" s="46" t="s">
        <v>39</v>
      </c>
      <c r="C1" s="66" t="s">
        <v>1</v>
      </c>
      <c r="D1" s="68" t="s">
        <v>2</v>
      </c>
      <c r="E1" s="68" t="s">
        <v>4</v>
      </c>
      <c r="F1" s="68" t="s">
        <v>5</v>
      </c>
      <c r="G1" s="59" t="s">
        <v>40</v>
      </c>
      <c r="H1" s="59" t="s">
        <v>6</v>
      </c>
      <c r="I1" s="61" t="s">
        <v>41</v>
      </c>
      <c r="J1" s="56" t="s">
        <v>53</v>
      </c>
      <c r="K1" s="38" t="s">
        <v>54</v>
      </c>
      <c r="L1" s="38" t="s">
        <v>58</v>
      </c>
    </row>
    <row r="2" spans="1:12" ht="16.2" thickBot="1" x14ac:dyDescent="0.35">
      <c r="A2" s="64"/>
      <c r="B2" s="65"/>
      <c r="C2" s="67"/>
      <c r="D2" s="69"/>
      <c r="E2" s="69"/>
      <c r="F2" s="69"/>
      <c r="G2" s="60"/>
      <c r="H2" s="60"/>
      <c r="I2" s="62"/>
      <c r="J2" s="57"/>
      <c r="K2" s="39"/>
      <c r="L2" s="39"/>
    </row>
    <row r="3" spans="1:12" x14ac:dyDescent="0.3">
      <c r="A3" s="54">
        <v>1</v>
      </c>
      <c r="B3" s="45" t="s">
        <v>42</v>
      </c>
      <c r="C3" s="7">
        <v>801</v>
      </c>
      <c r="D3" s="8" t="str">
        <f>VLOOKUP(C3,'HPP Per bahan baku'!$B$2:$H$22,2,FALSE)</f>
        <v>Espresso Beans</v>
      </c>
      <c r="E3" s="8">
        <v>20</v>
      </c>
      <c r="F3" s="8" t="s">
        <v>43</v>
      </c>
      <c r="G3" s="6">
        <f>VLOOKUP(C3,'HPP Per bahan baku'!$B$2:$H$22,7,FALSE)</f>
        <v>145</v>
      </c>
      <c r="H3" s="6">
        <f>SUM(G3*E3)</f>
        <v>2900</v>
      </c>
      <c r="I3" s="51">
        <f>SUM(H3:H4)</f>
        <v>3031.5789473684213</v>
      </c>
      <c r="J3" s="58">
        <v>18000</v>
      </c>
      <c r="K3" s="40">
        <f>J3-I3</f>
        <v>14968.421052631578</v>
      </c>
      <c r="L3" s="36">
        <f>I3/J3</f>
        <v>0.16842105263157897</v>
      </c>
    </row>
    <row r="4" spans="1:12" x14ac:dyDescent="0.3">
      <c r="A4" s="55"/>
      <c r="B4" s="46"/>
      <c r="C4" s="9">
        <v>808</v>
      </c>
      <c r="D4" s="8" t="str">
        <f>VLOOKUP(C4,'HPP Per bahan baku'!$B$2:$H$22,2,FALSE)</f>
        <v>Mineral Water</v>
      </c>
      <c r="E4" s="5">
        <v>100</v>
      </c>
      <c r="F4" s="5" t="s">
        <v>43</v>
      </c>
      <c r="G4" s="6">
        <f>VLOOKUP(C4,'HPP Per bahan baku'!$B$2:$H$22,7,FALSE)</f>
        <v>1.3157894736842106</v>
      </c>
      <c r="H4" s="6">
        <f t="shared" ref="H4:H48" si="0">SUM(G4*E4)</f>
        <v>131.57894736842107</v>
      </c>
      <c r="I4" s="52"/>
      <c r="J4" s="37"/>
      <c r="K4" s="41"/>
      <c r="L4" s="35"/>
    </row>
    <row r="5" spans="1:12" x14ac:dyDescent="0.3">
      <c r="A5" s="11"/>
      <c r="B5" s="12"/>
      <c r="C5" s="9"/>
      <c r="D5" s="8"/>
      <c r="E5" s="5"/>
      <c r="F5" s="5"/>
      <c r="G5" s="6"/>
      <c r="H5" s="6"/>
      <c r="I5" s="13"/>
      <c r="J5" s="5"/>
      <c r="K5" s="27"/>
      <c r="L5" s="34"/>
    </row>
    <row r="6" spans="1:12" x14ac:dyDescent="0.3">
      <c r="A6" s="53">
        <v>2</v>
      </c>
      <c r="B6" s="44" t="s">
        <v>44</v>
      </c>
      <c r="C6" s="9">
        <v>810</v>
      </c>
      <c r="D6" s="8" t="str">
        <f>VLOOKUP(C6,'HPP Per bahan baku'!$B$2:$H$22,2,FALSE)</f>
        <v>Yakult</v>
      </c>
      <c r="E6" s="5">
        <v>1</v>
      </c>
      <c r="F6" s="5" t="s">
        <v>24</v>
      </c>
      <c r="G6" s="6">
        <f>VLOOKUP(C6,'HPP Per bahan baku'!$B$2:$H$22,7,FALSE)</f>
        <v>2000</v>
      </c>
      <c r="H6" s="6">
        <f t="shared" si="0"/>
        <v>2000</v>
      </c>
      <c r="I6" s="51">
        <f>SUM(H6:H10)</f>
        <v>5416.228070175438</v>
      </c>
      <c r="J6" s="37">
        <v>18000</v>
      </c>
      <c r="K6" s="41">
        <f t="shared" ref="K6:K28" si="1">J6-I6</f>
        <v>12583.771929824561</v>
      </c>
      <c r="L6" s="35">
        <f t="shared" ref="L6:L28" si="2">I6/J6</f>
        <v>0.300901559454191</v>
      </c>
    </row>
    <row r="7" spans="1:12" x14ac:dyDescent="0.3">
      <c r="A7" s="54"/>
      <c r="B7" s="45"/>
      <c r="C7" s="9">
        <v>814</v>
      </c>
      <c r="D7" s="8" t="str">
        <f>VLOOKUP(C7,'HPP Per bahan baku'!$B$2:$H$22,2,FALSE)</f>
        <v>Simple Syrup</v>
      </c>
      <c r="E7" s="5">
        <v>10</v>
      </c>
      <c r="F7" s="5" t="s">
        <v>43</v>
      </c>
      <c r="G7" s="6">
        <f>VLOOKUP(C7,'HPP Per bahan baku'!$B$2:$H$22,7,FALSE)</f>
        <v>11.798245614035087</v>
      </c>
      <c r="H7" s="6">
        <f t="shared" si="0"/>
        <v>117.98245614035088</v>
      </c>
      <c r="I7" s="51"/>
      <c r="J7" s="37"/>
      <c r="K7" s="41"/>
      <c r="L7" s="35"/>
    </row>
    <row r="8" spans="1:12" x14ac:dyDescent="0.3">
      <c r="A8" s="54"/>
      <c r="B8" s="45"/>
      <c r="C8" s="9">
        <v>809</v>
      </c>
      <c r="D8" s="8" t="str">
        <f>VLOOKUP(C8,'HPP Per bahan baku'!$B$2:$H$22,2,FALSE)</f>
        <v>Mango Syrup</v>
      </c>
      <c r="E8" s="5">
        <v>20</v>
      </c>
      <c r="F8" s="5" t="s">
        <v>43</v>
      </c>
      <c r="G8" s="6">
        <f>VLOOKUP(C8,'HPP Per bahan baku'!$B$2:$H$22,7,FALSE)</f>
        <v>108.33333333333333</v>
      </c>
      <c r="H8" s="6">
        <f t="shared" si="0"/>
        <v>2166.6666666666665</v>
      </c>
      <c r="I8" s="51"/>
      <c r="J8" s="37"/>
      <c r="K8" s="41"/>
      <c r="L8" s="35"/>
    </row>
    <row r="9" spans="1:12" x14ac:dyDescent="0.3">
      <c r="A9" s="54"/>
      <c r="B9" s="45"/>
      <c r="C9" s="9">
        <v>808</v>
      </c>
      <c r="D9" s="8" t="str">
        <f>VLOOKUP(C9,'HPP Per bahan baku'!$B$2:$H$22,2,FALSE)</f>
        <v>Mineral Water</v>
      </c>
      <c r="E9" s="5">
        <v>100</v>
      </c>
      <c r="F9" s="5" t="s">
        <v>43</v>
      </c>
      <c r="G9" s="6">
        <f>VLOOKUP(C9,'HPP Per bahan baku'!$B$2:$H$22,7,FALSE)</f>
        <v>1.3157894736842106</v>
      </c>
      <c r="H9" s="6">
        <f t="shared" si="0"/>
        <v>131.57894736842107</v>
      </c>
      <c r="I9" s="51"/>
      <c r="J9" s="37"/>
      <c r="K9" s="41"/>
      <c r="L9" s="35"/>
    </row>
    <row r="10" spans="1:12" x14ac:dyDescent="0.3">
      <c r="A10" s="55"/>
      <c r="B10" s="46"/>
      <c r="C10" s="9">
        <v>820</v>
      </c>
      <c r="D10" s="8" t="str">
        <f>VLOOKUP(C10,'HPP Per bahan baku'!$B$2:$H$22,2,FALSE)</f>
        <v>Es Batu</v>
      </c>
      <c r="E10" s="5">
        <v>1</v>
      </c>
      <c r="F10" s="5" t="s">
        <v>24</v>
      </c>
      <c r="G10" s="6">
        <f>VLOOKUP(C10,'HPP Per bahan baku'!$B$2:$H$22,7,FALSE)</f>
        <v>1000</v>
      </c>
      <c r="H10" s="6">
        <f t="shared" si="0"/>
        <v>1000</v>
      </c>
      <c r="I10" s="52"/>
      <c r="J10" s="37"/>
      <c r="K10" s="41"/>
      <c r="L10" s="35"/>
    </row>
    <row r="11" spans="1:12" x14ac:dyDescent="0.3">
      <c r="A11" s="14"/>
      <c r="B11" s="15"/>
      <c r="C11" s="9"/>
      <c r="D11" s="8"/>
      <c r="E11" s="5"/>
      <c r="F11" s="5"/>
      <c r="G11" s="6"/>
      <c r="H11" s="6"/>
      <c r="I11" s="10"/>
      <c r="J11" s="5"/>
      <c r="K11" s="27"/>
      <c r="L11" s="34"/>
    </row>
    <row r="12" spans="1:12" x14ac:dyDescent="0.3">
      <c r="A12" s="53">
        <v>3</v>
      </c>
      <c r="B12" s="44" t="s">
        <v>45</v>
      </c>
      <c r="C12" s="9">
        <v>806</v>
      </c>
      <c r="D12" s="8" t="str">
        <f>VLOOKUP(C12,'HPP Per bahan baku'!$B$2:$H$22,2,FALSE)</f>
        <v>Cranberry Juice</v>
      </c>
      <c r="E12" s="5">
        <v>80</v>
      </c>
      <c r="F12" s="5" t="s">
        <v>43</v>
      </c>
      <c r="G12" s="6">
        <f>VLOOKUP(C12,'HPP Per bahan baku'!$B$2:$H$22,7,FALSE)</f>
        <v>42.631578947368418</v>
      </c>
      <c r="H12" s="6">
        <f t="shared" si="0"/>
        <v>3410.5263157894733</v>
      </c>
      <c r="I12" s="50">
        <f>SUM(H12:H19)</f>
        <v>8931.4797994987457</v>
      </c>
      <c r="J12" s="37">
        <v>23000</v>
      </c>
      <c r="K12" s="41">
        <f t="shared" si="1"/>
        <v>14068.520200501254</v>
      </c>
      <c r="L12" s="35">
        <f t="shared" si="2"/>
        <v>0.3883252086738585</v>
      </c>
    </row>
    <row r="13" spans="1:12" x14ac:dyDescent="0.3">
      <c r="A13" s="54"/>
      <c r="B13" s="45"/>
      <c r="C13" s="9">
        <v>814</v>
      </c>
      <c r="D13" s="8" t="str">
        <f>VLOOKUP(C13,'HPP Per bahan baku'!$B$2:$H$22,2,FALSE)</f>
        <v>Simple Syrup</v>
      </c>
      <c r="E13" s="5">
        <v>20</v>
      </c>
      <c r="F13" s="5" t="s">
        <v>43</v>
      </c>
      <c r="G13" s="6">
        <f>VLOOKUP(C13,'HPP Per bahan baku'!$B$2:$H$22,7,FALSE)</f>
        <v>11.798245614035087</v>
      </c>
      <c r="H13" s="6">
        <f t="shared" si="0"/>
        <v>235.96491228070175</v>
      </c>
      <c r="I13" s="51"/>
      <c r="J13" s="37"/>
      <c r="K13" s="41"/>
      <c r="L13" s="35"/>
    </row>
    <row r="14" spans="1:12" x14ac:dyDescent="0.3">
      <c r="A14" s="54"/>
      <c r="B14" s="45"/>
      <c r="C14" s="9">
        <v>816</v>
      </c>
      <c r="D14" s="8" t="str">
        <f>VLOOKUP(C14,'HPP Per bahan baku'!$B$2:$H$22,2,FALSE)</f>
        <v xml:space="preserve">Ginger </v>
      </c>
      <c r="E14" s="5">
        <v>4</v>
      </c>
      <c r="F14" s="5" t="s">
        <v>43</v>
      </c>
      <c r="G14" s="6">
        <f>VLOOKUP(C14,'HPP Per bahan baku'!$B$2:$H$22,7,FALSE)</f>
        <v>65</v>
      </c>
      <c r="H14" s="6">
        <f t="shared" si="0"/>
        <v>260</v>
      </c>
      <c r="I14" s="51"/>
      <c r="J14" s="37"/>
      <c r="K14" s="41"/>
      <c r="L14" s="35"/>
    </row>
    <row r="15" spans="1:12" x14ac:dyDescent="0.3">
      <c r="A15" s="54"/>
      <c r="B15" s="45"/>
      <c r="C15" s="9">
        <v>804</v>
      </c>
      <c r="D15" s="8" t="str">
        <f>VLOOKUP(C15,'HPP Per bahan baku'!$B$2:$H$22,2,FALSE)</f>
        <v>Passionfruit Syrup</v>
      </c>
      <c r="E15" s="5">
        <v>8</v>
      </c>
      <c r="F15" s="5" t="s">
        <v>43</v>
      </c>
      <c r="G15" s="6">
        <f>VLOOKUP(C15,'HPP Per bahan baku'!$B$2:$H$22,7,FALSE)</f>
        <v>47.428571428571431</v>
      </c>
      <c r="H15" s="6">
        <f t="shared" si="0"/>
        <v>379.42857142857144</v>
      </c>
      <c r="I15" s="51"/>
      <c r="J15" s="37"/>
      <c r="K15" s="41"/>
      <c r="L15" s="35"/>
    </row>
    <row r="16" spans="1:12" x14ac:dyDescent="0.3">
      <c r="A16" s="54"/>
      <c r="B16" s="45"/>
      <c r="C16" s="9">
        <v>819</v>
      </c>
      <c r="D16" s="8" t="str">
        <f>VLOOKUP(C16,'HPP Per bahan baku'!$B$2:$H$22,2,FALSE)</f>
        <v>Plain Soda</v>
      </c>
      <c r="E16" s="5">
        <v>80</v>
      </c>
      <c r="F16" s="5" t="s">
        <v>43</v>
      </c>
      <c r="G16" s="6">
        <f>VLOOKUP(C16,'HPP Per bahan baku'!$B$2:$H$22,7,FALSE)</f>
        <v>8.3819999999999997</v>
      </c>
      <c r="H16" s="6">
        <f t="shared" si="0"/>
        <v>670.56</v>
      </c>
      <c r="I16" s="51"/>
      <c r="J16" s="37"/>
      <c r="K16" s="41"/>
      <c r="L16" s="35"/>
    </row>
    <row r="17" spans="1:15" x14ac:dyDescent="0.3">
      <c r="A17" s="54"/>
      <c r="B17" s="45"/>
      <c r="C17" s="9">
        <v>821</v>
      </c>
      <c r="D17" s="8" t="str">
        <f>VLOOKUP(C17,'HPP Per bahan baku'!$B$2:$H$22,2,FALSE)</f>
        <v>Cinnamon Stick</v>
      </c>
      <c r="E17" s="5">
        <v>3</v>
      </c>
      <c r="F17" s="5" t="s">
        <v>43</v>
      </c>
      <c r="G17" s="6">
        <f>VLOOKUP(C17,'HPP Per bahan baku'!$B$2:$H$22,7,FALSE)</f>
        <v>200</v>
      </c>
      <c r="H17" s="6">
        <f t="shared" si="0"/>
        <v>600</v>
      </c>
      <c r="I17" s="51"/>
      <c r="J17" s="37"/>
      <c r="K17" s="41"/>
      <c r="L17" s="35"/>
    </row>
    <row r="18" spans="1:15" x14ac:dyDescent="0.3">
      <c r="A18" s="54"/>
      <c r="B18" s="45"/>
      <c r="C18" s="9">
        <v>817</v>
      </c>
      <c r="D18" s="8" t="str">
        <f>VLOOKUP(C18,'HPP Per bahan baku'!$B$2:$H$22,2,FALSE)</f>
        <v>Lemon Fresh</v>
      </c>
      <c r="E18" s="5">
        <v>75</v>
      </c>
      <c r="F18" s="5" t="s">
        <v>43</v>
      </c>
      <c r="G18" s="6">
        <f>VLOOKUP(C18,'HPP Per bahan baku'!$B$2:$H$22,7,FALSE)</f>
        <v>31.666666666666668</v>
      </c>
      <c r="H18" s="6">
        <f t="shared" si="0"/>
        <v>2375</v>
      </c>
      <c r="I18" s="51"/>
      <c r="J18" s="37"/>
      <c r="K18" s="41"/>
      <c r="L18" s="35"/>
    </row>
    <row r="19" spans="1:15" x14ac:dyDescent="0.3">
      <c r="A19" s="55"/>
      <c r="B19" s="46"/>
      <c r="C19" s="9">
        <v>820</v>
      </c>
      <c r="D19" s="8" t="str">
        <f>VLOOKUP(C19,'HPP Per bahan baku'!$B$2:$H$22,2,FALSE)</f>
        <v>Es Batu</v>
      </c>
      <c r="E19" s="5">
        <v>1</v>
      </c>
      <c r="F19" s="5" t="s">
        <v>24</v>
      </c>
      <c r="G19" s="6">
        <f>VLOOKUP(C19,'HPP Per bahan baku'!$B$2:$H$22,7,FALSE)</f>
        <v>1000</v>
      </c>
      <c r="H19" s="6">
        <f t="shared" si="0"/>
        <v>1000</v>
      </c>
      <c r="I19" s="52"/>
      <c r="J19" s="37"/>
      <c r="K19" s="41"/>
      <c r="L19" s="35"/>
    </row>
    <row r="20" spans="1:15" x14ac:dyDescent="0.3">
      <c r="A20" s="14"/>
      <c r="B20" s="15"/>
      <c r="C20" s="9"/>
      <c r="D20" s="8"/>
      <c r="E20" s="5"/>
      <c r="F20" s="5"/>
      <c r="G20" s="6"/>
      <c r="H20" s="6"/>
      <c r="I20" s="10"/>
      <c r="J20" s="5"/>
      <c r="K20" s="27"/>
      <c r="L20" s="34"/>
    </row>
    <row r="21" spans="1:15" x14ac:dyDescent="0.3">
      <c r="A21" s="53">
        <v>3</v>
      </c>
      <c r="B21" s="44" t="s">
        <v>46</v>
      </c>
      <c r="C21" s="9">
        <v>806</v>
      </c>
      <c r="D21" s="8" t="str">
        <f>VLOOKUP(C21,'HPP Per bahan baku'!$B$2:$H$22,2,FALSE)</f>
        <v>Cranberry Juice</v>
      </c>
      <c r="E21" s="5">
        <v>60</v>
      </c>
      <c r="F21" s="5" t="s">
        <v>43</v>
      </c>
      <c r="G21" s="6">
        <f>VLOOKUP(C21,'HPP Per bahan baku'!$B$2:$H$22,7,FALSE)</f>
        <v>42.631578947368418</v>
      </c>
      <c r="H21" s="6">
        <f t="shared" si="0"/>
        <v>2557.894736842105</v>
      </c>
      <c r="I21" s="50">
        <f>SUM(H21:H26)</f>
        <v>8945.5137844611527</v>
      </c>
      <c r="J21" s="37">
        <v>23000</v>
      </c>
      <c r="K21" s="41">
        <f t="shared" si="1"/>
        <v>14054.486215538847</v>
      </c>
      <c r="L21" s="35">
        <f t="shared" si="2"/>
        <v>0.38893538193309357</v>
      </c>
      <c r="M21" s="3"/>
    </row>
    <row r="22" spans="1:15" x14ac:dyDescent="0.3">
      <c r="A22" s="54"/>
      <c r="B22" s="45"/>
      <c r="C22" s="9">
        <v>809</v>
      </c>
      <c r="D22" s="8" t="str">
        <f>VLOOKUP(C22,'HPP Per bahan baku'!$B$2:$H$22,2,FALSE)</f>
        <v>Mango Syrup</v>
      </c>
      <c r="E22" s="5">
        <v>10</v>
      </c>
      <c r="F22" s="5" t="s">
        <v>43</v>
      </c>
      <c r="G22" s="6">
        <f>VLOOKUP(C22,'HPP Per bahan baku'!$B$2:$H$22,7,FALSE)</f>
        <v>108.33333333333333</v>
      </c>
      <c r="H22" s="6">
        <f t="shared" si="0"/>
        <v>1083.3333333333333</v>
      </c>
      <c r="I22" s="51"/>
      <c r="J22" s="37"/>
      <c r="K22" s="41"/>
      <c r="L22" s="35"/>
    </row>
    <row r="23" spans="1:15" x14ac:dyDescent="0.3">
      <c r="A23" s="54"/>
      <c r="B23" s="45"/>
      <c r="C23" s="9">
        <v>801</v>
      </c>
      <c r="D23" s="8" t="str">
        <f>VLOOKUP(C23,'HPP Per bahan baku'!$B$2:$H$22,2,FALSE)</f>
        <v>Espresso Beans</v>
      </c>
      <c r="E23" s="5">
        <v>20</v>
      </c>
      <c r="F23" s="5" t="s">
        <v>43</v>
      </c>
      <c r="G23" s="6">
        <f>VLOOKUP(C23,'HPP Per bahan baku'!$B$2:$H$22,7,FALSE)</f>
        <v>145</v>
      </c>
      <c r="H23" s="6">
        <f t="shared" si="0"/>
        <v>2900</v>
      </c>
      <c r="I23" s="51"/>
      <c r="J23" s="37"/>
      <c r="K23" s="41"/>
      <c r="L23" s="35"/>
    </row>
    <row r="24" spans="1:15" x14ac:dyDescent="0.3">
      <c r="A24" s="54"/>
      <c r="B24" s="45"/>
      <c r="C24" s="9">
        <v>818</v>
      </c>
      <c r="D24" s="8" t="str">
        <f>VLOOKUP(C24,'HPP Per bahan baku'!$B$2:$H$22,2,FALSE)</f>
        <v>Rosella / Hibiscus</v>
      </c>
      <c r="E24" s="5">
        <v>5</v>
      </c>
      <c r="F24" s="5" t="s">
        <v>43</v>
      </c>
      <c r="G24" s="6">
        <f>VLOOKUP(C24,'HPP Per bahan baku'!$B$2:$H$22,7,FALSE)</f>
        <v>186</v>
      </c>
      <c r="H24" s="6">
        <f t="shared" si="0"/>
        <v>930</v>
      </c>
      <c r="I24" s="51"/>
      <c r="J24" s="37"/>
      <c r="K24" s="41"/>
      <c r="L24" s="35"/>
    </row>
    <row r="25" spans="1:15" x14ac:dyDescent="0.3">
      <c r="A25" s="54"/>
      <c r="B25" s="45"/>
      <c r="C25" s="9">
        <v>804</v>
      </c>
      <c r="D25" s="8" t="str">
        <f>VLOOKUP(C25,'HPP Per bahan baku'!$B$2:$H$22,2,FALSE)</f>
        <v>Passionfruit Syrup</v>
      </c>
      <c r="E25" s="5">
        <v>10</v>
      </c>
      <c r="F25" s="5" t="s">
        <v>43</v>
      </c>
      <c r="G25" s="6">
        <f>VLOOKUP(C25,'HPP Per bahan baku'!$B$2:$H$22,7,FALSE)</f>
        <v>47.428571428571431</v>
      </c>
      <c r="H25" s="6">
        <f t="shared" si="0"/>
        <v>474.28571428571433</v>
      </c>
      <c r="I25" s="51"/>
      <c r="J25" s="37"/>
      <c r="K25" s="41"/>
      <c r="L25" s="35"/>
    </row>
    <row r="26" spans="1:15" x14ac:dyDescent="0.3">
      <c r="A26" s="55"/>
      <c r="B26" s="46"/>
      <c r="C26" s="9">
        <v>820</v>
      </c>
      <c r="D26" s="8" t="str">
        <f>VLOOKUP(C26,'HPP Per bahan baku'!$B$2:$H$22,2,FALSE)</f>
        <v>Es Batu</v>
      </c>
      <c r="E26" s="5">
        <v>1</v>
      </c>
      <c r="F26" s="5" t="s">
        <v>24</v>
      </c>
      <c r="G26" s="6">
        <f>VLOOKUP(C26,'HPP Per bahan baku'!$B$2:$H$22,7,FALSE)</f>
        <v>1000</v>
      </c>
      <c r="H26" s="6">
        <f t="shared" si="0"/>
        <v>1000</v>
      </c>
      <c r="I26" s="52"/>
      <c r="J26" s="37"/>
      <c r="K26" s="41"/>
      <c r="L26" s="35"/>
    </row>
    <row r="27" spans="1:15" x14ac:dyDescent="0.3">
      <c r="A27" s="14"/>
      <c r="B27" s="15"/>
      <c r="C27" s="9"/>
      <c r="D27" s="8"/>
      <c r="E27" s="5"/>
      <c r="F27" s="5"/>
      <c r="G27" s="6"/>
      <c r="H27" s="6"/>
      <c r="I27" s="16"/>
      <c r="J27" s="5"/>
      <c r="K27" s="27"/>
      <c r="L27" s="34"/>
      <c r="O27" s="5" t="s">
        <v>47</v>
      </c>
    </row>
    <row r="28" spans="1:15" x14ac:dyDescent="0.3">
      <c r="A28" s="53">
        <v>4</v>
      </c>
      <c r="B28" s="44" t="s">
        <v>48</v>
      </c>
      <c r="C28" s="9">
        <v>812</v>
      </c>
      <c r="D28" s="8" t="str">
        <f>VLOOKUP(C28,'HPP Per bahan baku'!$B$2:$H$22,2,FALSE)</f>
        <v>Palm Sugar</v>
      </c>
      <c r="E28" s="5">
        <v>400</v>
      </c>
      <c r="F28" s="5" t="s">
        <v>43</v>
      </c>
      <c r="G28" s="6">
        <f>VLOOKUP(C28,'HPP Per bahan baku'!$B$2:$H$22,7,FALSE)</f>
        <v>40</v>
      </c>
      <c r="H28" s="6">
        <f t="shared" si="0"/>
        <v>16000</v>
      </c>
      <c r="I28" s="50">
        <f>SUM(O28:O33)</f>
        <v>7266.8421052631584</v>
      </c>
      <c r="J28" s="37">
        <v>18000</v>
      </c>
      <c r="K28" s="41">
        <f t="shared" si="1"/>
        <v>10733.157894736842</v>
      </c>
      <c r="L28" s="35">
        <f t="shared" si="2"/>
        <v>0.40371345029239769</v>
      </c>
      <c r="O28" s="10">
        <f>SUM(H28/15)</f>
        <v>1066.6666666666667</v>
      </c>
    </row>
    <row r="29" spans="1:15" x14ac:dyDescent="0.3">
      <c r="A29" s="54"/>
      <c r="B29" s="45"/>
      <c r="C29" s="9">
        <v>813</v>
      </c>
      <c r="D29" s="8" t="str">
        <f>VLOOKUP(C29,'HPP Per bahan baku'!$B$2:$H$22,2,FALSE)</f>
        <v>Creamer</v>
      </c>
      <c r="E29" s="5">
        <v>400</v>
      </c>
      <c r="F29" s="5" t="s">
        <v>43</v>
      </c>
      <c r="G29" s="6">
        <f>VLOOKUP(C29,'HPP Per bahan baku'!$B$2:$H$22,7,FALSE)</f>
        <v>64</v>
      </c>
      <c r="H29" s="6">
        <f t="shared" si="0"/>
        <v>25600</v>
      </c>
      <c r="I29" s="51"/>
      <c r="J29" s="37"/>
      <c r="K29" s="41"/>
      <c r="L29" s="35"/>
      <c r="O29" s="10">
        <f>SUM(H29/15)</f>
        <v>1706.6666666666667</v>
      </c>
    </row>
    <row r="30" spans="1:15" x14ac:dyDescent="0.3">
      <c r="A30" s="54"/>
      <c r="B30" s="45"/>
      <c r="C30" s="9">
        <v>808</v>
      </c>
      <c r="D30" s="8" t="str">
        <f>VLOOKUP(C30,'HPP Per bahan baku'!$B$2:$H$22,2,FALSE)</f>
        <v>Mineral Water</v>
      </c>
      <c r="E30" s="5">
        <v>325</v>
      </c>
      <c r="F30" s="5" t="s">
        <v>43</v>
      </c>
      <c r="G30" s="6">
        <f>VLOOKUP(C30,'HPP Per bahan baku'!$B$2:$H$22,7,FALSE)</f>
        <v>1.3157894736842106</v>
      </c>
      <c r="H30" s="6">
        <f t="shared" si="0"/>
        <v>427.63157894736844</v>
      </c>
      <c r="I30" s="51"/>
      <c r="J30" s="37"/>
      <c r="K30" s="41"/>
      <c r="L30" s="35"/>
      <c r="O30" s="10">
        <f>SUM(H30/15)</f>
        <v>28.508771929824562</v>
      </c>
    </row>
    <row r="31" spans="1:15" x14ac:dyDescent="0.3">
      <c r="A31" s="54"/>
      <c r="B31" s="45"/>
      <c r="C31" s="9">
        <v>801</v>
      </c>
      <c r="D31" s="8" t="str">
        <f>VLOOKUP(C31,'HPP Per bahan baku'!$B$2:$H$22,2,FALSE)</f>
        <v>Espresso Beans</v>
      </c>
      <c r="E31" s="5">
        <v>135</v>
      </c>
      <c r="F31" s="5" t="s">
        <v>43</v>
      </c>
      <c r="G31" s="6">
        <f>VLOOKUP(C31,'HPP Per bahan baku'!$B$2:$H$22,7,FALSE)</f>
        <v>145</v>
      </c>
      <c r="H31" s="6">
        <f t="shared" si="0"/>
        <v>19575</v>
      </c>
      <c r="I31" s="51"/>
      <c r="J31" s="37"/>
      <c r="K31" s="41"/>
      <c r="L31" s="35"/>
      <c r="O31" s="10">
        <f>SUM(H31/15)</f>
        <v>1305</v>
      </c>
    </row>
    <row r="32" spans="1:15" x14ac:dyDescent="0.3">
      <c r="A32" s="54"/>
      <c r="B32" s="45"/>
      <c r="C32" s="9">
        <v>805</v>
      </c>
      <c r="D32" s="8" t="str">
        <f>VLOOKUP(C32,'HPP Per bahan baku'!$B$2:$H$22,2,FALSE)</f>
        <v>Fresh Milk</v>
      </c>
      <c r="E32" s="5">
        <v>1800</v>
      </c>
      <c r="F32" s="5" t="s">
        <v>43</v>
      </c>
      <c r="G32" s="6">
        <f>VLOOKUP(C32,'HPP Per bahan baku'!$B$2:$H$22,7,FALSE)</f>
        <v>18</v>
      </c>
      <c r="H32" s="6">
        <f t="shared" si="0"/>
        <v>32400</v>
      </c>
      <c r="I32" s="51"/>
      <c r="J32" s="37"/>
      <c r="K32" s="41"/>
      <c r="L32" s="35"/>
      <c r="O32" s="10">
        <f>SUM(H32/15)</f>
        <v>2160</v>
      </c>
    </row>
    <row r="33" spans="1:15" x14ac:dyDescent="0.3">
      <c r="A33" s="55"/>
      <c r="B33" s="46"/>
      <c r="C33" s="9">
        <v>820</v>
      </c>
      <c r="D33" s="8" t="str">
        <f>VLOOKUP(C33,'HPP Per bahan baku'!$B$2:$H$22,2,FALSE)</f>
        <v>Es Batu</v>
      </c>
      <c r="E33" s="5">
        <v>1</v>
      </c>
      <c r="F33" s="5" t="s">
        <v>24</v>
      </c>
      <c r="G33" s="6">
        <f>VLOOKUP(C33,'HPP Per bahan baku'!$B$2:$H$22,7,FALSE)</f>
        <v>1000</v>
      </c>
      <c r="H33" s="6">
        <f t="shared" si="0"/>
        <v>1000</v>
      </c>
      <c r="I33" s="52"/>
      <c r="J33" s="37"/>
      <c r="K33" s="41"/>
      <c r="L33" s="35"/>
      <c r="O33" s="19">
        <v>1000</v>
      </c>
    </row>
    <row r="34" spans="1:15" x14ac:dyDescent="0.3">
      <c r="A34" s="14"/>
      <c r="B34" s="15"/>
      <c r="C34" s="9"/>
      <c r="D34" s="8"/>
      <c r="E34" s="5"/>
      <c r="F34" s="5"/>
      <c r="G34" s="6"/>
      <c r="H34" s="6"/>
      <c r="I34" s="16"/>
      <c r="J34" s="5"/>
      <c r="K34" s="27"/>
      <c r="L34" s="34"/>
      <c r="O34" s="20"/>
    </row>
    <row r="35" spans="1:15" x14ac:dyDescent="0.3">
      <c r="A35" s="42">
        <v>5</v>
      </c>
      <c r="B35" s="44" t="s">
        <v>49</v>
      </c>
      <c r="C35" s="9">
        <v>812</v>
      </c>
      <c r="D35" s="8" t="str">
        <f>VLOOKUP(C35,'HPP Per bahan baku'!$B$2:$H$22,2,FALSE)</f>
        <v>Palm Sugar</v>
      </c>
      <c r="E35" s="5">
        <v>400</v>
      </c>
      <c r="F35" s="5" t="s">
        <v>43</v>
      </c>
      <c r="G35" s="6">
        <f>VLOOKUP(C35,'HPP Per bahan baku'!$B$2:$H$22,7,FALSE)</f>
        <v>40</v>
      </c>
      <c r="H35" s="6">
        <f t="shared" si="0"/>
        <v>16000</v>
      </c>
      <c r="I35" s="47">
        <f>SUM(O35:O41)</f>
        <v>8266.8421052631584</v>
      </c>
      <c r="J35" s="37">
        <v>22000</v>
      </c>
      <c r="K35" s="41">
        <f>J35-I35</f>
        <v>13733.157894736842</v>
      </c>
      <c r="L35" s="35">
        <f>I35/J35</f>
        <v>0.37576555023923447</v>
      </c>
      <c r="O35" s="6">
        <f>SUM(H35/15)</f>
        <v>1066.6666666666667</v>
      </c>
    </row>
    <row r="36" spans="1:15" x14ac:dyDescent="0.3">
      <c r="A36" s="38"/>
      <c r="B36" s="45"/>
      <c r="C36" s="9">
        <v>813</v>
      </c>
      <c r="D36" s="8" t="str">
        <f>VLOOKUP(C36,'HPP Per bahan baku'!$B$2:$H$22,2,FALSE)</f>
        <v>Creamer</v>
      </c>
      <c r="E36" s="5">
        <v>400</v>
      </c>
      <c r="F36" s="5" t="s">
        <v>43</v>
      </c>
      <c r="G36" s="6">
        <f>VLOOKUP(C36,'HPP Per bahan baku'!$B$2:$H$22,7,FALSE)</f>
        <v>64</v>
      </c>
      <c r="H36" s="6">
        <f t="shared" si="0"/>
        <v>25600</v>
      </c>
      <c r="I36" s="48"/>
      <c r="J36" s="37"/>
      <c r="K36" s="41"/>
      <c r="L36" s="35"/>
      <c r="O36" s="10">
        <f>SUM(H36/15)</f>
        <v>1706.6666666666667</v>
      </c>
    </row>
    <row r="37" spans="1:15" x14ac:dyDescent="0.3">
      <c r="A37" s="38"/>
      <c r="B37" s="45"/>
      <c r="C37" s="9">
        <v>808</v>
      </c>
      <c r="D37" s="8" t="str">
        <f>VLOOKUP(C37,'HPP Per bahan baku'!$B$2:$H$22,2,FALSE)</f>
        <v>Mineral Water</v>
      </c>
      <c r="E37" s="5">
        <v>325</v>
      </c>
      <c r="F37" s="5" t="s">
        <v>43</v>
      </c>
      <c r="G37" s="6">
        <f>VLOOKUP(C37,'HPP Per bahan baku'!$B$2:$H$22,7,FALSE)</f>
        <v>1.3157894736842106</v>
      </c>
      <c r="H37" s="6">
        <f t="shared" si="0"/>
        <v>427.63157894736844</v>
      </c>
      <c r="I37" s="48"/>
      <c r="J37" s="37"/>
      <c r="K37" s="41"/>
      <c r="L37" s="35"/>
      <c r="O37" s="10">
        <f>SUM(H37/15)</f>
        <v>28.508771929824562</v>
      </c>
    </row>
    <row r="38" spans="1:15" x14ac:dyDescent="0.3">
      <c r="A38" s="38"/>
      <c r="B38" s="45"/>
      <c r="C38" s="9">
        <v>801</v>
      </c>
      <c r="D38" s="8" t="str">
        <f>VLOOKUP(C38,'HPP Per bahan baku'!$B$2:$H$22,2,FALSE)</f>
        <v>Espresso Beans</v>
      </c>
      <c r="E38" s="5">
        <v>135</v>
      </c>
      <c r="F38" s="5" t="s">
        <v>43</v>
      </c>
      <c r="G38" s="6">
        <f>VLOOKUP(C38,'HPP Per bahan baku'!$B$2:$H$22,7,FALSE)</f>
        <v>145</v>
      </c>
      <c r="H38" s="6">
        <f t="shared" si="0"/>
        <v>19575</v>
      </c>
      <c r="I38" s="48"/>
      <c r="J38" s="37"/>
      <c r="K38" s="41"/>
      <c r="L38" s="35"/>
      <c r="O38" s="10">
        <f>SUM(H38/15)</f>
        <v>1305</v>
      </c>
    </row>
    <row r="39" spans="1:15" x14ac:dyDescent="0.3">
      <c r="A39" s="38"/>
      <c r="B39" s="45"/>
      <c r="C39" s="9">
        <v>805</v>
      </c>
      <c r="D39" s="8" t="str">
        <f>VLOOKUP(C39,'HPP Per bahan baku'!$B$2:$H$22,2,FALSE)</f>
        <v>Fresh Milk</v>
      </c>
      <c r="E39" s="5">
        <v>1800</v>
      </c>
      <c r="F39" s="5" t="s">
        <v>43</v>
      </c>
      <c r="G39" s="6">
        <f>VLOOKUP(C39,'HPP Per bahan baku'!$B$2:$H$22,7,FALSE)</f>
        <v>18</v>
      </c>
      <c r="H39" s="6">
        <f t="shared" si="0"/>
        <v>32400</v>
      </c>
      <c r="I39" s="48"/>
      <c r="J39" s="37"/>
      <c r="K39" s="41"/>
      <c r="L39" s="35"/>
      <c r="O39" s="10">
        <f>SUM(H39/15)</f>
        <v>2160</v>
      </c>
    </row>
    <row r="40" spans="1:15" x14ac:dyDescent="0.3">
      <c r="A40" s="38"/>
      <c r="B40" s="45"/>
      <c r="C40" s="9">
        <v>807</v>
      </c>
      <c r="D40" s="8" t="str">
        <f>VLOOKUP(C40,'HPP Per bahan baku'!$B$2:$H$22,2,FALSE)</f>
        <v>Crackers / Biskuit</v>
      </c>
      <c r="E40" s="5">
        <v>150</v>
      </c>
      <c r="F40" s="5" t="s">
        <v>43</v>
      </c>
      <c r="G40" s="6">
        <f>VLOOKUP(C40,'HPP Per bahan baku'!$B$2:$H$22,7,FALSE)</f>
        <v>100</v>
      </c>
      <c r="H40" s="6">
        <f t="shared" si="0"/>
        <v>15000</v>
      </c>
      <c r="I40" s="48"/>
      <c r="J40" s="37"/>
      <c r="K40" s="41"/>
      <c r="L40" s="35"/>
      <c r="O40" s="5">
        <v>1000</v>
      </c>
    </row>
    <row r="41" spans="1:15" x14ac:dyDescent="0.3">
      <c r="A41" s="43"/>
      <c r="B41" s="46"/>
      <c r="C41" s="21">
        <v>820</v>
      </c>
      <c r="D41" s="5" t="str">
        <f>VLOOKUP(C41,'HPP Per bahan baku'!$B$2:$H$22,2,FALSE)</f>
        <v>Es Batu</v>
      </c>
      <c r="E41" s="22">
        <v>1</v>
      </c>
      <c r="F41" s="22" t="s">
        <v>24</v>
      </c>
      <c r="G41" s="10">
        <f>VLOOKUP(C41,'HPP Per bahan baku'!$B$2:$H$22,7,FALSE)</f>
        <v>1000</v>
      </c>
      <c r="H41" s="10">
        <f t="shared" si="0"/>
        <v>1000</v>
      </c>
      <c r="I41" s="49"/>
      <c r="J41" s="37"/>
      <c r="K41" s="41"/>
      <c r="L41" s="35"/>
      <c r="O41" s="10">
        <f>SUM(H40/15)</f>
        <v>1000</v>
      </c>
    </row>
    <row r="42" spans="1:15" x14ac:dyDescent="0.3">
      <c r="A42" s="18"/>
      <c r="B42" s="18"/>
      <c r="C42" s="21"/>
      <c r="D42" s="5"/>
      <c r="E42" s="22"/>
      <c r="F42" s="22"/>
      <c r="G42" s="10"/>
      <c r="H42" s="10"/>
      <c r="I42" s="23"/>
      <c r="J42" s="18"/>
      <c r="K42" s="4"/>
    </row>
    <row r="43" spans="1:15" x14ac:dyDescent="0.3">
      <c r="A43" s="53">
        <v>6</v>
      </c>
      <c r="B43" s="44" t="s">
        <v>61</v>
      </c>
      <c r="C43" s="21">
        <v>812</v>
      </c>
      <c r="D43" s="5" t="str">
        <f>VLOOKUP(C43,'HPP Per bahan baku'!$B$2:$H$22,2,FALSE)</f>
        <v>Palm Sugar</v>
      </c>
      <c r="E43" s="22">
        <v>400</v>
      </c>
      <c r="F43" s="22" t="s">
        <v>43</v>
      </c>
      <c r="G43" s="6">
        <f>VLOOKUP(C43,'HPP Per bahan baku'!$B$2:$H$22,7,FALSE)</f>
        <v>40</v>
      </c>
      <c r="H43" s="10">
        <f t="shared" si="0"/>
        <v>16000</v>
      </c>
      <c r="I43" s="47">
        <f>SUM(O43:O48)</f>
        <v>7266.8421052631584</v>
      </c>
      <c r="J43" s="71">
        <v>22000</v>
      </c>
      <c r="K43" s="72">
        <f>J43-I43</f>
        <v>14733.157894736842</v>
      </c>
      <c r="L43" s="73">
        <f>I43/J43</f>
        <v>0.330311004784689</v>
      </c>
      <c r="O43" s="10">
        <f>SUM(H43/15)</f>
        <v>1066.6666666666667</v>
      </c>
    </row>
    <row r="44" spans="1:15" x14ac:dyDescent="0.3">
      <c r="A44" s="54"/>
      <c r="B44" s="45"/>
      <c r="C44" s="21">
        <v>813</v>
      </c>
      <c r="D44" s="5" t="str">
        <f>VLOOKUP(C44,'HPP Per bahan baku'!$B$2:$H$22,2,FALSE)</f>
        <v>Creamer</v>
      </c>
      <c r="E44" s="22">
        <v>400</v>
      </c>
      <c r="F44" s="22" t="s">
        <v>43</v>
      </c>
      <c r="G44" s="6">
        <f>VLOOKUP(C44,'HPP Per bahan baku'!$B$2:$H$22,7,FALSE)</f>
        <v>64</v>
      </c>
      <c r="H44" s="10">
        <f t="shared" si="0"/>
        <v>25600</v>
      </c>
      <c r="I44" s="48"/>
      <c r="J44" s="74"/>
      <c r="K44" s="74"/>
      <c r="L44" s="75"/>
      <c r="O44" s="10">
        <f t="shared" ref="O44:O47" si="3">SUM(H44/15)</f>
        <v>1706.6666666666667</v>
      </c>
    </row>
    <row r="45" spans="1:15" x14ac:dyDescent="0.3">
      <c r="A45" s="54"/>
      <c r="B45" s="45"/>
      <c r="C45" s="21">
        <v>808</v>
      </c>
      <c r="D45" s="5" t="str">
        <f>VLOOKUP(C45,'HPP Per bahan baku'!$B$2:$H$22,2,FALSE)</f>
        <v>Mineral Water</v>
      </c>
      <c r="E45" s="22">
        <v>325</v>
      </c>
      <c r="F45" s="22" t="s">
        <v>43</v>
      </c>
      <c r="G45" s="6">
        <f>VLOOKUP(C45,'HPP Per bahan baku'!$B$2:$H$22,7,FALSE)</f>
        <v>1.3157894736842106</v>
      </c>
      <c r="H45" s="10">
        <f t="shared" si="0"/>
        <v>427.63157894736844</v>
      </c>
      <c r="I45" s="48"/>
      <c r="J45" s="74"/>
      <c r="K45" s="74"/>
      <c r="L45" s="75"/>
      <c r="O45" s="10">
        <f t="shared" si="3"/>
        <v>28.508771929824562</v>
      </c>
    </row>
    <row r="46" spans="1:15" x14ac:dyDescent="0.3">
      <c r="A46" s="54"/>
      <c r="B46" s="45"/>
      <c r="C46" s="21">
        <v>801</v>
      </c>
      <c r="D46" s="5" t="str">
        <f>VLOOKUP(C46,'HPP Per bahan baku'!$B$2:$H$22,2,FALSE)</f>
        <v>Espresso Beans</v>
      </c>
      <c r="E46" s="22">
        <v>135</v>
      </c>
      <c r="F46" s="22" t="s">
        <v>43</v>
      </c>
      <c r="G46" s="6">
        <f>VLOOKUP(C46,'HPP Per bahan baku'!$B$2:$H$22,7,FALSE)</f>
        <v>145</v>
      </c>
      <c r="H46" s="10">
        <f t="shared" si="0"/>
        <v>19575</v>
      </c>
      <c r="I46" s="48"/>
      <c r="J46" s="74"/>
      <c r="K46" s="74"/>
      <c r="L46" s="75"/>
      <c r="O46" s="10">
        <f t="shared" si="3"/>
        <v>1305</v>
      </c>
    </row>
    <row r="47" spans="1:15" x14ac:dyDescent="0.3">
      <c r="A47" s="54"/>
      <c r="B47" s="45"/>
      <c r="C47" s="21">
        <v>822</v>
      </c>
      <c r="D47" s="5" t="str">
        <f>VLOOKUP(C47,'HPP Per bahan baku'!$B$2:$H$23,2,FALSE)</f>
        <v>Coconut Milk</v>
      </c>
      <c r="E47" s="22">
        <v>1800</v>
      </c>
      <c r="F47" s="5" t="s">
        <v>43</v>
      </c>
      <c r="G47" s="6">
        <f>VLOOKUP(C47,'HPP Per bahan baku'!$B$2:$H$23,7,FALSE)</f>
        <v>18</v>
      </c>
      <c r="H47" s="10">
        <f t="shared" si="0"/>
        <v>32400</v>
      </c>
      <c r="I47" s="48"/>
      <c r="J47" s="74"/>
      <c r="K47" s="74"/>
      <c r="L47" s="75"/>
      <c r="O47" s="10">
        <f t="shared" si="3"/>
        <v>2160</v>
      </c>
    </row>
    <row r="48" spans="1:15" x14ac:dyDescent="0.3">
      <c r="A48" s="55"/>
      <c r="B48" s="46"/>
      <c r="C48" s="21">
        <v>820</v>
      </c>
      <c r="D48" s="5" t="str">
        <f>VLOOKUP(C48,'HPP Per bahan baku'!$B$2:$H$22,2,FALSE)</f>
        <v>Es Batu</v>
      </c>
      <c r="E48" s="22">
        <v>1</v>
      </c>
      <c r="F48" s="5" t="s">
        <v>24</v>
      </c>
      <c r="G48" s="10">
        <f>VLOOKUP(C48,'HPP Per bahan baku'!$B$2:$H$22,7,FALSE)</f>
        <v>1000</v>
      </c>
      <c r="H48" s="10">
        <f t="shared" si="0"/>
        <v>1000</v>
      </c>
      <c r="I48" s="48"/>
      <c r="J48" s="58"/>
      <c r="K48" s="58"/>
      <c r="L48" s="76"/>
      <c r="O48" s="10">
        <v>1000</v>
      </c>
    </row>
  </sheetData>
  <mergeCells count="54">
    <mergeCell ref="J43:J48"/>
    <mergeCell ref="K43:K48"/>
    <mergeCell ref="L43:L48"/>
    <mergeCell ref="A43:A48"/>
    <mergeCell ref="B43:B48"/>
    <mergeCell ref="I43:I48"/>
    <mergeCell ref="I3:I4"/>
    <mergeCell ref="A1:A2"/>
    <mergeCell ref="B1:B2"/>
    <mergeCell ref="C1:C2"/>
    <mergeCell ref="D1:D2"/>
    <mergeCell ref="E1:E2"/>
    <mergeCell ref="F1:F2"/>
    <mergeCell ref="I12:I19"/>
    <mergeCell ref="K1:K2"/>
    <mergeCell ref="A6:A10"/>
    <mergeCell ref="B6:B10"/>
    <mergeCell ref="B12:B19"/>
    <mergeCell ref="A12:A19"/>
    <mergeCell ref="I6:I10"/>
    <mergeCell ref="J6:J10"/>
    <mergeCell ref="J12:J19"/>
    <mergeCell ref="J1:J2"/>
    <mergeCell ref="J3:J4"/>
    <mergeCell ref="G1:G2"/>
    <mergeCell ref="H1:H2"/>
    <mergeCell ref="I1:I2"/>
    <mergeCell ref="A3:A4"/>
    <mergeCell ref="B3:B4"/>
    <mergeCell ref="A35:A41"/>
    <mergeCell ref="B35:B41"/>
    <mergeCell ref="I35:I41"/>
    <mergeCell ref="I28:I33"/>
    <mergeCell ref="I21:I26"/>
    <mergeCell ref="A21:A26"/>
    <mergeCell ref="B21:B26"/>
    <mergeCell ref="B28:B33"/>
    <mergeCell ref="A28:A33"/>
    <mergeCell ref="L3:L4"/>
    <mergeCell ref="J21:J26"/>
    <mergeCell ref="J28:J33"/>
    <mergeCell ref="J35:J41"/>
    <mergeCell ref="L1:L2"/>
    <mergeCell ref="K3:K4"/>
    <mergeCell ref="K6:K10"/>
    <mergeCell ref="K12:K19"/>
    <mergeCell ref="K21:K26"/>
    <mergeCell ref="K28:K33"/>
    <mergeCell ref="K35:K41"/>
    <mergeCell ref="L35:L41"/>
    <mergeCell ref="L28:L33"/>
    <mergeCell ref="L21:L26"/>
    <mergeCell ref="L12:L19"/>
    <mergeCell ref="L6:L10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B14F6-C789-42CB-8212-65598CC0A7A7}">
  <dimension ref="A3"/>
  <sheetViews>
    <sheetView tabSelected="1" workbookViewId="0">
      <selection activeCell="A3" sqref="A3"/>
    </sheetView>
  </sheetViews>
  <sheetFormatPr defaultRowHeight="15.6" x14ac:dyDescent="0.3"/>
  <sheetData>
    <row r="3" spans="1:1" x14ac:dyDescent="0.3">
      <c r="A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HPP Per bahan baku</vt:lpstr>
      <vt:lpstr>HPP Menu</vt:lpstr>
      <vt:lpstr>Skema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2022-10-31T06:30:34Z</dcterms:created>
  <dcterms:modified xsi:type="dcterms:W3CDTF">2022-11-01T19:54:43Z</dcterms:modified>
</cp:coreProperties>
</file>