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erharter Tobias\Documents\V_HAB\"/>
    </mc:Choice>
  </mc:AlternateContent>
  <bookViews>
    <workbookView xWindow="0" yWindow="0" windowWidth="20490" windowHeight="7530" tabRatio="682"/>
  </bookViews>
  <sheets>
    <sheet name="Available Solar Power" sheetId="9" r:id="rId1"/>
    <sheet name="NOAA Solar Calculation" sheetId="11" r:id="rId2"/>
  </sheets>
  <externalReferences>
    <externalReference r:id="rId3"/>
  </externalReferences>
  <calcPr calcId="171027" iterate="1" iterateCount="500" iterateDelta="1E-8"/>
</workbook>
</file>

<file path=xl/calcChain.xml><?xml version="1.0" encoding="utf-8"?>
<calcChain xmlns="http://schemas.openxmlformats.org/spreadsheetml/2006/main">
  <c r="B10" i="11" l="1"/>
  <c r="B6" i="11" l="1"/>
  <c r="E5" i="11"/>
  <c r="B40" i="9" s="1"/>
  <c r="E6" i="11" l="1"/>
  <c r="B41" i="9" s="1"/>
  <c r="D6" i="11"/>
  <c r="A41" i="9" s="1"/>
  <c r="D5" i="11"/>
  <c r="A40" i="9" s="1"/>
  <c r="E7" i="11" l="1"/>
  <c r="D7" i="11" s="1"/>
  <c r="A42" i="9" s="1"/>
  <c r="F5" i="11"/>
  <c r="G5" i="11" s="1"/>
  <c r="K5" i="11" s="1"/>
  <c r="E8" i="11" l="1"/>
  <c r="B42" i="9"/>
  <c r="J5" i="11"/>
  <c r="L5" i="11" s="1"/>
  <c r="I5" i="11"/>
  <c r="Q5" i="11"/>
  <c r="R5" i="11" s="1"/>
  <c r="U5" i="11" s="1"/>
  <c r="B43" i="9"/>
  <c r="E9" i="11"/>
  <c r="D8" i="11"/>
  <c r="A43" i="9" s="1"/>
  <c r="F6" i="11"/>
  <c r="G6" i="11" s="1"/>
  <c r="V5" i="11" l="1"/>
  <c r="X5" i="11" s="1"/>
  <c r="M5" i="11"/>
  <c r="P5" i="11" s="1"/>
  <c r="T5" i="11" s="1"/>
  <c r="E10" i="11"/>
  <c r="B44" i="9"/>
  <c r="D9" i="11"/>
  <c r="A44" i="9" s="1"/>
  <c r="F7" i="11"/>
  <c r="G7" i="11" s="1"/>
  <c r="N5" i="11"/>
  <c r="O5" i="11" s="1"/>
  <c r="J6" i="11"/>
  <c r="Q6" i="11"/>
  <c r="R6" i="11" s="1"/>
  <c r="I6" i="11"/>
  <c r="K6" i="11"/>
  <c r="S5" i="11" l="1"/>
  <c r="AB5" i="11"/>
  <c r="AC5" i="11" s="1"/>
  <c r="AD5" i="11" s="1"/>
  <c r="E11" i="11"/>
  <c r="B45" i="9"/>
  <c r="D10" i="11"/>
  <c r="A45" i="9" s="1"/>
  <c r="K7" i="11"/>
  <c r="Q7" i="11"/>
  <c r="R7" i="11" s="1"/>
  <c r="I7" i="11"/>
  <c r="J7" i="11"/>
  <c r="U6" i="11"/>
  <c r="V6" i="11" s="1"/>
  <c r="W5" i="11"/>
  <c r="AA5" i="11" s="1"/>
  <c r="L6" i="11"/>
  <c r="M6" i="11" s="1"/>
  <c r="P6" i="11" s="1"/>
  <c r="F8" i="11"/>
  <c r="G8" i="11" s="1"/>
  <c r="E12" i="11" l="1"/>
  <c r="B46" i="9"/>
  <c r="D11" i="11"/>
  <c r="A46" i="9" s="1"/>
  <c r="C40" i="9"/>
  <c r="AE5" i="11"/>
  <c r="AF5" i="11" s="1"/>
  <c r="AG5" i="11" s="1"/>
  <c r="Y5" i="11"/>
  <c r="S6" i="11"/>
  <c r="T6" i="11"/>
  <c r="U7" i="11"/>
  <c r="V7" i="11" s="1"/>
  <c r="Z5" i="11"/>
  <c r="J8" i="11"/>
  <c r="Q8" i="11"/>
  <c r="R8" i="11" s="1"/>
  <c r="I8" i="11"/>
  <c r="K8" i="11"/>
  <c r="N6" i="11"/>
  <c r="O6" i="11" s="1"/>
  <c r="L7" i="11"/>
  <c r="N7" i="11" s="1"/>
  <c r="O7" i="11" s="1"/>
  <c r="F9" i="11"/>
  <c r="G9" i="11" s="1"/>
  <c r="AH5" i="11"/>
  <c r="X6" i="11"/>
  <c r="AB6" i="11"/>
  <c r="AC6" i="11" s="1"/>
  <c r="E13" i="11" l="1"/>
  <c r="B47" i="9"/>
  <c r="D12" i="11"/>
  <c r="A47" i="9" s="1"/>
  <c r="M7" i="11"/>
  <c r="P7" i="11" s="1"/>
  <c r="S7" i="11" s="1"/>
  <c r="X7" i="11"/>
  <c r="AB7" i="11"/>
  <c r="AC7" i="11" s="1"/>
  <c r="AD6" i="11"/>
  <c r="W6" i="11"/>
  <c r="AA6" i="11" s="1"/>
  <c r="F10" i="11"/>
  <c r="G10" i="11" s="1"/>
  <c r="K9" i="11"/>
  <c r="J9" i="11"/>
  <c r="Q9" i="11"/>
  <c r="R9" i="11" s="1"/>
  <c r="I9" i="11"/>
  <c r="U8" i="11"/>
  <c r="V8" i="11" s="1"/>
  <c r="L8" i="11"/>
  <c r="M8" i="11" s="1"/>
  <c r="P8" i="11" s="1"/>
  <c r="E14" i="11" l="1"/>
  <c r="B48" i="9"/>
  <c r="D13" i="11"/>
  <c r="A48" i="9" s="1"/>
  <c r="C41" i="9"/>
  <c r="AE6" i="11"/>
  <c r="AF6" i="11" s="1"/>
  <c r="AG6" i="11" s="1"/>
  <c r="T7" i="11"/>
  <c r="AD7" i="11" s="1"/>
  <c r="S8" i="11"/>
  <c r="T8" i="11"/>
  <c r="X8" i="11"/>
  <c r="AB8" i="11"/>
  <c r="AC8" i="11" s="1"/>
  <c r="AH6" i="11"/>
  <c r="U9" i="11"/>
  <c r="V9" i="11" s="1"/>
  <c r="Y6" i="11"/>
  <c r="N8" i="11"/>
  <c r="O8" i="11" s="1"/>
  <c r="J10" i="11"/>
  <c r="Q10" i="11"/>
  <c r="R10" i="11" s="1"/>
  <c r="I10" i="11"/>
  <c r="K10" i="11"/>
  <c r="L9" i="11"/>
  <c r="M9" i="11" s="1"/>
  <c r="P9" i="11" s="1"/>
  <c r="S9" i="11" s="1"/>
  <c r="F11" i="11"/>
  <c r="G11" i="11" s="1"/>
  <c r="Z6" i="11"/>
  <c r="E15" i="11" l="1"/>
  <c r="B49" i="9"/>
  <c r="D14" i="11"/>
  <c r="A49" i="9" s="1"/>
  <c r="C42" i="9"/>
  <c r="AE7" i="11"/>
  <c r="AF7" i="11" s="1"/>
  <c r="AG7" i="11" s="1"/>
  <c r="W7" i="11"/>
  <c r="AA7" i="11" s="1"/>
  <c r="N9" i="11"/>
  <c r="O9" i="11" s="1"/>
  <c r="U10" i="11"/>
  <c r="V10" i="11" s="1"/>
  <c r="AH7" i="11"/>
  <c r="F12" i="11"/>
  <c r="G12" i="11" s="1"/>
  <c r="L10" i="11"/>
  <c r="N10" i="11" s="1"/>
  <c r="O10" i="11" s="1"/>
  <c r="X9" i="11"/>
  <c r="AB9" i="11"/>
  <c r="AC9" i="11" s="1"/>
  <c r="AD8" i="11"/>
  <c r="W8" i="11"/>
  <c r="AA8" i="11" s="1"/>
  <c r="K11" i="11"/>
  <c r="Q11" i="11"/>
  <c r="R11" i="11" s="1"/>
  <c r="I11" i="11"/>
  <c r="J11" i="11"/>
  <c r="T9" i="11"/>
  <c r="E16" i="11" l="1"/>
  <c r="B50" i="9"/>
  <c r="D15" i="11"/>
  <c r="A50" i="9" s="1"/>
  <c r="C43" i="9"/>
  <c r="AE8" i="11"/>
  <c r="AF8" i="11" s="1"/>
  <c r="AG8" i="11" s="1"/>
  <c r="Z7" i="11"/>
  <c r="Y7" i="11"/>
  <c r="M10" i="11"/>
  <c r="P10" i="11" s="1"/>
  <c r="S10" i="11" s="1"/>
  <c r="Y8" i="11"/>
  <c r="Z8" i="11"/>
  <c r="AH8" i="11"/>
  <c r="L11" i="11"/>
  <c r="M11" i="11" s="1"/>
  <c r="P11" i="11" s="1"/>
  <c r="F13" i="11"/>
  <c r="G13" i="11" s="1"/>
  <c r="J12" i="11"/>
  <c r="Q12" i="11"/>
  <c r="R12" i="11" s="1"/>
  <c r="I12" i="11"/>
  <c r="K12" i="11"/>
  <c r="W9" i="11"/>
  <c r="AA9" i="11" s="1"/>
  <c r="AD9" i="11"/>
  <c r="U11" i="11"/>
  <c r="V11" i="11" s="1"/>
  <c r="X10" i="11"/>
  <c r="AB10" i="11"/>
  <c r="AC10" i="11" s="1"/>
  <c r="E17" i="11" l="1"/>
  <c r="B51" i="9"/>
  <c r="D16" i="11"/>
  <c r="A51" i="9" s="1"/>
  <c r="C44" i="9"/>
  <c r="AE9" i="11"/>
  <c r="AF9" i="11" s="1"/>
  <c r="AG9" i="11" s="1"/>
  <c r="T10" i="11"/>
  <c r="W10" i="11" s="1"/>
  <c r="AA10" i="11" s="1"/>
  <c r="N11" i="11"/>
  <c r="O11" i="11" s="1"/>
  <c r="S11" i="11"/>
  <c r="T11" i="11"/>
  <c r="W11" i="11" s="1"/>
  <c r="AA11" i="11" s="1"/>
  <c r="AH9" i="11"/>
  <c r="L12" i="11"/>
  <c r="N12" i="11" s="1"/>
  <c r="O12" i="11" s="1"/>
  <c r="Z9" i="11"/>
  <c r="F14" i="11"/>
  <c r="G14" i="11" s="1"/>
  <c r="X11" i="11"/>
  <c r="AB11" i="11"/>
  <c r="AC11" i="11" s="1"/>
  <c r="U12" i="11"/>
  <c r="V12" i="11" s="1"/>
  <c r="K13" i="11"/>
  <c r="J13" i="11"/>
  <c r="Q13" i="11"/>
  <c r="R13" i="11" s="1"/>
  <c r="I13" i="11"/>
  <c r="Y9" i="11"/>
  <c r="E18" i="11" l="1"/>
  <c r="B52" i="9"/>
  <c r="D17" i="11"/>
  <c r="A52" i="9" s="1"/>
  <c r="AD10" i="11"/>
  <c r="AH10" i="11" s="1"/>
  <c r="F15" i="11"/>
  <c r="G15" i="11" s="1"/>
  <c r="U13" i="11"/>
  <c r="V13" i="11" s="1"/>
  <c r="X12" i="11"/>
  <c r="AB12" i="11"/>
  <c r="AC12" i="11" s="1"/>
  <c r="M12" i="11"/>
  <c r="P12" i="11" s="1"/>
  <c r="Z10" i="11"/>
  <c r="L13" i="11"/>
  <c r="N13" i="11" s="1"/>
  <c r="O13" i="11" s="1"/>
  <c r="Y11" i="11"/>
  <c r="Z11" i="11"/>
  <c r="AD11" i="11"/>
  <c r="Y10" i="11"/>
  <c r="J14" i="11"/>
  <c r="Q14" i="11"/>
  <c r="R14" i="11" s="1"/>
  <c r="I14" i="11"/>
  <c r="K14" i="11"/>
  <c r="E19" i="11" l="1"/>
  <c r="B53" i="9"/>
  <c r="D18" i="11"/>
  <c r="A53" i="9" s="1"/>
  <c r="AE10" i="11"/>
  <c r="AF10" i="11" s="1"/>
  <c r="AG10" i="11" s="1"/>
  <c r="C45" i="9"/>
  <c r="C46" i="9"/>
  <c r="AE11" i="11"/>
  <c r="AF11" i="11" s="1"/>
  <c r="AG11" i="11" s="1"/>
  <c r="M13" i="11"/>
  <c r="P13" i="11" s="1"/>
  <c r="S13" i="11" s="1"/>
  <c r="L14" i="11"/>
  <c r="N14" i="11" s="1"/>
  <c r="O14" i="11" s="1"/>
  <c r="X13" i="11"/>
  <c r="AB13" i="11"/>
  <c r="AC13" i="11" s="1"/>
  <c r="F16" i="11"/>
  <c r="G16" i="11" s="1"/>
  <c r="K15" i="11"/>
  <c r="Q15" i="11"/>
  <c r="R15" i="11" s="1"/>
  <c r="I15" i="11"/>
  <c r="J15" i="11"/>
  <c r="U14" i="11"/>
  <c r="V14" i="11" s="1"/>
  <c r="S12" i="11"/>
  <c r="T12" i="11"/>
  <c r="AH11" i="11"/>
  <c r="E20" i="11" l="1"/>
  <c r="B54" i="9"/>
  <c r="D19" i="11"/>
  <c r="A54" i="9" s="1"/>
  <c r="T13" i="11"/>
  <c r="AD13" i="11" s="1"/>
  <c r="M14" i="11"/>
  <c r="P14" i="11" s="1"/>
  <c r="S14" i="11" s="1"/>
  <c r="AD12" i="11"/>
  <c r="W12" i="11"/>
  <c r="X14" i="11"/>
  <c r="AB14" i="11"/>
  <c r="AC14" i="11" s="1"/>
  <c r="U15" i="11"/>
  <c r="V15" i="11" s="1"/>
  <c r="J16" i="11"/>
  <c r="Q16" i="11"/>
  <c r="R16" i="11" s="1"/>
  <c r="I16" i="11"/>
  <c r="K16" i="11"/>
  <c r="L15" i="11"/>
  <c r="M15" i="11" s="1"/>
  <c r="P15" i="11" s="1"/>
  <c r="F17" i="11"/>
  <c r="G17" i="11" s="1"/>
  <c r="E21" i="11" l="1"/>
  <c r="B55" i="9"/>
  <c r="D20" i="11"/>
  <c r="A55" i="9" s="1"/>
  <c r="C48" i="9"/>
  <c r="C47" i="9"/>
  <c r="W13" i="11"/>
  <c r="AA13" i="11" s="1"/>
  <c r="AE13" i="11"/>
  <c r="AF13" i="11" s="1"/>
  <c r="AG13" i="11" s="1"/>
  <c r="AH13" i="11"/>
  <c r="N15" i="11"/>
  <c r="O15" i="11" s="1"/>
  <c r="T14" i="11"/>
  <c r="W14" i="11" s="1"/>
  <c r="AA14" i="11" s="1"/>
  <c r="S15" i="11"/>
  <c r="T15" i="11"/>
  <c r="X15" i="11"/>
  <c r="AB15" i="11"/>
  <c r="AC15" i="11" s="1"/>
  <c r="U16" i="11"/>
  <c r="V16" i="11" s="1"/>
  <c r="AA12" i="11"/>
  <c r="Y12" i="11"/>
  <c r="Z12" i="11"/>
  <c r="K17" i="11"/>
  <c r="J17" i="11"/>
  <c r="Q17" i="11"/>
  <c r="R17" i="11" s="1"/>
  <c r="I17" i="11"/>
  <c r="F18" i="11"/>
  <c r="G18" i="11" s="1"/>
  <c r="L16" i="11"/>
  <c r="M16" i="11" s="1"/>
  <c r="P16" i="11" s="1"/>
  <c r="S16" i="11" s="1"/>
  <c r="AE12" i="11"/>
  <c r="AH12" i="11"/>
  <c r="E22" i="11" l="1"/>
  <c r="B56" i="9"/>
  <c r="D21" i="11"/>
  <c r="A56" i="9" s="1"/>
  <c r="Z13" i="11"/>
  <c r="AD14" i="11"/>
  <c r="Y13" i="11"/>
  <c r="N16" i="11"/>
  <c r="O16" i="11" s="1"/>
  <c r="AF12" i="11"/>
  <c r="AG12" i="11" s="1"/>
  <c r="F19" i="11"/>
  <c r="G19" i="11" s="1"/>
  <c r="U17" i="11"/>
  <c r="V17" i="11" s="1"/>
  <c r="J18" i="11"/>
  <c r="Q18" i="11"/>
  <c r="R18" i="11" s="1"/>
  <c r="I18" i="11"/>
  <c r="K18" i="11"/>
  <c r="L17" i="11"/>
  <c r="N17" i="11" s="1"/>
  <c r="O17" i="11" s="1"/>
  <c r="T16" i="11"/>
  <c r="Y14" i="11"/>
  <c r="W15" i="11"/>
  <c r="AA15" i="11" s="1"/>
  <c r="AD15" i="11"/>
  <c r="X16" i="11"/>
  <c r="AB16" i="11"/>
  <c r="AC16" i="11" s="1"/>
  <c r="Z14" i="11"/>
  <c r="E23" i="11" l="1"/>
  <c r="B57" i="9"/>
  <c r="D22" i="11"/>
  <c r="A57" i="9" s="1"/>
  <c r="C49" i="9"/>
  <c r="C50" i="9"/>
  <c r="AE15" i="11"/>
  <c r="AF15" i="11" s="1"/>
  <c r="AG15" i="11" s="1"/>
  <c r="AE14" i="11"/>
  <c r="AF14" i="11" s="1"/>
  <c r="AG14" i="11" s="1"/>
  <c r="AH14" i="11"/>
  <c r="AH15" i="11"/>
  <c r="L18" i="11"/>
  <c r="N18" i="11" s="1"/>
  <c r="O18" i="11" s="1"/>
  <c r="X17" i="11"/>
  <c r="AB17" i="11"/>
  <c r="AC17" i="11" s="1"/>
  <c r="F20" i="11"/>
  <c r="G20" i="11" s="1"/>
  <c r="M17" i="11"/>
  <c r="P17" i="11" s="1"/>
  <c r="AD16" i="11"/>
  <c r="W16" i="11"/>
  <c r="AA16" i="11" s="1"/>
  <c r="Y15" i="11"/>
  <c r="Z15" i="11"/>
  <c r="U18" i="11"/>
  <c r="V18" i="11" s="1"/>
  <c r="K19" i="11"/>
  <c r="Q19" i="11"/>
  <c r="R19" i="11" s="1"/>
  <c r="I19" i="11"/>
  <c r="J19" i="11"/>
  <c r="E24" i="11" l="1"/>
  <c r="B58" i="9"/>
  <c r="D23" i="11"/>
  <c r="A58" i="9" s="1"/>
  <c r="C51" i="9"/>
  <c r="AE16" i="11"/>
  <c r="AF16" i="11" s="1"/>
  <c r="AG16" i="11" s="1"/>
  <c r="M18" i="11"/>
  <c r="P18" i="11" s="1"/>
  <c r="S18" i="11" s="1"/>
  <c r="Z16" i="11"/>
  <c r="AH16" i="11"/>
  <c r="F21" i="11"/>
  <c r="G21" i="11" s="1"/>
  <c r="X18" i="11"/>
  <c r="AB18" i="11"/>
  <c r="AC18" i="11" s="1"/>
  <c r="U19" i="11"/>
  <c r="V19" i="11" s="1"/>
  <c r="L19" i="11"/>
  <c r="M19" i="11" s="1"/>
  <c r="P19" i="11" s="1"/>
  <c r="Y16" i="11"/>
  <c r="S17" i="11"/>
  <c r="T17" i="11"/>
  <c r="J20" i="11"/>
  <c r="Q20" i="11"/>
  <c r="R20" i="11" s="1"/>
  <c r="I20" i="11"/>
  <c r="K20" i="11"/>
  <c r="E25" i="11" l="1"/>
  <c r="B59" i="9"/>
  <c r="D24" i="11"/>
  <c r="A59" i="9" s="1"/>
  <c r="T18" i="11"/>
  <c r="AD18" i="11" s="1"/>
  <c r="N19" i="11"/>
  <c r="O19" i="11" s="1"/>
  <c r="S19" i="11"/>
  <c r="T19" i="11"/>
  <c r="X19" i="11"/>
  <c r="AB19" i="11"/>
  <c r="AC19" i="11" s="1"/>
  <c r="W17" i="11"/>
  <c r="AD17" i="11"/>
  <c r="K21" i="11"/>
  <c r="J21" i="11"/>
  <c r="I21" i="11"/>
  <c r="Q21" i="11"/>
  <c r="R21" i="11" s="1"/>
  <c r="U20" i="11"/>
  <c r="V20" i="11" s="1"/>
  <c r="L20" i="11"/>
  <c r="M20" i="11" s="1"/>
  <c r="P20" i="11" s="1"/>
  <c r="F22" i="11"/>
  <c r="G22" i="11" s="1"/>
  <c r="E26" i="11" l="1"/>
  <c r="B60" i="9"/>
  <c r="D25" i="11"/>
  <c r="A60" i="9" s="1"/>
  <c r="C53" i="9"/>
  <c r="C52" i="9"/>
  <c r="W18" i="11"/>
  <c r="AA18" i="11" s="1"/>
  <c r="AE18" i="11"/>
  <c r="AF18" i="11" s="1"/>
  <c r="AG18" i="11" s="1"/>
  <c r="AH18" i="11"/>
  <c r="N20" i="11"/>
  <c r="O20" i="11" s="1"/>
  <c r="S20" i="11"/>
  <c r="T20" i="11"/>
  <c r="L21" i="11"/>
  <c r="N21" i="11" s="1"/>
  <c r="O21" i="11" s="1"/>
  <c r="AE17" i="11"/>
  <c r="AH17" i="11"/>
  <c r="F23" i="11"/>
  <c r="G23" i="11" s="1"/>
  <c r="X20" i="11"/>
  <c r="AB20" i="11"/>
  <c r="AC20" i="11" s="1"/>
  <c r="J22" i="11"/>
  <c r="Q22" i="11"/>
  <c r="R22" i="11" s="1"/>
  <c r="I22" i="11"/>
  <c r="K22" i="11"/>
  <c r="U21" i="11"/>
  <c r="V21" i="11" s="1"/>
  <c r="AA17" i="11"/>
  <c r="Y17" i="11"/>
  <c r="Z17" i="11"/>
  <c r="W19" i="11"/>
  <c r="AA19" i="11" s="1"/>
  <c r="AD19" i="11"/>
  <c r="E27" i="11" l="1"/>
  <c r="B61" i="9"/>
  <c r="D26" i="11"/>
  <c r="A61" i="9" s="1"/>
  <c r="Y18" i="11"/>
  <c r="C54" i="9"/>
  <c r="Z18" i="11"/>
  <c r="AE19" i="11"/>
  <c r="AF19" i="11" s="1"/>
  <c r="AG19" i="11" s="1"/>
  <c r="Z19" i="11"/>
  <c r="K23" i="11"/>
  <c r="J23" i="11"/>
  <c r="Q23" i="11"/>
  <c r="R23" i="11" s="1"/>
  <c r="I23" i="11"/>
  <c r="Y19" i="11"/>
  <c r="M21" i="11"/>
  <c r="P21" i="11" s="1"/>
  <c r="F24" i="11"/>
  <c r="G24" i="11" s="1"/>
  <c r="AD20" i="11"/>
  <c r="W20" i="11"/>
  <c r="AA20" i="11" s="1"/>
  <c r="L22" i="11"/>
  <c r="N22" i="11" s="1"/>
  <c r="O22" i="11" s="1"/>
  <c r="X21" i="11"/>
  <c r="AB21" i="11"/>
  <c r="AC21" i="11" s="1"/>
  <c r="U22" i="11"/>
  <c r="V22" i="11" s="1"/>
  <c r="AH19" i="11"/>
  <c r="AF17" i="11"/>
  <c r="AG17" i="11" s="1"/>
  <c r="E28" i="11" l="1"/>
  <c r="B62" i="9"/>
  <c r="D27" i="11"/>
  <c r="A62" i="9" s="1"/>
  <c r="C55" i="9"/>
  <c r="AE20" i="11"/>
  <c r="AF20" i="11" s="1"/>
  <c r="AG20" i="11" s="1"/>
  <c r="Y20" i="11"/>
  <c r="F25" i="11"/>
  <c r="G25" i="11" s="1"/>
  <c r="Z20" i="11"/>
  <c r="AH20" i="11"/>
  <c r="S21" i="11"/>
  <c r="T21" i="11"/>
  <c r="U23" i="11"/>
  <c r="V23" i="11" s="1"/>
  <c r="J24" i="11"/>
  <c r="Q24" i="11"/>
  <c r="R24" i="11" s="1"/>
  <c r="I24" i="11"/>
  <c r="K24" i="11"/>
  <c r="M22" i="11"/>
  <c r="P22" i="11" s="1"/>
  <c r="L23" i="11"/>
  <c r="M23" i="11" s="1"/>
  <c r="P23" i="11" s="1"/>
  <c r="X22" i="11"/>
  <c r="AB22" i="11"/>
  <c r="AC22" i="11" s="1"/>
  <c r="E29" i="11" l="1"/>
  <c r="B63" i="9"/>
  <c r="D28" i="11"/>
  <c r="A63" i="9" s="1"/>
  <c r="N23" i="11"/>
  <c r="O23" i="11" s="1"/>
  <c r="S23" i="11"/>
  <c r="T23" i="11"/>
  <c r="S22" i="11"/>
  <c r="T22" i="11"/>
  <c r="L24" i="11"/>
  <c r="N24" i="11" s="1"/>
  <c r="O24" i="11" s="1"/>
  <c r="K25" i="11"/>
  <c r="J25" i="11"/>
  <c r="Q25" i="11"/>
  <c r="R25" i="11" s="1"/>
  <c r="I25" i="11"/>
  <c r="X23" i="11"/>
  <c r="AB23" i="11"/>
  <c r="AC23" i="11" s="1"/>
  <c r="F26" i="11"/>
  <c r="G26" i="11" s="1"/>
  <c r="U24" i="11"/>
  <c r="V24" i="11" s="1"/>
  <c r="W21" i="11"/>
  <c r="AD21" i="11"/>
  <c r="E30" i="11" l="1"/>
  <c r="B64" i="9"/>
  <c r="D29" i="11"/>
  <c r="A64" i="9" s="1"/>
  <c r="C56" i="9"/>
  <c r="AE21" i="11"/>
  <c r="AH21" i="11"/>
  <c r="F27" i="11"/>
  <c r="G27" i="11" s="1"/>
  <c r="L25" i="11"/>
  <c r="N25" i="11" s="1"/>
  <c r="O25" i="11" s="1"/>
  <c r="AD22" i="11"/>
  <c r="W22" i="11"/>
  <c r="AA21" i="11"/>
  <c r="Z21" i="11"/>
  <c r="Y21" i="11"/>
  <c r="J26" i="11"/>
  <c r="Q26" i="11"/>
  <c r="R26" i="11" s="1"/>
  <c r="I26" i="11"/>
  <c r="K26" i="11"/>
  <c r="W23" i="11"/>
  <c r="AA23" i="11" s="1"/>
  <c r="AD23" i="11"/>
  <c r="X24" i="11"/>
  <c r="AB24" i="11"/>
  <c r="AC24" i="11" s="1"/>
  <c r="M24" i="11"/>
  <c r="P24" i="11" s="1"/>
  <c r="U25" i="11"/>
  <c r="V25" i="11" s="1"/>
  <c r="E31" i="11" l="1"/>
  <c r="B65" i="9"/>
  <c r="D30" i="11"/>
  <c r="A65" i="9" s="1"/>
  <c r="C57" i="9"/>
  <c r="C58" i="9"/>
  <c r="AE23" i="11"/>
  <c r="AF23" i="11" s="1"/>
  <c r="AG23" i="11" s="1"/>
  <c r="X25" i="11"/>
  <c r="AB25" i="11"/>
  <c r="AC25" i="11" s="1"/>
  <c r="AH23" i="11"/>
  <c r="AA22" i="11"/>
  <c r="Z22" i="11"/>
  <c r="Y22" i="11"/>
  <c r="K27" i="11"/>
  <c r="Q27" i="11"/>
  <c r="R27" i="11" s="1"/>
  <c r="I27" i="11"/>
  <c r="J27" i="11"/>
  <c r="AF21" i="11"/>
  <c r="AG21" i="11" s="1"/>
  <c r="S24" i="11"/>
  <c r="T24" i="11"/>
  <c r="U26" i="11"/>
  <c r="V26" i="11" s="1"/>
  <c r="AE22" i="11"/>
  <c r="AH22" i="11"/>
  <c r="Y23" i="11"/>
  <c r="M25" i="11"/>
  <c r="P25" i="11" s="1"/>
  <c r="L26" i="11"/>
  <c r="M26" i="11" s="1"/>
  <c r="P26" i="11" s="1"/>
  <c r="F28" i="11"/>
  <c r="G28" i="11" s="1"/>
  <c r="Z23" i="11"/>
  <c r="E32" i="11" l="1"/>
  <c r="B66" i="9"/>
  <c r="D31" i="11"/>
  <c r="A66" i="9" s="1"/>
  <c r="N26" i="11"/>
  <c r="O26" i="11" s="1"/>
  <c r="S26" i="11"/>
  <c r="T26" i="11"/>
  <c r="J28" i="11"/>
  <c r="Q28" i="11"/>
  <c r="R28" i="11" s="1"/>
  <c r="I28" i="11"/>
  <c r="K28" i="11"/>
  <c r="AD24" i="11"/>
  <c r="W24" i="11"/>
  <c r="F29" i="11"/>
  <c r="G29" i="11" s="1"/>
  <c r="L27" i="11"/>
  <c r="N27" i="11" s="1"/>
  <c r="O27" i="11" s="1"/>
  <c r="U27" i="11"/>
  <c r="V27" i="11" s="1"/>
  <c r="S25" i="11"/>
  <c r="T25" i="11"/>
  <c r="AF22" i="11"/>
  <c r="AG22" i="11" s="1"/>
  <c r="X26" i="11"/>
  <c r="AB26" i="11"/>
  <c r="AC26" i="11" s="1"/>
  <c r="E33" i="11" l="1"/>
  <c r="B67" i="9"/>
  <c r="D32" i="11"/>
  <c r="A67" i="9" s="1"/>
  <c r="C59" i="9"/>
  <c r="M27" i="11"/>
  <c r="P27" i="11" s="1"/>
  <c r="S27" i="11" s="1"/>
  <c r="AA24" i="11"/>
  <c r="Z24" i="11"/>
  <c r="Y24" i="11"/>
  <c r="W25" i="11"/>
  <c r="AD25" i="11"/>
  <c r="AE24" i="11"/>
  <c r="AH24" i="11"/>
  <c r="L28" i="11"/>
  <c r="N28" i="11" s="1"/>
  <c r="O28" i="11" s="1"/>
  <c r="F30" i="11"/>
  <c r="G30" i="11" s="1"/>
  <c r="AD26" i="11"/>
  <c r="W26" i="11"/>
  <c r="AA26" i="11" s="1"/>
  <c r="K29" i="11"/>
  <c r="J29" i="11"/>
  <c r="I29" i="11"/>
  <c r="Q29" i="11"/>
  <c r="R29" i="11" s="1"/>
  <c r="U28" i="11"/>
  <c r="V28" i="11" s="1"/>
  <c r="X27" i="11"/>
  <c r="AB27" i="11"/>
  <c r="AC27" i="11" s="1"/>
  <c r="T27" i="11" l="1"/>
  <c r="W27" i="11" s="1"/>
  <c r="AA27" i="11" s="1"/>
  <c r="E34" i="11"/>
  <c r="B68" i="9"/>
  <c r="D33" i="11"/>
  <c r="A68" i="9" s="1"/>
  <c r="C60" i="9"/>
  <c r="C61" i="9"/>
  <c r="AE26" i="11"/>
  <c r="AF26" i="11" s="1"/>
  <c r="AG26" i="11" s="1"/>
  <c r="M28" i="11"/>
  <c r="P28" i="11" s="1"/>
  <c r="S28" i="11" s="1"/>
  <c r="AH26" i="11"/>
  <c r="Y26" i="11"/>
  <c r="Z26" i="11"/>
  <c r="X28" i="11"/>
  <c r="AB28" i="11"/>
  <c r="AC28" i="11" s="1"/>
  <c r="U29" i="11"/>
  <c r="V29" i="11" s="1"/>
  <c r="F31" i="11"/>
  <c r="G31" i="11" s="1"/>
  <c r="AE25" i="11"/>
  <c r="AH25" i="11"/>
  <c r="AF24" i="11"/>
  <c r="AG24" i="11" s="1"/>
  <c r="L29" i="11"/>
  <c r="N29" i="11" s="1"/>
  <c r="O29" i="11" s="1"/>
  <c r="J30" i="11"/>
  <c r="Q30" i="11"/>
  <c r="R30" i="11" s="1"/>
  <c r="I30" i="11"/>
  <c r="K30" i="11"/>
  <c r="AA25" i="11"/>
  <c r="Z25" i="11"/>
  <c r="Y25" i="11"/>
  <c r="AD27" i="11" l="1"/>
  <c r="AH27" i="11" s="1"/>
  <c r="E35" i="11"/>
  <c r="B69" i="9"/>
  <c r="D34" i="11"/>
  <c r="A69" i="9" s="1"/>
  <c r="T28" i="11"/>
  <c r="W28" i="11" s="1"/>
  <c r="AA28" i="11" s="1"/>
  <c r="M29" i="11"/>
  <c r="P29" i="11" s="1"/>
  <c r="S29" i="11" s="1"/>
  <c r="Z27" i="11"/>
  <c r="Y27" i="11"/>
  <c r="L30" i="11"/>
  <c r="M30" i="11" s="1"/>
  <c r="P30" i="11" s="1"/>
  <c r="F32" i="11"/>
  <c r="G32" i="11" s="1"/>
  <c r="AF25" i="11"/>
  <c r="AG25" i="11" s="1"/>
  <c r="U30" i="11"/>
  <c r="V30" i="11" s="1"/>
  <c r="K31" i="11"/>
  <c r="Q31" i="11"/>
  <c r="R31" i="11" s="1"/>
  <c r="J31" i="11"/>
  <c r="I31" i="11"/>
  <c r="X29" i="11"/>
  <c r="AB29" i="11"/>
  <c r="AC29" i="11" s="1"/>
  <c r="AE27" i="11" l="1"/>
  <c r="AF27" i="11" s="1"/>
  <c r="AG27" i="11" s="1"/>
  <c r="C62" i="9"/>
  <c r="E36" i="11"/>
  <c r="B70" i="9"/>
  <c r="D35" i="11"/>
  <c r="A70" i="9" s="1"/>
  <c r="AD28" i="11"/>
  <c r="T29" i="11"/>
  <c r="W29" i="11" s="1"/>
  <c r="AA29" i="11" s="1"/>
  <c r="S30" i="11"/>
  <c r="T30" i="11"/>
  <c r="F33" i="11"/>
  <c r="G33" i="11" s="1"/>
  <c r="Y28" i="11"/>
  <c r="Q32" i="11"/>
  <c r="R32" i="11" s="1"/>
  <c r="I32" i="11"/>
  <c r="K32" i="11"/>
  <c r="J32" i="11"/>
  <c r="N30" i="11"/>
  <c r="O30" i="11" s="1"/>
  <c r="U31" i="11"/>
  <c r="V31" i="11" s="1"/>
  <c r="Z28" i="11"/>
  <c r="L31" i="11"/>
  <c r="N31" i="11" s="1"/>
  <c r="O31" i="11" s="1"/>
  <c r="X30" i="11"/>
  <c r="AB30" i="11"/>
  <c r="AC30" i="11" s="1"/>
  <c r="E37" i="11" l="1"/>
  <c r="B71" i="9"/>
  <c r="D36" i="11"/>
  <c r="A71" i="9" s="1"/>
  <c r="AD29" i="11"/>
  <c r="C64" i="9" s="1"/>
  <c r="AE28" i="11"/>
  <c r="AF28" i="11" s="1"/>
  <c r="AG28" i="11" s="1"/>
  <c r="C63" i="9"/>
  <c r="AH28" i="11"/>
  <c r="Z29" i="11"/>
  <c r="X31" i="11"/>
  <c r="AB31" i="11"/>
  <c r="AC31" i="11" s="1"/>
  <c r="M31" i="11"/>
  <c r="P31" i="11" s="1"/>
  <c r="L32" i="11"/>
  <c r="N32" i="11" s="1"/>
  <c r="O32" i="11" s="1"/>
  <c r="K33" i="11"/>
  <c r="J33" i="11"/>
  <c r="I33" i="11"/>
  <c r="Q33" i="11"/>
  <c r="R33" i="11" s="1"/>
  <c r="AD30" i="11"/>
  <c r="W30" i="11"/>
  <c r="AA30" i="11" s="1"/>
  <c r="F34" i="11"/>
  <c r="G34" i="11" s="1"/>
  <c r="U32" i="11"/>
  <c r="V32" i="11" s="1"/>
  <c r="Y29" i="11"/>
  <c r="E38" i="11" l="1"/>
  <c r="B72" i="9"/>
  <c r="D37" i="11"/>
  <c r="A72" i="9" s="1"/>
  <c r="AH29" i="11"/>
  <c r="AE29" i="11"/>
  <c r="AF29" i="11" s="1"/>
  <c r="AG29" i="11" s="1"/>
  <c r="C65" i="9"/>
  <c r="AE30" i="11"/>
  <c r="AF30" i="11" s="1"/>
  <c r="AG30" i="11" s="1"/>
  <c r="AH30" i="11"/>
  <c r="Q34" i="11"/>
  <c r="R34" i="11" s="1"/>
  <c r="I34" i="11"/>
  <c r="K34" i="11"/>
  <c r="J34" i="11"/>
  <c r="L33" i="11"/>
  <c r="N33" i="11" s="1"/>
  <c r="O33" i="11" s="1"/>
  <c r="Y30" i="11"/>
  <c r="X32" i="11"/>
  <c r="AB32" i="11"/>
  <c r="AC32" i="11" s="1"/>
  <c r="S31" i="11"/>
  <c r="T31" i="11"/>
  <c r="Z30" i="11"/>
  <c r="F35" i="11"/>
  <c r="G35" i="11" s="1"/>
  <c r="U33" i="11"/>
  <c r="V33" i="11" s="1"/>
  <c r="M32" i="11"/>
  <c r="P32" i="11" s="1"/>
  <c r="E39" i="11" l="1"/>
  <c r="B73" i="9"/>
  <c r="D38" i="11"/>
  <c r="A73" i="9" s="1"/>
  <c r="K35" i="11"/>
  <c r="Q35" i="11"/>
  <c r="R35" i="11" s="1"/>
  <c r="J35" i="11"/>
  <c r="I35" i="11"/>
  <c r="L34" i="11"/>
  <c r="N34" i="11" s="1"/>
  <c r="O34" i="11" s="1"/>
  <c r="M33" i="11"/>
  <c r="P33" i="11" s="1"/>
  <c r="X33" i="11"/>
  <c r="AB33" i="11"/>
  <c r="AC33" i="11" s="1"/>
  <c r="S32" i="11"/>
  <c r="T32" i="11"/>
  <c r="W31" i="11"/>
  <c r="AD31" i="11"/>
  <c r="F36" i="11"/>
  <c r="G36" i="11" s="1"/>
  <c r="U34" i="11"/>
  <c r="V34" i="11" s="1"/>
  <c r="E40" i="11" l="1"/>
  <c r="B74" i="9"/>
  <c r="D39" i="11"/>
  <c r="A74" i="9" s="1"/>
  <c r="M34" i="11"/>
  <c r="P34" i="11" s="1"/>
  <c r="S34" i="11" s="1"/>
  <c r="C66" i="9"/>
  <c r="F37" i="11"/>
  <c r="G37" i="11" s="1"/>
  <c r="AE31" i="11"/>
  <c r="AH31" i="11"/>
  <c r="Q36" i="11"/>
  <c r="R36" i="11" s="1"/>
  <c r="I36" i="11"/>
  <c r="K36" i="11"/>
  <c r="J36" i="11"/>
  <c r="AA31" i="11"/>
  <c r="Z31" i="11"/>
  <c r="Y31" i="11"/>
  <c r="L35" i="11"/>
  <c r="M35" i="11" s="1"/>
  <c r="P35" i="11" s="1"/>
  <c r="X34" i="11"/>
  <c r="AB34" i="11"/>
  <c r="AC34" i="11" s="1"/>
  <c r="AD32" i="11"/>
  <c r="W32" i="11"/>
  <c r="U35" i="11"/>
  <c r="V35" i="11" s="1"/>
  <c r="S33" i="11"/>
  <c r="T33" i="11"/>
  <c r="E41" i="11" l="1"/>
  <c r="B75" i="9"/>
  <c r="D40" i="11"/>
  <c r="A75" i="9" s="1"/>
  <c r="T34" i="11"/>
  <c r="W34" i="11" s="1"/>
  <c r="AA34" i="11" s="1"/>
  <c r="C67" i="9"/>
  <c r="S35" i="11"/>
  <c r="T35" i="11"/>
  <c r="N35" i="11"/>
  <c r="O35" i="11" s="1"/>
  <c r="W33" i="11"/>
  <c r="AD33" i="11"/>
  <c r="L36" i="11"/>
  <c r="N36" i="11" s="1"/>
  <c r="O36" i="11" s="1"/>
  <c r="AF31" i="11"/>
  <c r="AG31" i="11" s="1"/>
  <c r="K37" i="11"/>
  <c r="J37" i="11"/>
  <c r="I37" i="11"/>
  <c r="Q37" i="11"/>
  <c r="R37" i="11" s="1"/>
  <c r="AA32" i="11"/>
  <c r="Y32" i="11"/>
  <c r="Z32" i="11"/>
  <c r="X35" i="11"/>
  <c r="AB35" i="11"/>
  <c r="AC35" i="11" s="1"/>
  <c r="AE32" i="11"/>
  <c r="AH32" i="11"/>
  <c r="U36" i="11"/>
  <c r="V36" i="11" s="1"/>
  <c r="F38" i="11"/>
  <c r="G38" i="11" s="1"/>
  <c r="E42" i="11" l="1"/>
  <c r="B76" i="9"/>
  <c r="D41" i="11"/>
  <c r="A76" i="9" s="1"/>
  <c r="AD34" i="11"/>
  <c r="C69" i="9" s="1"/>
  <c r="Z34" i="11"/>
  <c r="Y34" i="11"/>
  <c r="C68" i="9"/>
  <c r="M36" i="11"/>
  <c r="P36" i="11" s="1"/>
  <c r="S36" i="11" s="1"/>
  <c r="AD35" i="11"/>
  <c r="W35" i="11"/>
  <c r="AA35" i="11" s="1"/>
  <c r="X36" i="11"/>
  <c r="AB36" i="11"/>
  <c r="AC36" i="11" s="1"/>
  <c r="F39" i="11"/>
  <c r="G39" i="11" s="1"/>
  <c r="AF32" i="11"/>
  <c r="AG32" i="11" s="1"/>
  <c r="AE33" i="11"/>
  <c r="AH33" i="11"/>
  <c r="L37" i="11"/>
  <c r="N37" i="11" s="1"/>
  <c r="O37" i="11" s="1"/>
  <c r="AA33" i="11"/>
  <c r="Z33" i="11"/>
  <c r="Y33" i="11"/>
  <c r="Q38" i="11"/>
  <c r="R38" i="11" s="1"/>
  <c r="I38" i="11"/>
  <c r="K38" i="11"/>
  <c r="J38" i="11"/>
  <c r="U37" i="11"/>
  <c r="V37" i="11" s="1"/>
  <c r="E43" i="11" l="1"/>
  <c r="B77" i="9"/>
  <c r="D42" i="11"/>
  <c r="A77" i="9" s="1"/>
  <c r="AE34" i="11"/>
  <c r="AF34" i="11" s="1"/>
  <c r="AG34" i="11" s="1"/>
  <c r="AH34" i="11"/>
  <c r="C70" i="9"/>
  <c r="AE35" i="11"/>
  <c r="AF35" i="11" s="1"/>
  <c r="AG35" i="11" s="1"/>
  <c r="AH35" i="11"/>
  <c r="T36" i="11"/>
  <c r="W36" i="11" s="1"/>
  <c r="AA36" i="11" s="1"/>
  <c r="Y35" i="11"/>
  <c r="Z35" i="11"/>
  <c r="M37" i="11"/>
  <c r="P37" i="11" s="1"/>
  <c r="S37" i="11" s="1"/>
  <c r="L38" i="11"/>
  <c r="M38" i="11" s="1"/>
  <c r="P38" i="11" s="1"/>
  <c r="S38" i="11" s="1"/>
  <c r="F40" i="11"/>
  <c r="G40" i="11" s="1"/>
  <c r="X37" i="11"/>
  <c r="AB37" i="11"/>
  <c r="AC37" i="11" s="1"/>
  <c r="AF33" i="11"/>
  <c r="AG33" i="11" s="1"/>
  <c r="U38" i="11"/>
  <c r="V38" i="11" s="1"/>
  <c r="K39" i="11"/>
  <c r="Q39" i="11"/>
  <c r="R39" i="11" s="1"/>
  <c r="J39" i="11"/>
  <c r="I39" i="11"/>
  <c r="E44" i="11" l="1"/>
  <c r="B78" i="9"/>
  <c r="D43" i="11"/>
  <c r="A78" i="9" s="1"/>
  <c r="Z36" i="11"/>
  <c r="Y36" i="11"/>
  <c r="AD36" i="11"/>
  <c r="T37" i="11"/>
  <c r="AD37" i="11" s="1"/>
  <c r="N38" i="11"/>
  <c r="O38" i="11" s="1"/>
  <c r="T38" i="11"/>
  <c r="W38" i="11" s="1"/>
  <c r="AA38" i="11" s="1"/>
  <c r="L39" i="11"/>
  <c r="N39" i="11" s="1"/>
  <c r="O39" i="11" s="1"/>
  <c r="U39" i="11"/>
  <c r="V39" i="11" s="1"/>
  <c r="Q40" i="11"/>
  <c r="R40" i="11" s="1"/>
  <c r="I40" i="11"/>
  <c r="K40" i="11"/>
  <c r="J40" i="11"/>
  <c r="X38" i="11"/>
  <c r="AB38" i="11"/>
  <c r="AC38" i="11" s="1"/>
  <c r="F41" i="11"/>
  <c r="G41" i="11" s="1"/>
  <c r="E45" i="11" l="1"/>
  <c r="B79" i="9"/>
  <c r="D44" i="11"/>
  <c r="A79" i="9" s="1"/>
  <c r="C72" i="9"/>
  <c r="C71" i="9"/>
  <c r="W37" i="11"/>
  <c r="AA37" i="11" s="1"/>
  <c r="AE36" i="11"/>
  <c r="AF36" i="11" s="1"/>
  <c r="AG36" i="11" s="1"/>
  <c r="AH36" i="11"/>
  <c r="AE37" i="11"/>
  <c r="AF37" i="11" s="1"/>
  <c r="AG37" i="11" s="1"/>
  <c r="M39" i="11"/>
  <c r="P39" i="11" s="1"/>
  <c r="S39" i="11" s="1"/>
  <c r="AD38" i="11"/>
  <c r="AH37" i="11"/>
  <c r="F42" i="11"/>
  <c r="G42" i="11" s="1"/>
  <c r="L40" i="11"/>
  <c r="N40" i="11" s="1"/>
  <c r="O40" i="11" s="1"/>
  <c r="K41" i="11"/>
  <c r="J41" i="11"/>
  <c r="I41" i="11"/>
  <c r="Q41" i="11"/>
  <c r="R41" i="11" s="1"/>
  <c r="Y38" i="11"/>
  <c r="Z38" i="11"/>
  <c r="U40" i="11"/>
  <c r="V40" i="11" s="1"/>
  <c r="X39" i="11"/>
  <c r="AB39" i="11"/>
  <c r="AC39" i="11" s="1"/>
  <c r="E46" i="11" l="1"/>
  <c r="B80" i="9"/>
  <c r="D45" i="11"/>
  <c r="A80" i="9" s="1"/>
  <c r="C73" i="9"/>
  <c r="Y37" i="11"/>
  <c r="Z37" i="11"/>
  <c r="AE38" i="11"/>
  <c r="AF38" i="11" s="1"/>
  <c r="AG38" i="11" s="1"/>
  <c r="AH38" i="11"/>
  <c r="T39" i="11"/>
  <c r="W39" i="11" s="1"/>
  <c r="AA39" i="11" s="1"/>
  <c r="M40" i="11"/>
  <c r="P40" i="11" s="1"/>
  <c r="S40" i="11" s="1"/>
  <c r="U41" i="11"/>
  <c r="V41" i="11" s="1"/>
  <c r="X40" i="11"/>
  <c r="AB40" i="11"/>
  <c r="AC40" i="11" s="1"/>
  <c r="L41" i="11"/>
  <c r="N41" i="11" s="1"/>
  <c r="O41" i="11" s="1"/>
  <c r="Q42" i="11"/>
  <c r="R42" i="11" s="1"/>
  <c r="I42" i="11"/>
  <c r="K42" i="11"/>
  <c r="J42" i="11"/>
  <c r="F43" i="11"/>
  <c r="G43" i="11" s="1"/>
  <c r="E47" i="11" l="1"/>
  <c r="B81" i="9"/>
  <c r="D46" i="11"/>
  <c r="A81" i="9" s="1"/>
  <c r="AD39" i="11"/>
  <c r="T40" i="11"/>
  <c r="AD40" i="11" s="1"/>
  <c r="Z39" i="11"/>
  <c r="M41" i="11"/>
  <c r="P41" i="11" s="1"/>
  <c r="S41" i="11" s="1"/>
  <c r="Y39" i="11"/>
  <c r="F44" i="11"/>
  <c r="G44" i="11" s="1"/>
  <c r="L42" i="11"/>
  <c r="M42" i="11" s="1"/>
  <c r="P42" i="11" s="1"/>
  <c r="K43" i="11"/>
  <c r="Q43" i="11"/>
  <c r="R43" i="11" s="1"/>
  <c r="J43" i="11"/>
  <c r="I43" i="11"/>
  <c r="U42" i="11"/>
  <c r="V42" i="11" s="1"/>
  <c r="X41" i="11"/>
  <c r="AB41" i="11"/>
  <c r="AC41" i="11" s="1"/>
  <c r="E48" i="11" l="1"/>
  <c r="B82" i="9"/>
  <c r="D47" i="11"/>
  <c r="A82" i="9" s="1"/>
  <c r="C75" i="9"/>
  <c r="AH39" i="11"/>
  <c r="C74" i="9"/>
  <c r="AE40" i="11"/>
  <c r="AF40" i="11" s="1"/>
  <c r="AG40" i="11" s="1"/>
  <c r="AE39" i="11"/>
  <c r="AF39" i="11" s="1"/>
  <c r="AG39" i="11" s="1"/>
  <c r="W40" i="11"/>
  <c r="AA40" i="11" s="1"/>
  <c r="T41" i="11"/>
  <c r="W41" i="11" s="1"/>
  <c r="AA41" i="11" s="1"/>
  <c r="S42" i="11"/>
  <c r="T42" i="11"/>
  <c r="W42" i="11" s="1"/>
  <c r="AA42" i="11" s="1"/>
  <c r="N42" i="11"/>
  <c r="O42" i="11" s="1"/>
  <c r="X42" i="11"/>
  <c r="AB42" i="11"/>
  <c r="AC42" i="11" s="1"/>
  <c r="Q44" i="11"/>
  <c r="R44" i="11" s="1"/>
  <c r="I44" i="11"/>
  <c r="K44" i="11"/>
  <c r="J44" i="11"/>
  <c r="U43" i="11"/>
  <c r="V43" i="11" s="1"/>
  <c r="F45" i="11"/>
  <c r="G45" i="11" s="1"/>
  <c r="AH40" i="11"/>
  <c r="L43" i="11"/>
  <c r="M43" i="11" s="1"/>
  <c r="P43" i="11" s="1"/>
  <c r="E49" i="11" l="1"/>
  <c r="B83" i="9"/>
  <c r="D48" i="11"/>
  <c r="A83" i="9" s="1"/>
  <c r="AD41" i="11"/>
  <c r="Z40" i="11"/>
  <c r="Y40" i="11"/>
  <c r="N43" i="11"/>
  <c r="O43" i="11" s="1"/>
  <c r="S43" i="11"/>
  <c r="T43" i="11"/>
  <c r="X43" i="11"/>
  <c r="AB43" i="11"/>
  <c r="AC43" i="11" s="1"/>
  <c r="AD42" i="11"/>
  <c r="Y42" i="11"/>
  <c r="Z42" i="11"/>
  <c r="Z41" i="11"/>
  <c r="L44" i="11"/>
  <c r="M44" i="11" s="1"/>
  <c r="P44" i="11" s="1"/>
  <c r="K45" i="11"/>
  <c r="J45" i="11"/>
  <c r="I45" i="11"/>
  <c r="Q45" i="11"/>
  <c r="R45" i="11" s="1"/>
  <c r="Y41" i="11"/>
  <c r="F46" i="11"/>
  <c r="G46" i="11" s="1"/>
  <c r="U44" i="11"/>
  <c r="V44" i="11" s="1"/>
  <c r="E50" i="11" l="1"/>
  <c r="B84" i="9"/>
  <c r="D49" i="11"/>
  <c r="A84" i="9" s="1"/>
  <c r="C77" i="9"/>
  <c r="AE41" i="11"/>
  <c r="AF41" i="11" s="1"/>
  <c r="AG41" i="11" s="1"/>
  <c r="C76" i="9"/>
  <c r="AH41" i="11"/>
  <c r="AE42" i="11"/>
  <c r="AF42" i="11" s="1"/>
  <c r="AG42" i="11" s="1"/>
  <c r="AH42" i="11"/>
  <c r="S44" i="11"/>
  <c r="T44" i="11"/>
  <c r="X44" i="11"/>
  <c r="AB44" i="11"/>
  <c r="AC44" i="11" s="1"/>
  <c r="N44" i="11"/>
  <c r="O44" i="11" s="1"/>
  <c r="Q46" i="11"/>
  <c r="R46" i="11" s="1"/>
  <c r="I46" i="11"/>
  <c r="K46" i="11"/>
  <c r="J46" i="11"/>
  <c r="L45" i="11"/>
  <c r="M45" i="11" s="1"/>
  <c r="P45" i="11" s="1"/>
  <c r="W43" i="11"/>
  <c r="AA43" i="11" s="1"/>
  <c r="AD43" i="11"/>
  <c r="F47" i="11"/>
  <c r="G47" i="11" s="1"/>
  <c r="U45" i="11"/>
  <c r="V45" i="11" s="1"/>
  <c r="E51" i="11" l="1"/>
  <c r="B85" i="9"/>
  <c r="D50" i="11"/>
  <c r="A85" i="9" s="1"/>
  <c r="C78" i="9"/>
  <c r="AE43" i="11"/>
  <c r="AF43" i="11" s="1"/>
  <c r="AG43" i="11" s="1"/>
  <c r="Y43" i="11"/>
  <c r="N45" i="11"/>
  <c r="O45" i="11" s="1"/>
  <c r="Z43" i="11"/>
  <c r="S45" i="11"/>
  <c r="T45" i="11"/>
  <c r="X45" i="11"/>
  <c r="AB45" i="11"/>
  <c r="AC45" i="11" s="1"/>
  <c r="U46" i="11"/>
  <c r="V46" i="11" s="1"/>
  <c r="K47" i="11"/>
  <c r="Q47" i="11"/>
  <c r="R47" i="11" s="1"/>
  <c r="J47" i="11"/>
  <c r="I47" i="11"/>
  <c r="L46" i="11"/>
  <c r="M46" i="11" s="1"/>
  <c r="P46" i="11" s="1"/>
  <c r="AH43" i="11"/>
  <c r="F48" i="11"/>
  <c r="G48" i="11" s="1"/>
  <c r="AD44" i="11"/>
  <c r="W44" i="11"/>
  <c r="AA44" i="11" s="1"/>
  <c r="E52" i="11" l="1"/>
  <c r="B86" i="9"/>
  <c r="D51" i="11"/>
  <c r="A86" i="9" s="1"/>
  <c r="C79" i="9"/>
  <c r="AE44" i="11"/>
  <c r="AF44" i="11" s="1"/>
  <c r="AG44" i="11" s="1"/>
  <c r="N46" i="11"/>
  <c r="O46" i="11" s="1"/>
  <c r="S46" i="11"/>
  <c r="T46" i="11"/>
  <c r="Q48" i="11"/>
  <c r="R48" i="11" s="1"/>
  <c r="I48" i="11"/>
  <c r="K48" i="11"/>
  <c r="J48" i="11"/>
  <c r="X46" i="11"/>
  <c r="AB46" i="11"/>
  <c r="AC46" i="11" s="1"/>
  <c r="W45" i="11"/>
  <c r="AA45" i="11" s="1"/>
  <c r="AD45" i="11"/>
  <c r="L47" i="11"/>
  <c r="N47" i="11" s="1"/>
  <c r="O47" i="11" s="1"/>
  <c r="U47" i="11"/>
  <c r="V47" i="11" s="1"/>
  <c r="Z44" i="11"/>
  <c r="F49" i="11"/>
  <c r="G49" i="11" s="1"/>
  <c r="Y44" i="11"/>
  <c r="AH44" i="11"/>
  <c r="E53" i="11" l="1"/>
  <c r="B87" i="9"/>
  <c r="D52" i="11"/>
  <c r="A87" i="9" s="1"/>
  <c r="C80" i="9"/>
  <c r="Z45" i="11"/>
  <c r="AE45" i="11"/>
  <c r="AF45" i="11" s="1"/>
  <c r="AG45" i="11" s="1"/>
  <c r="M47" i="11"/>
  <c r="P47" i="11" s="1"/>
  <c r="S47" i="11" s="1"/>
  <c r="Y45" i="11"/>
  <c r="K49" i="11"/>
  <c r="J49" i="11"/>
  <c r="I49" i="11"/>
  <c r="Q49" i="11"/>
  <c r="R49" i="11" s="1"/>
  <c r="AH45" i="11"/>
  <c r="U48" i="11"/>
  <c r="V48" i="11" s="1"/>
  <c r="F50" i="11"/>
  <c r="G50" i="11" s="1"/>
  <c r="L48" i="11"/>
  <c r="M48" i="11" s="1"/>
  <c r="P48" i="11" s="1"/>
  <c r="W46" i="11"/>
  <c r="AA46" i="11" s="1"/>
  <c r="AD46" i="11"/>
  <c r="X47" i="11"/>
  <c r="AB47" i="11"/>
  <c r="AC47" i="11" s="1"/>
  <c r="E54" i="11" l="1"/>
  <c r="B88" i="9"/>
  <c r="D53" i="11"/>
  <c r="A88" i="9" s="1"/>
  <c r="C81" i="9"/>
  <c r="AE46" i="11"/>
  <c r="AF46" i="11" s="1"/>
  <c r="AG46" i="11" s="1"/>
  <c r="T47" i="11"/>
  <c r="AD47" i="11" s="1"/>
  <c r="Z46" i="11"/>
  <c r="S48" i="11"/>
  <c r="T48" i="11"/>
  <c r="U49" i="11"/>
  <c r="V49" i="11" s="1"/>
  <c r="AH46" i="11"/>
  <c r="Q50" i="11"/>
  <c r="R50" i="11" s="1"/>
  <c r="I50" i="11"/>
  <c r="K50" i="11"/>
  <c r="J50" i="11"/>
  <c r="X48" i="11"/>
  <c r="AB48" i="11"/>
  <c r="AC48" i="11" s="1"/>
  <c r="Y46" i="11"/>
  <c r="L49" i="11"/>
  <c r="M49" i="11" s="1"/>
  <c r="P49" i="11" s="1"/>
  <c r="N48" i="11"/>
  <c r="O48" i="11" s="1"/>
  <c r="F51" i="11"/>
  <c r="G51" i="11" s="1"/>
  <c r="E55" i="11" l="1"/>
  <c r="B89" i="9"/>
  <c r="D54" i="11"/>
  <c r="A89" i="9" s="1"/>
  <c r="W47" i="11"/>
  <c r="AA47" i="11" s="1"/>
  <c r="C82" i="9"/>
  <c r="AE47" i="11"/>
  <c r="AF47" i="11" s="1"/>
  <c r="AG47" i="11" s="1"/>
  <c r="AH47" i="11"/>
  <c r="S49" i="11"/>
  <c r="T49" i="11"/>
  <c r="K51" i="11"/>
  <c r="Q51" i="11"/>
  <c r="R51" i="11" s="1"/>
  <c r="J51" i="11"/>
  <c r="I51" i="11"/>
  <c r="U50" i="11"/>
  <c r="V50" i="11" s="1"/>
  <c r="N49" i="11"/>
  <c r="O49" i="11" s="1"/>
  <c r="L50" i="11"/>
  <c r="N50" i="11" s="1"/>
  <c r="O50" i="11" s="1"/>
  <c r="AD48" i="11"/>
  <c r="W48" i="11"/>
  <c r="AA48" i="11" s="1"/>
  <c r="F52" i="11"/>
  <c r="G52" i="11" s="1"/>
  <c r="X49" i="11"/>
  <c r="AB49" i="11"/>
  <c r="AC49" i="11" s="1"/>
  <c r="E56" i="11" l="1"/>
  <c r="B90" i="9"/>
  <c r="D55" i="11"/>
  <c r="A90" i="9" s="1"/>
  <c r="Y47" i="11"/>
  <c r="Z47" i="11"/>
  <c r="C83" i="9"/>
  <c r="AE48" i="11"/>
  <c r="AF48" i="11" s="1"/>
  <c r="AG48" i="11" s="1"/>
  <c r="Y48" i="11"/>
  <c r="M50" i="11"/>
  <c r="P50" i="11" s="1"/>
  <c r="S50" i="11" s="1"/>
  <c r="Z48" i="11"/>
  <c r="U51" i="11"/>
  <c r="V51" i="11" s="1"/>
  <c r="AH48" i="11"/>
  <c r="W49" i="11"/>
  <c r="AA49" i="11" s="1"/>
  <c r="AD49" i="11"/>
  <c r="Q52" i="11"/>
  <c r="R52" i="11" s="1"/>
  <c r="I52" i="11"/>
  <c r="K52" i="11"/>
  <c r="J52" i="11"/>
  <c r="F53" i="11"/>
  <c r="G53" i="11" s="1"/>
  <c r="X50" i="11"/>
  <c r="AB50" i="11"/>
  <c r="AC50" i="11" s="1"/>
  <c r="L51" i="11"/>
  <c r="M51" i="11" s="1"/>
  <c r="P51" i="11" s="1"/>
  <c r="S51" i="11" s="1"/>
  <c r="E57" i="11" l="1"/>
  <c r="B91" i="9"/>
  <c r="D56" i="11"/>
  <c r="A91" i="9" s="1"/>
  <c r="C84" i="9"/>
  <c r="T50" i="11"/>
  <c r="AD50" i="11" s="1"/>
  <c r="AE49" i="11"/>
  <c r="AF49" i="11" s="1"/>
  <c r="AG49" i="11" s="1"/>
  <c r="AH49" i="11"/>
  <c r="N51" i="11"/>
  <c r="O51" i="11" s="1"/>
  <c r="U52" i="11"/>
  <c r="V52" i="11" s="1"/>
  <c r="L52" i="11"/>
  <c r="M52" i="11" s="1"/>
  <c r="P52" i="11" s="1"/>
  <c r="S52" i="11" s="1"/>
  <c r="Y49" i="11"/>
  <c r="F54" i="11"/>
  <c r="G54" i="11" s="1"/>
  <c r="T51" i="11"/>
  <c r="X51" i="11"/>
  <c r="AB51" i="11"/>
  <c r="AC51" i="11" s="1"/>
  <c r="K53" i="11"/>
  <c r="J53" i="11"/>
  <c r="I53" i="11"/>
  <c r="Q53" i="11"/>
  <c r="R53" i="11" s="1"/>
  <c r="Z49" i="11"/>
  <c r="E58" i="11" l="1"/>
  <c r="B92" i="9"/>
  <c r="D57" i="11"/>
  <c r="A92" i="9" s="1"/>
  <c r="W50" i="11"/>
  <c r="AA50" i="11" s="1"/>
  <c r="C85" i="9"/>
  <c r="AE50" i="11"/>
  <c r="AF50" i="11" s="1"/>
  <c r="AG50" i="11" s="1"/>
  <c r="N52" i="11"/>
  <c r="O52" i="11" s="1"/>
  <c r="AH50" i="11"/>
  <c r="T52" i="11"/>
  <c r="L53" i="11"/>
  <c r="N53" i="11" s="1"/>
  <c r="O53" i="11" s="1"/>
  <c r="W51" i="11"/>
  <c r="AA51" i="11" s="1"/>
  <c r="AD51" i="11"/>
  <c r="F55" i="11"/>
  <c r="G55" i="11" s="1"/>
  <c r="U53" i="11"/>
  <c r="V53" i="11" s="1"/>
  <c r="J54" i="11"/>
  <c r="Q54" i="11"/>
  <c r="R54" i="11" s="1"/>
  <c r="I54" i="11"/>
  <c r="K54" i="11"/>
  <c r="X52" i="11"/>
  <c r="AB52" i="11"/>
  <c r="AC52" i="11" s="1"/>
  <c r="E59" i="11" l="1"/>
  <c r="B93" i="9"/>
  <c r="D58" i="11"/>
  <c r="A93" i="9" s="1"/>
  <c r="Z50" i="11"/>
  <c r="Y50" i="11"/>
  <c r="C86" i="9"/>
  <c r="AE51" i="11"/>
  <c r="AF51" i="11" s="1"/>
  <c r="AG51" i="11" s="1"/>
  <c r="Z51" i="11"/>
  <c r="M53" i="11"/>
  <c r="P53" i="11" s="1"/>
  <c r="S53" i="11" s="1"/>
  <c r="U54" i="11"/>
  <c r="V54" i="11" s="1"/>
  <c r="K55" i="11"/>
  <c r="J55" i="11"/>
  <c r="I55" i="11"/>
  <c r="Q55" i="11"/>
  <c r="R55" i="11" s="1"/>
  <c r="AH51" i="11"/>
  <c r="X53" i="11"/>
  <c r="AB53" i="11"/>
  <c r="AC53" i="11" s="1"/>
  <c r="L54" i="11"/>
  <c r="M54" i="11" s="1"/>
  <c r="P54" i="11" s="1"/>
  <c r="AD52" i="11"/>
  <c r="W52" i="11"/>
  <c r="AA52" i="11" s="1"/>
  <c r="F56" i="11"/>
  <c r="G56" i="11" s="1"/>
  <c r="Y51" i="11"/>
  <c r="E60" i="11" l="1"/>
  <c r="B94" i="9"/>
  <c r="D59" i="11"/>
  <c r="A94" i="9" s="1"/>
  <c r="C87" i="9"/>
  <c r="AE52" i="11"/>
  <c r="AF52" i="11" s="1"/>
  <c r="AG52" i="11" s="1"/>
  <c r="T53" i="11"/>
  <c r="W53" i="11" s="1"/>
  <c r="AA53" i="11" s="1"/>
  <c r="N54" i="11"/>
  <c r="O54" i="11" s="1"/>
  <c r="Y52" i="11"/>
  <c r="S54" i="11"/>
  <c r="T54" i="11"/>
  <c r="J56" i="11"/>
  <c r="Q56" i="11"/>
  <c r="R56" i="11" s="1"/>
  <c r="I56" i="11"/>
  <c r="K56" i="11"/>
  <c r="U55" i="11"/>
  <c r="V55" i="11" s="1"/>
  <c r="L55" i="11"/>
  <c r="N55" i="11" s="1"/>
  <c r="O55" i="11" s="1"/>
  <c r="AH52" i="11"/>
  <c r="F57" i="11"/>
  <c r="G57" i="11" s="1"/>
  <c r="Z52" i="11"/>
  <c r="X54" i="11"/>
  <c r="AB54" i="11"/>
  <c r="AC54" i="11" s="1"/>
  <c r="E61" i="11" l="1"/>
  <c r="B95" i="9"/>
  <c r="D60" i="11"/>
  <c r="A95" i="9" s="1"/>
  <c r="AD53" i="11"/>
  <c r="M55" i="11"/>
  <c r="P55" i="11" s="1"/>
  <c r="S55" i="11" s="1"/>
  <c r="K57" i="11"/>
  <c r="Q57" i="11"/>
  <c r="R57" i="11" s="1"/>
  <c r="I57" i="11"/>
  <c r="J57" i="11"/>
  <c r="L56" i="11"/>
  <c r="M56" i="11" s="1"/>
  <c r="P56" i="11" s="1"/>
  <c r="S56" i="11" s="1"/>
  <c r="F58" i="11"/>
  <c r="G58" i="11" s="1"/>
  <c r="Y53" i="11"/>
  <c r="AD54" i="11"/>
  <c r="W54" i="11"/>
  <c r="AA54" i="11" s="1"/>
  <c r="X55" i="11"/>
  <c r="AB55" i="11"/>
  <c r="AC55" i="11" s="1"/>
  <c r="U56" i="11"/>
  <c r="V56" i="11" s="1"/>
  <c r="Z53" i="11"/>
  <c r="E62" i="11" l="1"/>
  <c r="B96" i="9"/>
  <c r="D61" i="11"/>
  <c r="A96" i="9" s="1"/>
  <c r="C89" i="9"/>
  <c r="C88" i="9"/>
  <c r="AE53" i="11"/>
  <c r="AF53" i="11" s="1"/>
  <c r="AG53" i="11" s="1"/>
  <c r="AE54" i="11"/>
  <c r="AF54" i="11" s="1"/>
  <c r="AG54" i="11" s="1"/>
  <c r="AH53" i="11"/>
  <c r="T55" i="11"/>
  <c r="AD55" i="11" s="1"/>
  <c r="Y54" i="11"/>
  <c r="N56" i="11"/>
  <c r="O56" i="11" s="1"/>
  <c r="Z54" i="11"/>
  <c r="X56" i="11"/>
  <c r="AB56" i="11"/>
  <c r="AC56" i="11" s="1"/>
  <c r="J58" i="11"/>
  <c r="Q58" i="11"/>
  <c r="R58" i="11" s="1"/>
  <c r="I58" i="11"/>
  <c r="K58" i="11"/>
  <c r="AH54" i="11"/>
  <c r="L57" i="11"/>
  <c r="M57" i="11" s="1"/>
  <c r="P57" i="11" s="1"/>
  <c r="U57" i="11"/>
  <c r="V57" i="11" s="1"/>
  <c r="T56" i="11"/>
  <c r="F59" i="11"/>
  <c r="G59" i="11" s="1"/>
  <c r="E63" i="11" l="1"/>
  <c r="B97" i="9"/>
  <c r="D62" i="11"/>
  <c r="A97" i="9" s="1"/>
  <c r="C90" i="9"/>
  <c r="W55" i="11"/>
  <c r="AA55" i="11" s="1"/>
  <c r="N57" i="11"/>
  <c r="O57" i="11" s="1"/>
  <c r="AE55" i="11"/>
  <c r="AF55" i="11" s="1"/>
  <c r="AG55" i="11" s="1"/>
  <c r="AH55" i="11"/>
  <c r="S57" i="11"/>
  <c r="T57" i="11"/>
  <c r="F60" i="11"/>
  <c r="G60" i="11" s="1"/>
  <c r="AD56" i="11"/>
  <c r="W56" i="11"/>
  <c r="AA56" i="11" s="1"/>
  <c r="U58" i="11"/>
  <c r="V58" i="11" s="1"/>
  <c r="K59" i="11"/>
  <c r="J59" i="11"/>
  <c r="Q59" i="11"/>
  <c r="R59" i="11" s="1"/>
  <c r="I59" i="11"/>
  <c r="X57" i="11"/>
  <c r="AB57" i="11"/>
  <c r="AC57" i="11" s="1"/>
  <c r="L58" i="11"/>
  <c r="N58" i="11" s="1"/>
  <c r="O58" i="11" s="1"/>
  <c r="E64" i="11" l="1"/>
  <c r="B98" i="9"/>
  <c r="D63" i="11"/>
  <c r="A98" i="9" s="1"/>
  <c r="C91" i="9"/>
  <c r="Y55" i="11"/>
  <c r="Z55" i="11"/>
  <c r="AE56" i="11"/>
  <c r="AF56" i="11" s="1"/>
  <c r="AG56" i="11" s="1"/>
  <c r="Y56" i="11"/>
  <c r="Z56" i="11"/>
  <c r="X58" i="11"/>
  <c r="AB58" i="11"/>
  <c r="AC58" i="11" s="1"/>
  <c r="M58" i="11"/>
  <c r="P58" i="11" s="1"/>
  <c r="U59" i="11"/>
  <c r="V59" i="11" s="1"/>
  <c r="W57" i="11"/>
  <c r="AA57" i="11" s="1"/>
  <c r="AD57" i="11"/>
  <c r="J60" i="11"/>
  <c r="Q60" i="11"/>
  <c r="R60" i="11" s="1"/>
  <c r="I60" i="11"/>
  <c r="K60" i="11"/>
  <c r="L59" i="11"/>
  <c r="M59" i="11" s="1"/>
  <c r="P59" i="11" s="1"/>
  <c r="AH56" i="11"/>
  <c r="F61" i="11"/>
  <c r="G61" i="11" s="1"/>
  <c r="E65" i="11" l="1"/>
  <c r="B99" i="9"/>
  <c r="D64" i="11"/>
  <c r="A99" i="9" s="1"/>
  <c r="C92" i="9"/>
  <c r="AE57" i="11"/>
  <c r="AF57" i="11" s="1"/>
  <c r="AG57" i="11" s="1"/>
  <c r="N59" i="11"/>
  <c r="O59" i="11" s="1"/>
  <c r="AH57" i="11"/>
  <c r="S59" i="11"/>
  <c r="T59" i="11"/>
  <c r="X59" i="11"/>
  <c r="AB59" i="11"/>
  <c r="AC59" i="11" s="1"/>
  <c r="F62" i="11"/>
  <c r="G62" i="11" s="1"/>
  <c r="U60" i="11"/>
  <c r="V60" i="11" s="1"/>
  <c r="S58" i="11"/>
  <c r="T58" i="11"/>
  <c r="Z57" i="11"/>
  <c r="K61" i="11"/>
  <c r="Q61" i="11"/>
  <c r="R61" i="11" s="1"/>
  <c r="J61" i="11"/>
  <c r="I61" i="11"/>
  <c r="L60" i="11"/>
  <c r="N60" i="11" s="1"/>
  <c r="O60" i="11" s="1"/>
  <c r="Y57" i="11"/>
  <c r="E66" i="11" l="1"/>
  <c r="B100" i="9"/>
  <c r="D65" i="11"/>
  <c r="A100" i="9" s="1"/>
  <c r="AD58" i="11"/>
  <c r="W58" i="11"/>
  <c r="F63" i="11"/>
  <c r="G63" i="11" s="1"/>
  <c r="X60" i="11"/>
  <c r="AB60" i="11"/>
  <c r="AC60" i="11" s="1"/>
  <c r="M60" i="11"/>
  <c r="P60" i="11" s="1"/>
  <c r="J62" i="11"/>
  <c r="Q62" i="11"/>
  <c r="R62" i="11" s="1"/>
  <c r="I62" i="11"/>
  <c r="K62" i="11"/>
  <c r="W59" i="11"/>
  <c r="AA59" i="11" s="1"/>
  <c r="AD59" i="11"/>
  <c r="L61" i="11"/>
  <c r="N61" i="11" s="1"/>
  <c r="O61" i="11" s="1"/>
  <c r="U61" i="11"/>
  <c r="V61" i="11" s="1"/>
  <c r="E67" i="11" l="1"/>
  <c r="B101" i="9"/>
  <c r="D66" i="11"/>
  <c r="A101" i="9" s="1"/>
  <c r="C94" i="9"/>
  <c r="C93" i="9"/>
  <c r="AE59" i="11"/>
  <c r="AF59" i="11" s="1"/>
  <c r="AG59" i="11" s="1"/>
  <c r="AH59" i="11"/>
  <c r="Y59" i="11"/>
  <c r="X61" i="11"/>
  <c r="AB61" i="11"/>
  <c r="AC61" i="11" s="1"/>
  <c r="L62" i="11"/>
  <c r="M62" i="11" s="1"/>
  <c r="P62" i="11" s="1"/>
  <c r="S62" i="11" s="1"/>
  <c r="S60" i="11"/>
  <c r="T60" i="11"/>
  <c r="M61" i="11"/>
  <c r="P61" i="11" s="1"/>
  <c r="F64" i="11"/>
  <c r="G64" i="11" s="1"/>
  <c r="AA58" i="11"/>
  <c r="Z58" i="11"/>
  <c r="Y58" i="11"/>
  <c r="U62" i="11"/>
  <c r="V62" i="11" s="1"/>
  <c r="Z59" i="11"/>
  <c r="K63" i="11"/>
  <c r="J63" i="11"/>
  <c r="Q63" i="11"/>
  <c r="R63" i="11" s="1"/>
  <c r="I63" i="11"/>
  <c r="AE58" i="11"/>
  <c r="AH58" i="11"/>
  <c r="E68" i="11" l="1"/>
  <c r="B102" i="9"/>
  <c r="D67" i="11"/>
  <c r="A102" i="9" s="1"/>
  <c r="N62" i="11"/>
  <c r="O62" i="11" s="1"/>
  <c r="S61" i="11"/>
  <c r="T61" i="11"/>
  <c r="J64" i="11"/>
  <c r="Q64" i="11"/>
  <c r="R64" i="11" s="1"/>
  <c r="I64" i="11"/>
  <c r="K64" i="11"/>
  <c r="AD60" i="11"/>
  <c r="W60" i="11"/>
  <c r="U63" i="11"/>
  <c r="V63" i="11" s="1"/>
  <c r="T62" i="11"/>
  <c r="AF58" i="11"/>
  <c r="AG58" i="11" s="1"/>
  <c r="F65" i="11"/>
  <c r="G65" i="11" s="1"/>
  <c r="L63" i="11"/>
  <c r="N63" i="11" s="1"/>
  <c r="O63" i="11" s="1"/>
  <c r="X62" i="11"/>
  <c r="AB62" i="11"/>
  <c r="AC62" i="11" s="1"/>
  <c r="E69" i="11" l="1"/>
  <c r="B103" i="9"/>
  <c r="D68" i="11"/>
  <c r="A103" i="9" s="1"/>
  <c r="C95" i="9"/>
  <c r="F66" i="11"/>
  <c r="G66" i="11" s="1"/>
  <c r="AD62" i="11"/>
  <c r="W62" i="11"/>
  <c r="AA62" i="11" s="1"/>
  <c r="X63" i="11"/>
  <c r="AB63" i="11"/>
  <c r="AC63" i="11" s="1"/>
  <c r="W61" i="11"/>
  <c r="AD61" i="11"/>
  <c r="K65" i="11"/>
  <c r="Q65" i="11"/>
  <c r="R65" i="11" s="1"/>
  <c r="I65" i="11"/>
  <c r="J65" i="11"/>
  <c r="AE60" i="11"/>
  <c r="AH60" i="11"/>
  <c r="L64" i="11"/>
  <c r="N64" i="11" s="1"/>
  <c r="O64" i="11" s="1"/>
  <c r="M63" i="11"/>
  <c r="P63" i="11" s="1"/>
  <c r="AA60" i="11"/>
  <c r="Z60" i="11"/>
  <c r="Y60" i="11"/>
  <c r="U64" i="11"/>
  <c r="V64" i="11" s="1"/>
  <c r="E70" i="11" l="1"/>
  <c r="B104" i="9"/>
  <c r="D69" i="11"/>
  <c r="A104" i="9" s="1"/>
  <c r="C96" i="9"/>
  <c r="C97" i="9"/>
  <c r="AE62" i="11"/>
  <c r="AF62" i="11" s="1"/>
  <c r="AG62" i="11" s="1"/>
  <c r="Y62" i="11"/>
  <c r="X64" i="11"/>
  <c r="AB64" i="11"/>
  <c r="AC64" i="11" s="1"/>
  <c r="L65" i="11"/>
  <c r="N65" i="11" s="1"/>
  <c r="O65" i="11" s="1"/>
  <c r="F67" i="11"/>
  <c r="G67" i="11" s="1"/>
  <c r="S63" i="11"/>
  <c r="T63" i="11"/>
  <c r="Z62" i="11"/>
  <c r="J66" i="11"/>
  <c r="Q66" i="11"/>
  <c r="R66" i="11" s="1"/>
  <c r="I66" i="11"/>
  <c r="K66" i="11"/>
  <c r="M64" i="11"/>
  <c r="P64" i="11" s="1"/>
  <c r="AA61" i="11"/>
  <c r="Y61" i="11"/>
  <c r="Z61" i="11"/>
  <c r="AH62" i="11"/>
  <c r="AF60" i="11"/>
  <c r="AG60" i="11" s="1"/>
  <c r="U65" i="11"/>
  <c r="V65" i="11" s="1"/>
  <c r="AE61" i="11"/>
  <c r="AH61" i="11"/>
  <c r="E71" i="11" l="1"/>
  <c r="B105" i="9"/>
  <c r="D70" i="11"/>
  <c r="A105" i="9" s="1"/>
  <c r="S64" i="11"/>
  <c r="T64" i="11"/>
  <c r="L66" i="11"/>
  <c r="M66" i="11" s="1"/>
  <c r="P66" i="11" s="1"/>
  <c r="M65" i="11"/>
  <c r="P65" i="11" s="1"/>
  <c r="AF61" i="11"/>
  <c r="AG61" i="11" s="1"/>
  <c r="W63" i="11"/>
  <c r="AD63" i="11"/>
  <c r="F68" i="11"/>
  <c r="G68" i="11" s="1"/>
  <c r="X65" i="11"/>
  <c r="AB65" i="11"/>
  <c r="AC65" i="11" s="1"/>
  <c r="U66" i="11"/>
  <c r="V66" i="11" s="1"/>
  <c r="K67" i="11"/>
  <c r="J67" i="11"/>
  <c r="Q67" i="11"/>
  <c r="R67" i="11" s="1"/>
  <c r="I67" i="11"/>
  <c r="E72" i="11" l="1"/>
  <c r="B106" i="9"/>
  <c r="D71" i="11"/>
  <c r="A106" i="9" s="1"/>
  <c r="C98" i="9"/>
  <c r="S66" i="11"/>
  <c r="T66" i="11"/>
  <c r="U67" i="11"/>
  <c r="V67" i="11" s="1"/>
  <c r="L67" i="11"/>
  <c r="N67" i="11" s="1"/>
  <c r="O67" i="11" s="1"/>
  <c r="J68" i="11"/>
  <c r="Q68" i="11"/>
  <c r="R68" i="11" s="1"/>
  <c r="I68" i="11"/>
  <c r="K68" i="11"/>
  <c r="N66" i="11"/>
  <c r="O66" i="11" s="1"/>
  <c r="AE63" i="11"/>
  <c r="AH63" i="11"/>
  <c r="AD64" i="11"/>
  <c r="W64" i="11"/>
  <c r="X66" i="11"/>
  <c r="AB66" i="11"/>
  <c r="AC66" i="11" s="1"/>
  <c r="F69" i="11"/>
  <c r="G69" i="11" s="1"/>
  <c r="AA63" i="11"/>
  <c r="Y63" i="11"/>
  <c r="Z63" i="11"/>
  <c r="S65" i="11"/>
  <c r="T65" i="11"/>
  <c r="E73" i="11" l="1"/>
  <c r="B107" i="9"/>
  <c r="D72" i="11"/>
  <c r="A107" i="9" s="1"/>
  <c r="C99" i="9"/>
  <c r="M67" i="11"/>
  <c r="P67" i="11" s="1"/>
  <c r="S67" i="11" s="1"/>
  <c r="U68" i="11"/>
  <c r="V68" i="11" s="1"/>
  <c r="X67" i="11"/>
  <c r="AB67" i="11"/>
  <c r="AC67" i="11" s="1"/>
  <c r="K69" i="11"/>
  <c r="Q69" i="11"/>
  <c r="R69" i="11" s="1"/>
  <c r="J69" i="11"/>
  <c r="I69" i="11"/>
  <c r="AF63" i="11"/>
  <c r="AG63" i="11" s="1"/>
  <c r="L68" i="11"/>
  <c r="N68" i="11" s="1"/>
  <c r="O68" i="11" s="1"/>
  <c r="W65" i="11"/>
  <c r="AD65" i="11"/>
  <c r="AA64" i="11"/>
  <c r="Y64" i="11"/>
  <c r="Z64" i="11"/>
  <c r="AD66" i="11"/>
  <c r="W66" i="11"/>
  <c r="AA66" i="11" s="1"/>
  <c r="F70" i="11"/>
  <c r="G70" i="11" s="1"/>
  <c r="AE64" i="11"/>
  <c r="AH64" i="11"/>
  <c r="E74" i="11" l="1"/>
  <c r="B108" i="9"/>
  <c r="D73" i="11"/>
  <c r="A108" i="9" s="1"/>
  <c r="C100" i="9"/>
  <c r="C101" i="9"/>
  <c r="AE66" i="11"/>
  <c r="AF66" i="11" s="1"/>
  <c r="AG66" i="11" s="1"/>
  <c r="T67" i="11"/>
  <c r="W67" i="11" s="1"/>
  <c r="AA67" i="11" s="1"/>
  <c r="Y66" i="11"/>
  <c r="M68" i="11"/>
  <c r="P68" i="11" s="1"/>
  <c r="S68" i="11" s="1"/>
  <c r="Z66" i="11"/>
  <c r="J70" i="11"/>
  <c r="Q70" i="11"/>
  <c r="R70" i="11" s="1"/>
  <c r="I70" i="11"/>
  <c r="K70" i="11"/>
  <c r="L69" i="11"/>
  <c r="M69" i="11" s="1"/>
  <c r="P69" i="11" s="1"/>
  <c r="AE65" i="11"/>
  <c r="AH65" i="11"/>
  <c r="U69" i="11"/>
  <c r="V69" i="11" s="1"/>
  <c r="F71" i="11"/>
  <c r="G71" i="11" s="1"/>
  <c r="AA65" i="11"/>
  <c r="Y65" i="11"/>
  <c r="Z65" i="11"/>
  <c r="X68" i="11"/>
  <c r="AB68" i="11"/>
  <c r="AC68" i="11" s="1"/>
  <c r="AF64" i="11"/>
  <c r="AG64" i="11" s="1"/>
  <c r="AH66" i="11"/>
  <c r="E75" i="11" l="1"/>
  <c r="B109" i="9"/>
  <c r="D74" i="11"/>
  <c r="A109" i="9" s="1"/>
  <c r="Y67" i="11"/>
  <c r="Z67" i="11"/>
  <c r="AD67" i="11"/>
  <c r="T68" i="11"/>
  <c r="W68" i="11" s="1"/>
  <c r="AA68" i="11" s="1"/>
  <c r="N69" i="11"/>
  <c r="O69" i="11" s="1"/>
  <c r="S69" i="11"/>
  <c r="T69" i="11"/>
  <c r="F72" i="11"/>
  <c r="G72" i="11" s="1"/>
  <c r="AF65" i="11"/>
  <c r="AG65" i="11" s="1"/>
  <c r="K71" i="11"/>
  <c r="J71" i="11"/>
  <c r="Q71" i="11"/>
  <c r="R71" i="11" s="1"/>
  <c r="I71" i="11"/>
  <c r="X69" i="11"/>
  <c r="AB69" i="11"/>
  <c r="AC69" i="11" s="1"/>
  <c r="U70" i="11"/>
  <c r="V70" i="11" s="1"/>
  <c r="L70" i="11"/>
  <c r="M70" i="11" s="1"/>
  <c r="P70" i="11" s="1"/>
  <c r="E76" i="11" l="1"/>
  <c r="B110" i="9"/>
  <c r="D75" i="11"/>
  <c r="A110" i="9" s="1"/>
  <c r="AH67" i="11"/>
  <c r="C102" i="9"/>
  <c r="AE67" i="11"/>
  <c r="AF67" i="11" s="1"/>
  <c r="AG67" i="11" s="1"/>
  <c r="AD68" i="11"/>
  <c r="Z68" i="11"/>
  <c r="S70" i="11"/>
  <c r="T70" i="11"/>
  <c r="L71" i="11"/>
  <c r="N71" i="11" s="1"/>
  <c r="O71" i="11" s="1"/>
  <c r="J72" i="11"/>
  <c r="Q72" i="11"/>
  <c r="R72" i="11" s="1"/>
  <c r="I72" i="11"/>
  <c r="K72" i="11"/>
  <c r="N70" i="11"/>
  <c r="O70" i="11" s="1"/>
  <c r="W69" i="11"/>
  <c r="AA69" i="11" s="1"/>
  <c r="AD69" i="11"/>
  <c r="X70" i="11"/>
  <c r="AB70" i="11"/>
  <c r="AC70" i="11" s="1"/>
  <c r="U71" i="11"/>
  <c r="V71" i="11" s="1"/>
  <c r="Y68" i="11"/>
  <c r="F73" i="11"/>
  <c r="G73" i="11" s="1"/>
  <c r="E77" i="11" l="1"/>
  <c r="B111" i="9"/>
  <c r="D76" i="11"/>
  <c r="A111" i="9" s="1"/>
  <c r="C104" i="9"/>
  <c r="C103" i="9"/>
  <c r="AE68" i="11"/>
  <c r="AF68" i="11" s="1"/>
  <c r="AG68" i="11" s="1"/>
  <c r="AE69" i="11"/>
  <c r="AF69" i="11" s="1"/>
  <c r="AG69" i="11" s="1"/>
  <c r="AH68" i="11"/>
  <c r="M71" i="11"/>
  <c r="P71" i="11" s="1"/>
  <c r="S71" i="11" s="1"/>
  <c r="Y69" i="11"/>
  <c r="X71" i="11"/>
  <c r="AB71" i="11"/>
  <c r="AC71" i="11" s="1"/>
  <c r="F74" i="11"/>
  <c r="G74" i="11" s="1"/>
  <c r="Z69" i="11"/>
  <c r="U72" i="11"/>
  <c r="V72" i="11" s="1"/>
  <c r="AH69" i="11"/>
  <c r="K73" i="11"/>
  <c r="Q73" i="11"/>
  <c r="R73" i="11" s="1"/>
  <c r="I73" i="11"/>
  <c r="J73" i="11"/>
  <c r="L72" i="11"/>
  <c r="M72" i="11" s="1"/>
  <c r="P72" i="11" s="1"/>
  <c r="AD70" i="11"/>
  <c r="W70" i="11"/>
  <c r="AA70" i="11" s="1"/>
  <c r="E78" i="11" l="1"/>
  <c r="B112" i="9"/>
  <c r="D77" i="11"/>
  <c r="A112" i="9" s="1"/>
  <c r="C105" i="9"/>
  <c r="T71" i="11"/>
  <c r="W71" i="11" s="1"/>
  <c r="AA71" i="11" s="1"/>
  <c r="AE70" i="11"/>
  <c r="AF70" i="11" s="1"/>
  <c r="AG70" i="11" s="1"/>
  <c r="N72" i="11"/>
  <c r="O72" i="11" s="1"/>
  <c r="Z70" i="11"/>
  <c r="S72" i="11"/>
  <c r="T72" i="11"/>
  <c r="J74" i="11"/>
  <c r="Q74" i="11"/>
  <c r="R74" i="11" s="1"/>
  <c r="I74" i="11"/>
  <c r="K74" i="11"/>
  <c r="U73" i="11"/>
  <c r="V73" i="11" s="1"/>
  <c r="X72" i="11"/>
  <c r="AB72" i="11"/>
  <c r="AC72" i="11" s="1"/>
  <c r="AH70" i="11"/>
  <c r="L73" i="11"/>
  <c r="M73" i="11" s="1"/>
  <c r="P73" i="11" s="1"/>
  <c r="Y70" i="11"/>
  <c r="F75" i="11"/>
  <c r="G75" i="11" s="1"/>
  <c r="E79" i="11" l="1"/>
  <c r="B113" i="9"/>
  <c r="D78" i="11"/>
  <c r="A113" i="9" s="1"/>
  <c r="AD71" i="11"/>
  <c r="AH71" i="11" s="1"/>
  <c r="Y71" i="11"/>
  <c r="Z71" i="11"/>
  <c r="N73" i="11"/>
  <c r="O73" i="11" s="1"/>
  <c r="S73" i="11"/>
  <c r="T73" i="11"/>
  <c r="K75" i="11"/>
  <c r="J75" i="11"/>
  <c r="Q75" i="11"/>
  <c r="R75" i="11" s="1"/>
  <c r="I75" i="11"/>
  <c r="X73" i="11"/>
  <c r="AB73" i="11"/>
  <c r="AC73" i="11" s="1"/>
  <c r="U74" i="11"/>
  <c r="V74" i="11" s="1"/>
  <c r="F76" i="11"/>
  <c r="G76" i="11" s="1"/>
  <c r="L74" i="11"/>
  <c r="M74" i="11" s="1"/>
  <c r="P74" i="11" s="1"/>
  <c r="AD72" i="11"/>
  <c r="W72" i="11"/>
  <c r="AA72" i="11" s="1"/>
  <c r="E80" i="11" l="1"/>
  <c r="B114" i="9"/>
  <c r="D79" i="11"/>
  <c r="A114" i="9" s="1"/>
  <c r="C107" i="9"/>
  <c r="AE71" i="11"/>
  <c r="AF71" i="11" s="1"/>
  <c r="AG71" i="11" s="1"/>
  <c r="C106" i="9"/>
  <c r="AE72" i="11"/>
  <c r="AF72" i="11" s="1"/>
  <c r="AG72" i="11" s="1"/>
  <c r="AH72" i="11"/>
  <c r="N74" i="11"/>
  <c r="O74" i="11" s="1"/>
  <c r="Y72" i="11"/>
  <c r="S74" i="11"/>
  <c r="T74" i="11"/>
  <c r="X74" i="11"/>
  <c r="AB74" i="11"/>
  <c r="AC74" i="11" s="1"/>
  <c r="L75" i="11"/>
  <c r="M75" i="11" s="1"/>
  <c r="P75" i="11" s="1"/>
  <c r="S75" i="11" s="1"/>
  <c r="Z72" i="11"/>
  <c r="J76" i="11"/>
  <c r="Q76" i="11"/>
  <c r="R76" i="11" s="1"/>
  <c r="I76" i="11"/>
  <c r="K76" i="11"/>
  <c r="F77" i="11"/>
  <c r="G77" i="11" s="1"/>
  <c r="W73" i="11"/>
  <c r="AA73" i="11" s="1"/>
  <c r="AD73" i="11"/>
  <c r="U75" i="11"/>
  <c r="V75" i="11" s="1"/>
  <c r="E81" i="11" l="1"/>
  <c r="B115" i="9"/>
  <c r="D80" i="11"/>
  <c r="A115" i="9" s="1"/>
  <c r="C108" i="9"/>
  <c r="AE73" i="11"/>
  <c r="AF73" i="11" s="1"/>
  <c r="AG73" i="11" s="1"/>
  <c r="N75" i="11"/>
  <c r="O75" i="11" s="1"/>
  <c r="Y73" i="11"/>
  <c r="T75" i="11"/>
  <c r="Z73" i="11"/>
  <c r="AH73" i="11"/>
  <c r="F78" i="11"/>
  <c r="G78" i="11" s="1"/>
  <c r="U76" i="11"/>
  <c r="V76" i="11" s="1"/>
  <c r="K77" i="11"/>
  <c r="Q77" i="11"/>
  <c r="R77" i="11" s="1"/>
  <c r="J77" i="11"/>
  <c r="I77" i="11"/>
  <c r="L76" i="11"/>
  <c r="M76" i="11" s="1"/>
  <c r="P76" i="11" s="1"/>
  <c r="AD74" i="11"/>
  <c r="W74" i="11"/>
  <c r="AA74" i="11" s="1"/>
  <c r="X75" i="11"/>
  <c r="AB75" i="11"/>
  <c r="AC75" i="11" s="1"/>
  <c r="E82" i="11" l="1"/>
  <c r="B116" i="9"/>
  <c r="D81" i="11"/>
  <c r="A116" i="9" s="1"/>
  <c r="C109" i="9"/>
  <c r="AE74" i="11"/>
  <c r="AF74" i="11" s="1"/>
  <c r="AG74" i="11" s="1"/>
  <c r="AD75" i="11"/>
  <c r="W75" i="11"/>
  <c r="AA75" i="11" s="1"/>
  <c r="S76" i="11"/>
  <c r="T76" i="11"/>
  <c r="Z74" i="11"/>
  <c r="U77" i="11"/>
  <c r="V77" i="11" s="1"/>
  <c r="F79" i="11"/>
  <c r="G79" i="11" s="1"/>
  <c r="AH74" i="11"/>
  <c r="N76" i="11"/>
  <c r="O76" i="11" s="1"/>
  <c r="Y74" i="11"/>
  <c r="J78" i="11"/>
  <c r="Q78" i="11"/>
  <c r="R78" i="11" s="1"/>
  <c r="I78" i="11"/>
  <c r="K78" i="11"/>
  <c r="L77" i="11"/>
  <c r="M77" i="11" s="1"/>
  <c r="P77" i="11" s="1"/>
  <c r="X76" i="11"/>
  <c r="AB76" i="11"/>
  <c r="AC76" i="11" s="1"/>
  <c r="E83" i="11" l="1"/>
  <c r="B117" i="9"/>
  <c r="D82" i="11"/>
  <c r="A117" i="9" s="1"/>
  <c r="C110" i="9"/>
  <c r="Z75" i="11"/>
  <c r="AE75" i="11"/>
  <c r="AF75" i="11" s="1"/>
  <c r="AG75" i="11" s="1"/>
  <c r="AH75" i="11"/>
  <c r="N77" i="11"/>
  <c r="O77" i="11" s="1"/>
  <c r="Y75" i="11"/>
  <c r="S77" i="11"/>
  <c r="T77" i="11"/>
  <c r="AD76" i="11"/>
  <c r="W76" i="11"/>
  <c r="AA76" i="11" s="1"/>
  <c r="U78" i="11"/>
  <c r="V78" i="11" s="1"/>
  <c r="K79" i="11"/>
  <c r="J79" i="11"/>
  <c r="Q79" i="11"/>
  <c r="R79" i="11" s="1"/>
  <c r="I79" i="11"/>
  <c r="L78" i="11"/>
  <c r="N78" i="11" s="1"/>
  <c r="O78" i="11" s="1"/>
  <c r="F80" i="11"/>
  <c r="G80" i="11" s="1"/>
  <c r="X77" i="11"/>
  <c r="AB77" i="11"/>
  <c r="AC77" i="11" s="1"/>
  <c r="E84" i="11" l="1"/>
  <c r="B118" i="9"/>
  <c r="D83" i="11"/>
  <c r="A118" i="9" s="1"/>
  <c r="C111" i="9"/>
  <c r="AE76" i="11"/>
  <c r="AF76" i="11" s="1"/>
  <c r="AG76" i="11" s="1"/>
  <c r="M78" i="11"/>
  <c r="P78" i="11" s="1"/>
  <c r="S78" i="11" s="1"/>
  <c r="Z76" i="11"/>
  <c r="AH76" i="11"/>
  <c r="F81" i="11"/>
  <c r="G81" i="11" s="1"/>
  <c r="U79" i="11"/>
  <c r="V79" i="11" s="1"/>
  <c r="X78" i="11"/>
  <c r="AB78" i="11"/>
  <c r="AC78" i="11" s="1"/>
  <c r="W77" i="11"/>
  <c r="AA77" i="11" s="1"/>
  <c r="AD77" i="11"/>
  <c r="J80" i="11"/>
  <c r="Q80" i="11"/>
  <c r="R80" i="11" s="1"/>
  <c r="I80" i="11"/>
  <c r="K80" i="11"/>
  <c r="Y76" i="11"/>
  <c r="L79" i="11"/>
  <c r="M79" i="11" s="1"/>
  <c r="P79" i="11" s="1"/>
  <c r="E85" i="11" l="1"/>
  <c r="B119" i="9"/>
  <c r="D84" i="11"/>
  <c r="A119" i="9" s="1"/>
  <c r="C112" i="9"/>
  <c r="T78" i="11"/>
  <c r="AD78" i="11" s="1"/>
  <c r="AE77" i="11"/>
  <c r="AF77" i="11" s="1"/>
  <c r="AG77" i="11" s="1"/>
  <c r="N79" i="11"/>
  <c r="O79" i="11" s="1"/>
  <c r="Z77" i="11"/>
  <c r="S79" i="11"/>
  <c r="T79" i="11"/>
  <c r="K81" i="11"/>
  <c r="Q81" i="11"/>
  <c r="R81" i="11" s="1"/>
  <c r="I81" i="11"/>
  <c r="J81" i="11"/>
  <c r="U80" i="11"/>
  <c r="V80" i="11" s="1"/>
  <c r="X79" i="11"/>
  <c r="AB79" i="11"/>
  <c r="AC79" i="11" s="1"/>
  <c r="L80" i="11"/>
  <c r="M80" i="11" s="1"/>
  <c r="P80" i="11" s="1"/>
  <c r="F82" i="11"/>
  <c r="G82" i="11" s="1"/>
  <c r="Y77" i="11"/>
  <c r="AH77" i="11"/>
  <c r="E86" i="11" l="1"/>
  <c r="B120" i="9"/>
  <c r="D85" i="11"/>
  <c r="A120" i="9" s="1"/>
  <c r="C113" i="9"/>
  <c r="W78" i="11"/>
  <c r="AA78" i="11" s="1"/>
  <c r="AE78" i="11"/>
  <c r="AF78" i="11" s="1"/>
  <c r="AG78" i="11" s="1"/>
  <c r="N80" i="11"/>
  <c r="O80" i="11" s="1"/>
  <c r="S80" i="11"/>
  <c r="T80" i="11"/>
  <c r="F83" i="11"/>
  <c r="G83" i="11" s="1"/>
  <c r="U81" i="11"/>
  <c r="V81" i="11" s="1"/>
  <c r="X80" i="11"/>
  <c r="AB80" i="11"/>
  <c r="AC80" i="11" s="1"/>
  <c r="W79" i="11"/>
  <c r="AA79" i="11" s="1"/>
  <c r="AD79" i="11"/>
  <c r="AH78" i="11"/>
  <c r="J82" i="11"/>
  <c r="Q82" i="11"/>
  <c r="R82" i="11" s="1"/>
  <c r="I82" i="11"/>
  <c r="K82" i="11"/>
  <c r="L81" i="11"/>
  <c r="M81" i="11" s="1"/>
  <c r="P81" i="11" s="1"/>
  <c r="S81" i="11" s="1"/>
  <c r="E87" i="11" l="1"/>
  <c r="B121" i="9"/>
  <c r="D86" i="11"/>
  <c r="A121" i="9" s="1"/>
  <c r="C114" i="9"/>
  <c r="Y78" i="11"/>
  <c r="Z78" i="11"/>
  <c r="AE79" i="11"/>
  <c r="AF79" i="11" s="1"/>
  <c r="AG79" i="11" s="1"/>
  <c r="Z79" i="11"/>
  <c r="N81" i="11"/>
  <c r="O81" i="11" s="1"/>
  <c r="AD80" i="11"/>
  <c r="W80" i="11"/>
  <c r="AA80" i="11" s="1"/>
  <c r="L82" i="11"/>
  <c r="M82" i="11" s="1"/>
  <c r="P82" i="11" s="1"/>
  <c r="T81" i="11"/>
  <c r="AH79" i="11"/>
  <c r="Y79" i="11"/>
  <c r="F84" i="11"/>
  <c r="G84" i="11" s="1"/>
  <c r="U82" i="11"/>
  <c r="V82" i="11" s="1"/>
  <c r="X81" i="11"/>
  <c r="AB81" i="11"/>
  <c r="AC81" i="11" s="1"/>
  <c r="K83" i="11"/>
  <c r="J83" i="11"/>
  <c r="Q83" i="11"/>
  <c r="R83" i="11" s="1"/>
  <c r="I83" i="11"/>
  <c r="E88" i="11" l="1"/>
  <c r="B122" i="9"/>
  <c r="D87" i="11"/>
  <c r="A122" i="9" s="1"/>
  <c r="C115" i="9"/>
  <c r="AE80" i="11"/>
  <c r="AF80" i="11" s="1"/>
  <c r="AG80" i="11" s="1"/>
  <c r="Y80" i="11"/>
  <c r="Z80" i="11"/>
  <c r="N82" i="11"/>
  <c r="O82" i="11" s="1"/>
  <c r="S82" i="11"/>
  <c r="T82" i="11"/>
  <c r="W81" i="11"/>
  <c r="AA81" i="11" s="1"/>
  <c r="AD81" i="11"/>
  <c r="U83" i="11"/>
  <c r="V83" i="11" s="1"/>
  <c r="AH80" i="11"/>
  <c r="L83" i="11"/>
  <c r="M83" i="11" s="1"/>
  <c r="P83" i="11" s="1"/>
  <c r="J84" i="11"/>
  <c r="Q84" i="11"/>
  <c r="R84" i="11" s="1"/>
  <c r="I84" i="11"/>
  <c r="K84" i="11"/>
  <c r="X82" i="11"/>
  <c r="AB82" i="11"/>
  <c r="AC82" i="11" s="1"/>
  <c r="F85" i="11"/>
  <c r="G85" i="11" s="1"/>
  <c r="E89" i="11" l="1"/>
  <c r="B123" i="9"/>
  <c r="D88" i="11"/>
  <c r="A123" i="9" s="1"/>
  <c r="C116" i="9"/>
  <c r="AE81" i="11"/>
  <c r="AF81" i="11" s="1"/>
  <c r="AG81" i="11" s="1"/>
  <c r="AH81" i="11"/>
  <c r="N83" i="11"/>
  <c r="O83" i="11" s="1"/>
  <c r="Y81" i="11"/>
  <c r="S83" i="11"/>
  <c r="T83" i="11"/>
  <c r="F86" i="11"/>
  <c r="G86" i="11" s="1"/>
  <c r="X83" i="11"/>
  <c r="AB83" i="11"/>
  <c r="AC83" i="11" s="1"/>
  <c r="U84" i="11"/>
  <c r="V84" i="11" s="1"/>
  <c r="AD82" i="11"/>
  <c r="W82" i="11"/>
  <c r="AA82" i="11" s="1"/>
  <c r="K85" i="11"/>
  <c r="Q85" i="11"/>
  <c r="R85" i="11" s="1"/>
  <c r="J85" i="11"/>
  <c r="I85" i="11"/>
  <c r="L84" i="11"/>
  <c r="N84" i="11" s="1"/>
  <c r="O84" i="11" s="1"/>
  <c r="Z81" i="11"/>
  <c r="E90" i="11" l="1"/>
  <c r="B124" i="9"/>
  <c r="D89" i="11"/>
  <c r="A124" i="9" s="1"/>
  <c r="C117" i="9"/>
  <c r="AE82" i="11"/>
  <c r="AF82" i="11" s="1"/>
  <c r="AG82" i="11" s="1"/>
  <c r="AH82" i="11"/>
  <c r="Y82" i="11"/>
  <c r="U85" i="11"/>
  <c r="V85" i="11" s="1"/>
  <c r="F87" i="11"/>
  <c r="G87" i="11" s="1"/>
  <c r="Z82" i="11"/>
  <c r="X84" i="11"/>
  <c r="AB84" i="11"/>
  <c r="AC84" i="11" s="1"/>
  <c r="M84" i="11"/>
  <c r="P84" i="11" s="1"/>
  <c r="J86" i="11"/>
  <c r="Q86" i="11"/>
  <c r="R86" i="11" s="1"/>
  <c r="I86" i="11"/>
  <c r="K86" i="11"/>
  <c r="W83" i="11"/>
  <c r="AA83" i="11" s="1"/>
  <c r="AD83" i="11"/>
  <c r="L85" i="11"/>
  <c r="M85" i="11" s="1"/>
  <c r="P85" i="11" s="1"/>
  <c r="S85" i="11" s="1"/>
  <c r="E91" i="11" l="1"/>
  <c r="B125" i="9"/>
  <c r="D90" i="11"/>
  <c r="A125" i="9" s="1"/>
  <c r="C118" i="9"/>
  <c r="AE83" i="11"/>
  <c r="AF83" i="11" s="1"/>
  <c r="AG83" i="11" s="1"/>
  <c r="N85" i="11"/>
  <c r="O85" i="11" s="1"/>
  <c r="Z83" i="11"/>
  <c r="K87" i="11"/>
  <c r="J87" i="11"/>
  <c r="I87" i="11"/>
  <c r="Q87" i="11"/>
  <c r="R87" i="11" s="1"/>
  <c r="L86" i="11"/>
  <c r="M86" i="11" s="1"/>
  <c r="P86" i="11" s="1"/>
  <c r="S86" i="11" s="1"/>
  <c r="X85" i="11"/>
  <c r="AB85" i="11"/>
  <c r="AC85" i="11" s="1"/>
  <c r="U86" i="11"/>
  <c r="V86" i="11" s="1"/>
  <c r="F88" i="11"/>
  <c r="G88" i="11" s="1"/>
  <c r="T85" i="11"/>
  <c r="AH83" i="11"/>
  <c r="S84" i="11"/>
  <c r="T84" i="11"/>
  <c r="Y83" i="11"/>
  <c r="E92" i="11" l="1"/>
  <c r="B126" i="9"/>
  <c r="D91" i="11"/>
  <c r="A126" i="9" s="1"/>
  <c r="N86" i="11"/>
  <c r="O86" i="11" s="1"/>
  <c r="F89" i="11"/>
  <c r="G89" i="11" s="1"/>
  <c r="AD84" i="11"/>
  <c r="W84" i="11"/>
  <c r="W85" i="11"/>
  <c r="AA85" i="11" s="1"/>
  <c r="AD85" i="11"/>
  <c r="T86" i="11"/>
  <c r="L87" i="11"/>
  <c r="N87" i="11" s="1"/>
  <c r="O87" i="11" s="1"/>
  <c r="X86" i="11"/>
  <c r="AB86" i="11"/>
  <c r="AC86" i="11" s="1"/>
  <c r="J88" i="11"/>
  <c r="Q88" i="11"/>
  <c r="R88" i="11" s="1"/>
  <c r="I88" i="11"/>
  <c r="K88" i="11"/>
  <c r="U87" i="11"/>
  <c r="V87" i="11" s="1"/>
  <c r="E93" i="11" l="1"/>
  <c r="B127" i="9"/>
  <c r="D92" i="11"/>
  <c r="A127" i="9" s="1"/>
  <c r="C119" i="9"/>
  <c r="C120" i="9"/>
  <c r="Y85" i="11"/>
  <c r="AE85" i="11"/>
  <c r="AF85" i="11" s="1"/>
  <c r="AG85" i="11" s="1"/>
  <c r="M87" i="11"/>
  <c r="P87" i="11" s="1"/>
  <c r="S87" i="11" s="1"/>
  <c r="AH85" i="11"/>
  <c r="AE84" i="11"/>
  <c r="AH84" i="11"/>
  <c r="X87" i="11"/>
  <c r="AB87" i="11"/>
  <c r="AC87" i="11" s="1"/>
  <c r="U88" i="11"/>
  <c r="V88" i="11" s="1"/>
  <c r="Z85" i="11"/>
  <c r="K89" i="11"/>
  <c r="Q89" i="11"/>
  <c r="R89" i="11" s="1"/>
  <c r="I89" i="11"/>
  <c r="J89" i="11"/>
  <c r="L88" i="11"/>
  <c r="M88" i="11" s="1"/>
  <c r="P88" i="11" s="1"/>
  <c r="AD86" i="11"/>
  <c r="W86" i="11"/>
  <c r="AA86" i="11" s="1"/>
  <c r="AA84" i="11"/>
  <c r="Y84" i="11"/>
  <c r="Z84" i="11"/>
  <c r="F90" i="11"/>
  <c r="G90" i="11" s="1"/>
  <c r="E94" i="11" l="1"/>
  <c r="B128" i="9"/>
  <c r="D93" i="11"/>
  <c r="A128" i="9" s="1"/>
  <c r="C121" i="9"/>
  <c r="AE86" i="11"/>
  <c r="AF86" i="11" s="1"/>
  <c r="AG86" i="11" s="1"/>
  <c r="T87" i="11"/>
  <c r="AD87" i="11" s="1"/>
  <c r="Z86" i="11"/>
  <c r="N88" i="11"/>
  <c r="O88" i="11" s="1"/>
  <c r="S88" i="11"/>
  <c r="T88" i="11"/>
  <c r="L89" i="11"/>
  <c r="N89" i="11" s="1"/>
  <c r="O89" i="11" s="1"/>
  <c r="J90" i="11"/>
  <c r="Q90" i="11"/>
  <c r="R90" i="11" s="1"/>
  <c r="I90" i="11"/>
  <c r="K90" i="11"/>
  <c r="U89" i="11"/>
  <c r="V89" i="11" s="1"/>
  <c r="AH86" i="11"/>
  <c r="X88" i="11"/>
  <c r="AB88" i="11"/>
  <c r="AC88" i="11" s="1"/>
  <c r="AF84" i="11"/>
  <c r="AG84" i="11" s="1"/>
  <c r="F91" i="11"/>
  <c r="G91" i="11" s="1"/>
  <c r="Y86" i="11"/>
  <c r="E95" i="11" l="1"/>
  <c r="B129" i="9"/>
  <c r="D94" i="11"/>
  <c r="A129" i="9" s="1"/>
  <c r="C122" i="9"/>
  <c r="W87" i="11"/>
  <c r="AA87" i="11" s="1"/>
  <c r="AE87" i="11"/>
  <c r="AF87" i="11" s="1"/>
  <c r="AG87" i="11" s="1"/>
  <c r="M89" i="11"/>
  <c r="P89" i="11" s="1"/>
  <c r="S89" i="11" s="1"/>
  <c r="AH87" i="11"/>
  <c r="X89" i="11"/>
  <c r="AB89" i="11"/>
  <c r="AC89" i="11" s="1"/>
  <c r="U90" i="11"/>
  <c r="V90" i="11" s="1"/>
  <c r="F92" i="11"/>
  <c r="G92" i="11" s="1"/>
  <c r="L90" i="11"/>
  <c r="N90" i="11" s="1"/>
  <c r="O90" i="11" s="1"/>
  <c r="AD88" i="11"/>
  <c r="W88" i="11"/>
  <c r="AA88" i="11" s="1"/>
  <c r="K91" i="11"/>
  <c r="J91" i="11"/>
  <c r="Q91" i="11"/>
  <c r="R91" i="11" s="1"/>
  <c r="I91" i="11"/>
  <c r="E96" i="11" l="1"/>
  <c r="B130" i="9"/>
  <c r="D95" i="11"/>
  <c r="A130" i="9" s="1"/>
  <c r="C123" i="9"/>
  <c r="T89" i="11"/>
  <c r="AD89" i="11" s="1"/>
  <c r="Y87" i="11"/>
  <c r="Z87" i="11"/>
  <c r="AE88" i="11"/>
  <c r="AF88" i="11" s="1"/>
  <c r="AG88" i="11" s="1"/>
  <c r="M90" i="11"/>
  <c r="P90" i="11" s="1"/>
  <c r="S90" i="11" s="1"/>
  <c r="L91" i="11"/>
  <c r="N91" i="11" s="1"/>
  <c r="O91" i="11" s="1"/>
  <c r="X90" i="11"/>
  <c r="AB90" i="11"/>
  <c r="AC90" i="11" s="1"/>
  <c r="F93" i="11"/>
  <c r="G93" i="11" s="1"/>
  <c r="Y88" i="11"/>
  <c r="J92" i="11"/>
  <c r="Q92" i="11"/>
  <c r="R92" i="11" s="1"/>
  <c r="I92" i="11"/>
  <c r="K92" i="11"/>
  <c r="U91" i="11"/>
  <c r="V91" i="11" s="1"/>
  <c r="Z88" i="11"/>
  <c r="AH88" i="11"/>
  <c r="E97" i="11" l="1"/>
  <c r="B131" i="9"/>
  <c r="D96" i="11"/>
  <c r="A131" i="9" s="1"/>
  <c r="C124" i="9"/>
  <c r="W89" i="11"/>
  <c r="AA89" i="11" s="1"/>
  <c r="AE89" i="11"/>
  <c r="AF89" i="11" s="1"/>
  <c r="AG89" i="11" s="1"/>
  <c r="T90" i="11"/>
  <c r="AD90" i="11" s="1"/>
  <c r="M91" i="11"/>
  <c r="P91" i="11" s="1"/>
  <c r="S91" i="11" s="1"/>
  <c r="AH89" i="11"/>
  <c r="F94" i="11"/>
  <c r="G94" i="11" s="1"/>
  <c r="U92" i="11"/>
  <c r="V92" i="11" s="1"/>
  <c r="L92" i="11"/>
  <c r="M92" i="11" s="1"/>
  <c r="P92" i="11" s="1"/>
  <c r="K93" i="11"/>
  <c r="I93" i="11"/>
  <c r="J93" i="11"/>
  <c r="Q93" i="11"/>
  <c r="R93" i="11" s="1"/>
  <c r="X91" i="11"/>
  <c r="AB91" i="11"/>
  <c r="AC91" i="11" s="1"/>
  <c r="E98" i="11" l="1"/>
  <c r="B132" i="9"/>
  <c r="D97" i="11"/>
  <c r="A132" i="9" s="1"/>
  <c r="C125" i="9"/>
  <c r="Z89" i="11"/>
  <c r="Y89" i="11"/>
  <c r="AE90" i="11"/>
  <c r="AF90" i="11" s="1"/>
  <c r="AG90" i="11" s="1"/>
  <c r="T91" i="11"/>
  <c r="W91" i="11" s="1"/>
  <c r="AA91" i="11" s="1"/>
  <c r="W90" i="11"/>
  <c r="AA90" i="11" s="1"/>
  <c r="S92" i="11"/>
  <c r="T92" i="11"/>
  <c r="U93" i="11"/>
  <c r="V93" i="11" s="1"/>
  <c r="F95" i="11"/>
  <c r="G95" i="11" s="1"/>
  <c r="L93" i="11"/>
  <c r="N93" i="11" s="1"/>
  <c r="O93" i="11" s="1"/>
  <c r="N92" i="11"/>
  <c r="O92" i="11" s="1"/>
  <c r="AH90" i="11"/>
  <c r="J94" i="11"/>
  <c r="Q94" i="11"/>
  <c r="R94" i="11" s="1"/>
  <c r="I94" i="11"/>
  <c r="K94" i="11"/>
  <c r="X92" i="11"/>
  <c r="AB92" i="11"/>
  <c r="AC92" i="11" s="1"/>
  <c r="E99" i="11" l="1"/>
  <c r="B133" i="9"/>
  <c r="D98" i="11"/>
  <c r="A133" i="9" s="1"/>
  <c r="Y91" i="11"/>
  <c r="Z91" i="11"/>
  <c r="AD91" i="11"/>
  <c r="Z90" i="11"/>
  <c r="Y90" i="11"/>
  <c r="M93" i="11"/>
  <c r="P93" i="11" s="1"/>
  <c r="S93" i="11" s="1"/>
  <c r="U94" i="11"/>
  <c r="V94" i="11" s="1"/>
  <c r="L94" i="11"/>
  <c r="N94" i="11" s="1"/>
  <c r="O94" i="11" s="1"/>
  <c r="X93" i="11"/>
  <c r="AB93" i="11"/>
  <c r="AC93" i="11" s="1"/>
  <c r="K95" i="11"/>
  <c r="J95" i="11"/>
  <c r="Q95" i="11"/>
  <c r="R95" i="11" s="1"/>
  <c r="I95" i="11"/>
  <c r="AD92" i="11"/>
  <c r="W92" i="11"/>
  <c r="AA92" i="11" s="1"/>
  <c r="F96" i="11"/>
  <c r="G96" i="11" s="1"/>
  <c r="E100" i="11" l="1"/>
  <c r="B134" i="9"/>
  <c r="D99" i="11"/>
  <c r="A134" i="9" s="1"/>
  <c r="C127" i="9"/>
  <c r="AH91" i="11"/>
  <c r="C126" i="9"/>
  <c r="T93" i="11"/>
  <c r="W93" i="11" s="1"/>
  <c r="AA93" i="11" s="1"/>
  <c r="AE92" i="11"/>
  <c r="AF92" i="11" s="1"/>
  <c r="AG92" i="11" s="1"/>
  <c r="AE91" i="11"/>
  <c r="AF91" i="11" s="1"/>
  <c r="AG91" i="11" s="1"/>
  <c r="K96" i="11"/>
  <c r="J96" i="11"/>
  <c r="I96" i="11"/>
  <c r="Q96" i="11"/>
  <c r="R96" i="11" s="1"/>
  <c r="F97" i="11"/>
  <c r="G97" i="11" s="1"/>
  <c r="L95" i="11"/>
  <c r="N95" i="11" s="1"/>
  <c r="O95" i="11" s="1"/>
  <c r="Y92" i="11"/>
  <c r="M94" i="11"/>
  <c r="P94" i="11" s="1"/>
  <c r="Z92" i="11"/>
  <c r="U95" i="11"/>
  <c r="V95" i="11" s="1"/>
  <c r="AH92" i="11"/>
  <c r="X94" i="11"/>
  <c r="AB94" i="11"/>
  <c r="AC94" i="11" s="1"/>
  <c r="E101" i="11" l="1"/>
  <c r="B135" i="9"/>
  <c r="D100" i="11"/>
  <c r="A135" i="9" s="1"/>
  <c r="Z93" i="11"/>
  <c r="Y93" i="11"/>
  <c r="AD93" i="11"/>
  <c r="U96" i="11"/>
  <c r="V96" i="11" s="1"/>
  <c r="X95" i="11"/>
  <c r="AB95" i="11"/>
  <c r="AC95" i="11" s="1"/>
  <c r="M95" i="11"/>
  <c r="P95" i="11" s="1"/>
  <c r="Q97" i="11"/>
  <c r="R97" i="11" s="1"/>
  <c r="I97" i="11"/>
  <c r="K97" i="11"/>
  <c r="J97" i="11"/>
  <c r="S94" i="11"/>
  <c r="T94" i="11"/>
  <c r="L96" i="11"/>
  <c r="M96" i="11" s="1"/>
  <c r="P96" i="11" s="1"/>
  <c r="S96" i="11" s="1"/>
  <c r="F98" i="11"/>
  <c r="G98" i="11" s="1"/>
  <c r="E102" i="11" l="1"/>
  <c r="B136" i="9"/>
  <c r="D101" i="11"/>
  <c r="A136" i="9" s="1"/>
  <c r="AE93" i="11"/>
  <c r="AF93" i="11" s="1"/>
  <c r="AG93" i="11" s="1"/>
  <c r="C128" i="9"/>
  <c r="AH93" i="11"/>
  <c r="N96" i="11"/>
  <c r="O96" i="11" s="1"/>
  <c r="K98" i="11"/>
  <c r="Q98" i="11"/>
  <c r="R98" i="11" s="1"/>
  <c r="J98" i="11"/>
  <c r="I98" i="11"/>
  <c r="F99" i="11"/>
  <c r="G99" i="11" s="1"/>
  <c r="U97" i="11"/>
  <c r="V97" i="11" s="1"/>
  <c r="T96" i="11"/>
  <c r="AD94" i="11"/>
  <c r="W94" i="11"/>
  <c r="L97" i="11"/>
  <c r="M97" i="11" s="1"/>
  <c r="P97" i="11" s="1"/>
  <c r="S97" i="11" s="1"/>
  <c r="S95" i="11"/>
  <c r="T95" i="11"/>
  <c r="X96" i="11"/>
  <c r="AB96" i="11"/>
  <c r="AC96" i="11" s="1"/>
  <c r="E103" i="11" l="1"/>
  <c r="B137" i="9"/>
  <c r="D102" i="11"/>
  <c r="A137" i="9" s="1"/>
  <c r="C129" i="9"/>
  <c r="N97" i="11"/>
  <c r="O97" i="11" s="1"/>
  <c r="T97" i="11"/>
  <c r="AE94" i="11"/>
  <c r="AH94" i="11"/>
  <c r="Q99" i="11"/>
  <c r="R99" i="11" s="1"/>
  <c r="I99" i="11"/>
  <c r="K99" i="11"/>
  <c r="J99" i="11"/>
  <c r="W96" i="11"/>
  <c r="AA96" i="11" s="1"/>
  <c r="AD96" i="11"/>
  <c r="L98" i="11"/>
  <c r="M98" i="11" s="1"/>
  <c r="P98" i="11" s="1"/>
  <c r="U98" i="11"/>
  <c r="V98" i="11" s="1"/>
  <c r="AD95" i="11"/>
  <c r="W95" i="11"/>
  <c r="AA94" i="11"/>
  <c r="Y94" i="11"/>
  <c r="Z94" i="11"/>
  <c r="X97" i="11"/>
  <c r="AB97" i="11"/>
  <c r="AC97" i="11" s="1"/>
  <c r="F100" i="11"/>
  <c r="G100" i="11" s="1"/>
  <c r="E104" i="11" l="1"/>
  <c r="B138" i="9"/>
  <c r="D103" i="11"/>
  <c r="A138" i="9" s="1"/>
  <c r="C131" i="9"/>
  <c r="C130" i="9"/>
  <c r="AE96" i="11"/>
  <c r="AF96" i="11" s="1"/>
  <c r="AG96" i="11" s="1"/>
  <c r="S98" i="11"/>
  <c r="T98" i="11"/>
  <c r="X98" i="11"/>
  <c r="AB98" i="11"/>
  <c r="AC98" i="11" s="1"/>
  <c r="AF94" i="11"/>
  <c r="AG94" i="11" s="1"/>
  <c r="K100" i="11"/>
  <c r="J100" i="11"/>
  <c r="I100" i="11"/>
  <c r="Q100" i="11"/>
  <c r="R100" i="11" s="1"/>
  <c r="AA95" i="11"/>
  <c r="Y95" i="11"/>
  <c r="Z95" i="11"/>
  <c r="N98" i="11"/>
  <c r="O98" i="11" s="1"/>
  <c r="AH96" i="11"/>
  <c r="AD97" i="11"/>
  <c r="W97" i="11"/>
  <c r="AA97" i="11" s="1"/>
  <c r="AE95" i="11"/>
  <c r="AH95" i="11"/>
  <c r="U99" i="11"/>
  <c r="V99" i="11" s="1"/>
  <c r="Y96" i="11"/>
  <c r="F101" i="11"/>
  <c r="G101" i="11" s="1"/>
  <c r="L99" i="11"/>
  <c r="N99" i="11" s="1"/>
  <c r="O99" i="11" s="1"/>
  <c r="Z96" i="11"/>
  <c r="E105" i="11" l="1"/>
  <c r="B139" i="9"/>
  <c r="D104" i="11"/>
  <c r="A139" i="9" s="1"/>
  <c r="C132" i="9"/>
  <c r="AE97" i="11"/>
  <c r="AF97" i="11" s="1"/>
  <c r="AG97" i="11" s="1"/>
  <c r="AH97" i="11"/>
  <c r="Y97" i="11"/>
  <c r="Q101" i="11"/>
  <c r="R101" i="11" s="1"/>
  <c r="I101" i="11"/>
  <c r="K101" i="11"/>
  <c r="J101" i="11"/>
  <c r="F102" i="11"/>
  <c r="G102" i="11" s="1"/>
  <c r="AF95" i="11"/>
  <c r="AG95" i="11" s="1"/>
  <c r="M99" i="11"/>
  <c r="P99" i="11" s="1"/>
  <c r="U100" i="11"/>
  <c r="V100" i="11" s="1"/>
  <c r="W98" i="11"/>
  <c r="AA98" i="11" s="1"/>
  <c r="AD98" i="11"/>
  <c r="X99" i="11"/>
  <c r="AB99" i="11"/>
  <c r="AC99" i="11" s="1"/>
  <c r="Z97" i="11"/>
  <c r="L100" i="11"/>
  <c r="N100" i="11" s="1"/>
  <c r="O100" i="11" s="1"/>
  <c r="E106" i="11" l="1"/>
  <c r="B140" i="9"/>
  <c r="D105" i="11"/>
  <c r="A140" i="9" s="1"/>
  <c r="C133" i="9"/>
  <c r="AE98" i="11"/>
  <c r="AF98" i="11" s="1"/>
  <c r="AG98" i="11" s="1"/>
  <c r="L101" i="11"/>
  <c r="N101" i="11" s="1"/>
  <c r="O101" i="11" s="1"/>
  <c r="M100" i="11"/>
  <c r="P100" i="11" s="1"/>
  <c r="X100" i="11"/>
  <c r="AB100" i="11"/>
  <c r="AC100" i="11" s="1"/>
  <c r="AH98" i="11"/>
  <c r="K102" i="11"/>
  <c r="Q102" i="11"/>
  <c r="R102" i="11" s="1"/>
  <c r="J102" i="11"/>
  <c r="I102" i="11"/>
  <c r="Y98" i="11"/>
  <c r="S99" i="11"/>
  <c r="T99" i="11"/>
  <c r="F103" i="11"/>
  <c r="G103" i="11" s="1"/>
  <c r="Z98" i="11"/>
  <c r="U101" i="11"/>
  <c r="V101" i="11" s="1"/>
  <c r="E107" i="11" l="1"/>
  <c r="B141" i="9"/>
  <c r="D106" i="11"/>
  <c r="A141" i="9" s="1"/>
  <c r="L102" i="11"/>
  <c r="N102" i="11" s="1"/>
  <c r="O102" i="11" s="1"/>
  <c r="F104" i="11"/>
  <c r="G104" i="11" s="1"/>
  <c r="S100" i="11"/>
  <c r="T100" i="11"/>
  <c r="Q103" i="11"/>
  <c r="R103" i="11" s="1"/>
  <c r="I103" i="11"/>
  <c r="K103" i="11"/>
  <c r="J103" i="11"/>
  <c r="X101" i="11"/>
  <c r="AB101" i="11"/>
  <c r="AC101" i="11" s="1"/>
  <c r="M101" i="11"/>
  <c r="P101" i="11" s="1"/>
  <c r="AD99" i="11"/>
  <c r="W99" i="11"/>
  <c r="U102" i="11"/>
  <c r="V102" i="11" s="1"/>
  <c r="E108" i="11" l="1"/>
  <c r="B142" i="9"/>
  <c r="D107" i="11"/>
  <c r="A142" i="9" s="1"/>
  <c r="M102" i="11"/>
  <c r="P102" i="11" s="1"/>
  <c r="S102" i="11" s="1"/>
  <c r="C134" i="9"/>
  <c r="X102" i="11"/>
  <c r="AB102" i="11"/>
  <c r="AC102" i="11" s="1"/>
  <c r="L103" i="11"/>
  <c r="N103" i="11" s="1"/>
  <c r="O103" i="11" s="1"/>
  <c r="W100" i="11"/>
  <c r="AD100" i="11"/>
  <c r="AA99" i="11"/>
  <c r="Y99" i="11"/>
  <c r="Z99" i="11"/>
  <c r="F105" i="11"/>
  <c r="G105" i="11" s="1"/>
  <c r="AE99" i="11"/>
  <c r="AH99" i="11"/>
  <c r="S101" i="11"/>
  <c r="T101" i="11"/>
  <c r="U103" i="11"/>
  <c r="V103" i="11" s="1"/>
  <c r="K104" i="11"/>
  <c r="J104" i="11"/>
  <c r="I104" i="11"/>
  <c r="Q104" i="11"/>
  <c r="R104" i="11" s="1"/>
  <c r="E109" i="11" l="1"/>
  <c r="B143" i="9"/>
  <c r="D108" i="11"/>
  <c r="A143" i="9" s="1"/>
  <c r="T102" i="11"/>
  <c r="W102" i="11" s="1"/>
  <c r="AA102" i="11" s="1"/>
  <c r="C135" i="9"/>
  <c r="M103" i="11"/>
  <c r="P103" i="11" s="1"/>
  <c r="S103" i="11" s="1"/>
  <c r="X103" i="11"/>
  <c r="AB103" i="11"/>
  <c r="AC103" i="11" s="1"/>
  <c r="Q105" i="11"/>
  <c r="R105" i="11" s="1"/>
  <c r="I105" i="11"/>
  <c r="K105" i="11"/>
  <c r="J105" i="11"/>
  <c r="L104" i="11"/>
  <c r="M104" i="11" s="1"/>
  <c r="P104" i="11" s="1"/>
  <c r="AD101" i="11"/>
  <c r="W101" i="11"/>
  <c r="AE100" i="11"/>
  <c r="AH100" i="11"/>
  <c r="F106" i="11"/>
  <c r="G106" i="11" s="1"/>
  <c r="AA100" i="11"/>
  <c r="Z100" i="11"/>
  <c r="Y100" i="11"/>
  <c r="U104" i="11"/>
  <c r="V104" i="11" s="1"/>
  <c r="AF99" i="11"/>
  <c r="AG99" i="11" s="1"/>
  <c r="E110" i="11" l="1"/>
  <c r="B144" i="9"/>
  <c r="D109" i="11"/>
  <c r="A144" i="9" s="1"/>
  <c r="Y102" i="11"/>
  <c r="AD102" i="11"/>
  <c r="C137" i="9" s="1"/>
  <c r="Z102" i="11"/>
  <c r="C136" i="9"/>
  <c r="T103" i="11"/>
  <c r="AD103" i="11" s="1"/>
  <c r="S104" i="11"/>
  <c r="T104" i="11"/>
  <c r="F107" i="11"/>
  <c r="G107" i="11" s="1"/>
  <c r="AF100" i="11"/>
  <c r="AG100" i="11" s="1"/>
  <c r="N104" i="11"/>
  <c r="O104" i="11" s="1"/>
  <c r="U105" i="11"/>
  <c r="V105" i="11" s="1"/>
  <c r="X104" i="11"/>
  <c r="AB104" i="11"/>
  <c r="AC104" i="11" s="1"/>
  <c r="AA101" i="11"/>
  <c r="Y101" i="11"/>
  <c r="Z101" i="11"/>
  <c r="L105" i="11"/>
  <c r="N105" i="11" s="1"/>
  <c r="O105" i="11" s="1"/>
  <c r="K106" i="11"/>
  <c r="Q106" i="11"/>
  <c r="R106" i="11" s="1"/>
  <c r="J106" i="11"/>
  <c r="I106" i="11"/>
  <c r="AE101" i="11"/>
  <c r="AH101" i="11"/>
  <c r="E111" i="11" l="1"/>
  <c r="B145" i="9"/>
  <c r="D110" i="11"/>
  <c r="A145" i="9" s="1"/>
  <c r="AH102" i="11"/>
  <c r="AE102" i="11"/>
  <c r="AF102" i="11" s="1"/>
  <c r="AG102" i="11" s="1"/>
  <c r="C138" i="9"/>
  <c r="W103" i="11"/>
  <c r="AA103" i="11" s="1"/>
  <c r="AE103" i="11"/>
  <c r="AF103" i="11" s="1"/>
  <c r="AG103" i="11" s="1"/>
  <c r="AH103" i="11"/>
  <c r="X105" i="11"/>
  <c r="AB105" i="11"/>
  <c r="AC105" i="11" s="1"/>
  <c r="M105" i="11"/>
  <c r="P105" i="11" s="1"/>
  <c r="L106" i="11"/>
  <c r="M106" i="11" s="1"/>
  <c r="P106" i="11" s="1"/>
  <c r="U106" i="11"/>
  <c r="V106" i="11" s="1"/>
  <c r="F108" i="11"/>
  <c r="G108" i="11" s="1"/>
  <c r="W104" i="11"/>
  <c r="AA104" i="11" s="1"/>
  <c r="AD104" i="11"/>
  <c r="AF101" i="11"/>
  <c r="AG101" i="11" s="1"/>
  <c r="Q107" i="11"/>
  <c r="R107" i="11" s="1"/>
  <c r="I107" i="11"/>
  <c r="K107" i="11"/>
  <c r="J107" i="11"/>
  <c r="E112" i="11" l="1"/>
  <c r="B146" i="9"/>
  <c r="D111" i="11"/>
  <c r="A146" i="9" s="1"/>
  <c r="C139" i="9"/>
  <c r="Y103" i="11"/>
  <c r="Z103" i="11"/>
  <c r="AE104" i="11"/>
  <c r="AF104" i="11" s="1"/>
  <c r="AG104" i="11" s="1"/>
  <c r="N106" i="11"/>
  <c r="O106" i="11" s="1"/>
  <c r="S106" i="11"/>
  <c r="T106" i="11"/>
  <c r="L107" i="11"/>
  <c r="N107" i="11" s="1"/>
  <c r="O107" i="11" s="1"/>
  <c r="F109" i="11"/>
  <c r="G109" i="11" s="1"/>
  <c r="K108" i="11"/>
  <c r="J108" i="11"/>
  <c r="Q108" i="11"/>
  <c r="R108" i="11" s="1"/>
  <c r="I108" i="11"/>
  <c r="Z104" i="11"/>
  <c r="S105" i="11"/>
  <c r="T105" i="11"/>
  <c r="U107" i="11"/>
  <c r="V107" i="11" s="1"/>
  <c r="AH104" i="11"/>
  <c r="X106" i="11"/>
  <c r="AB106" i="11"/>
  <c r="AC106" i="11" s="1"/>
  <c r="Y104" i="11"/>
  <c r="E113" i="11" l="1"/>
  <c r="B147" i="9"/>
  <c r="D112" i="11"/>
  <c r="A147" i="9" s="1"/>
  <c r="M107" i="11"/>
  <c r="P107" i="11" s="1"/>
  <c r="S107" i="11" s="1"/>
  <c r="X107" i="11"/>
  <c r="AB107" i="11"/>
  <c r="AC107" i="11" s="1"/>
  <c r="J109" i="11"/>
  <c r="Q109" i="11"/>
  <c r="R109" i="11" s="1"/>
  <c r="I109" i="11"/>
  <c r="K109" i="11"/>
  <c r="AD105" i="11"/>
  <c r="W105" i="11"/>
  <c r="U108" i="11"/>
  <c r="V108" i="11" s="1"/>
  <c r="F110" i="11"/>
  <c r="G110" i="11" s="1"/>
  <c r="L108" i="11"/>
  <c r="M108" i="11" s="1"/>
  <c r="P108" i="11" s="1"/>
  <c r="W106" i="11"/>
  <c r="AA106" i="11" s="1"/>
  <c r="AD106" i="11"/>
  <c r="E114" i="11" l="1"/>
  <c r="B148" i="9"/>
  <c r="D113" i="11"/>
  <c r="A148" i="9" s="1"/>
  <c r="C140" i="9"/>
  <c r="C141" i="9"/>
  <c r="AE106" i="11"/>
  <c r="AF106" i="11" s="1"/>
  <c r="AG106" i="11" s="1"/>
  <c r="T107" i="11"/>
  <c r="W107" i="11" s="1"/>
  <c r="AA107" i="11" s="1"/>
  <c r="Y106" i="11"/>
  <c r="N108" i="11"/>
  <c r="O108" i="11" s="1"/>
  <c r="S108" i="11"/>
  <c r="T108" i="11"/>
  <c r="AE105" i="11"/>
  <c r="AH105" i="11"/>
  <c r="L109" i="11"/>
  <c r="N109" i="11" s="1"/>
  <c r="O109" i="11" s="1"/>
  <c r="Z106" i="11"/>
  <c r="X108" i="11"/>
  <c r="AB108" i="11"/>
  <c r="AC108" i="11" s="1"/>
  <c r="F111" i="11"/>
  <c r="G111" i="11" s="1"/>
  <c r="K110" i="11"/>
  <c r="J110" i="11"/>
  <c r="Q110" i="11"/>
  <c r="R110" i="11" s="1"/>
  <c r="I110" i="11"/>
  <c r="AH106" i="11"/>
  <c r="AA105" i="11"/>
  <c r="Y105" i="11"/>
  <c r="Z105" i="11"/>
  <c r="U109" i="11"/>
  <c r="V109" i="11" s="1"/>
  <c r="E115" i="11" l="1"/>
  <c r="B149" i="9"/>
  <c r="D114" i="11"/>
  <c r="A149" i="9" s="1"/>
  <c r="AD107" i="11"/>
  <c r="M109" i="11"/>
  <c r="P109" i="11" s="1"/>
  <c r="S109" i="11" s="1"/>
  <c r="Z107" i="11"/>
  <c r="U110" i="11"/>
  <c r="V110" i="11" s="1"/>
  <c r="Y107" i="11"/>
  <c r="L110" i="11"/>
  <c r="M110" i="11" s="1"/>
  <c r="P110" i="11" s="1"/>
  <c r="J111" i="11"/>
  <c r="Q111" i="11"/>
  <c r="R111" i="11" s="1"/>
  <c r="I111" i="11"/>
  <c r="K111" i="11"/>
  <c r="AF105" i="11"/>
  <c r="AG105" i="11" s="1"/>
  <c r="X109" i="11"/>
  <c r="AB109" i="11"/>
  <c r="AC109" i="11" s="1"/>
  <c r="W108" i="11"/>
  <c r="AA108" i="11" s="1"/>
  <c r="AD108" i="11"/>
  <c r="F112" i="11"/>
  <c r="G112" i="11" s="1"/>
  <c r="E116" i="11" l="1"/>
  <c r="B150" i="9"/>
  <c r="D115" i="11"/>
  <c r="A150" i="9" s="1"/>
  <c r="C143" i="9"/>
  <c r="AH107" i="11"/>
  <c r="C142" i="9"/>
  <c r="T109" i="11"/>
  <c r="W109" i="11" s="1"/>
  <c r="AA109" i="11" s="1"/>
  <c r="AE108" i="11"/>
  <c r="AF108" i="11" s="1"/>
  <c r="AG108" i="11" s="1"/>
  <c r="AE107" i="11"/>
  <c r="AF107" i="11" s="1"/>
  <c r="AG107" i="11" s="1"/>
  <c r="N110" i="11"/>
  <c r="O110" i="11" s="1"/>
  <c r="S110" i="11"/>
  <c r="T110" i="11"/>
  <c r="K112" i="11"/>
  <c r="Q112" i="11"/>
  <c r="R112" i="11" s="1"/>
  <c r="J112" i="11"/>
  <c r="I112" i="11"/>
  <c r="F113" i="11"/>
  <c r="G113" i="11" s="1"/>
  <c r="U111" i="11"/>
  <c r="V111" i="11" s="1"/>
  <c r="AH108" i="11"/>
  <c r="L111" i="11"/>
  <c r="N111" i="11" s="1"/>
  <c r="O111" i="11" s="1"/>
  <c r="Y108" i="11"/>
  <c r="X110" i="11"/>
  <c r="AB110" i="11"/>
  <c r="AC110" i="11" s="1"/>
  <c r="Z108" i="11"/>
  <c r="E117" i="11" l="1"/>
  <c r="B151" i="9"/>
  <c r="D116" i="11"/>
  <c r="A151" i="9" s="1"/>
  <c r="AD109" i="11"/>
  <c r="C144" i="9" s="1"/>
  <c r="M111" i="11"/>
  <c r="P111" i="11" s="1"/>
  <c r="S111" i="11" s="1"/>
  <c r="Y109" i="11"/>
  <c r="Z109" i="11"/>
  <c r="X111" i="11"/>
  <c r="AB111" i="11"/>
  <c r="AC111" i="11" s="1"/>
  <c r="U112" i="11"/>
  <c r="V112" i="11" s="1"/>
  <c r="F114" i="11"/>
  <c r="G114" i="11" s="1"/>
  <c r="W110" i="11"/>
  <c r="AA110" i="11" s="1"/>
  <c r="AD110" i="11"/>
  <c r="J113" i="11"/>
  <c r="Q113" i="11"/>
  <c r="R113" i="11" s="1"/>
  <c r="I113" i="11"/>
  <c r="K113" i="11"/>
  <c r="L112" i="11"/>
  <c r="M112" i="11" s="1"/>
  <c r="P112" i="11" s="1"/>
  <c r="E118" i="11" l="1"/>
  <c r="B152" i="9"/>
  <c r="D117" i="11"/>
  <c r="A152" i="9" s="1"/>
  <c r="AH109" i="11"/>
  <c r="AE109" i="11"/>
  <c r="AF109" i="11" s="1"/>
  <c r="AG109" i="11" s="1"/>
  <c r="AH110" i="11"/>
  <c r="C145" i="9"/>
  <c r="T111" i="11"/>
  <c r="W111" i="11" s="1"/>
  <c r="AA111" i="11" s="1"/>
  <c r="AE110" i="11"/>
  <c r="AF110" i="11" s="1"/>
  <c r="AG110" i="11" s="1"/>
  <c r="S112" i="11"/>
  <c r="T112" i="11"/>
  <c r="K114" i="11"/>
  <c r="Q114" i="11"/>
  <c r="R114" i="11" s="1"/>
  <c r="I114" i="11"/>
  <c r="J114" i="11"/>
  <c r="N112" i="11"/>
  <c r="O112" i="11" s="1"/>
  <c r="U113" i="11"/>
  <c r="V113" i="11" s="1"/>
  <c r="L113" i="11"/>
  <c r="M113" i="11" s="1"/>
  <c r="P113" i="11" s="1"/>
  <c r="S113" i="11" s="1"/>
  <c r="F115" i="11"/>
  <c r="G115" i="11" s="1"/>
  <c r="X112" i="11"/>
  <c r="AB112" i="11"/>
  <c r="AC112" i="11" s="1"/>
  <c r="Y110" i="11"/>
  <c r="Z110" i="11"/>
  <c r="E119" i="11" l="1"/>
  <c r="B153" i="9"/>
  <c r="D118" i="11"/>
  <c r="A153" i="9" s="1"/>
  <c r="AD111" i="11"/>
  <c r="AE111" i="11" s="1"/>
  <c r="AF111" i="11" s="1"/>
  <c r="AG111" i="11" s="1"/>
  <c r="N113" i="11"/>
  <c r="O113" i="11" s="1"/>
  <c r="Z111" i="11"/>
  <c r="U114" i="11"/>
  <c r="V114" i="11" s="1"/>
  <c r="J115" i="11"/>
  <c r="Q115" i="11"/>
  <c r="R115" i="11" s="1"/>
  <c r="I115" i="11"/>
  <c r="K115" i="11"/>
  <c r="Y111" i="11"/>
  <c r="T113" i="11"/>
  <c r="L114" i="11"/>
  <c r="M114" i="11" s="1"/>
  <c r="P114" i="11" s="1"/>
  <c r="S114" i="11" s="1"/>
  <c r="W112" i="11"/>
  <c r="AA112" i="11" s="1"/>
  <c r="AD112" i="11"/>
  <c r="F116" i="11"/>
  <c r="G116" i="11" s="1"/>
  <c r="X113" i="11"/>
  <c r="AB113" i="11"/>
  <c r="AC113" i="11" s="1"/>
  <c r="E120" i="11" l="1"/>
  <c r="B154" i="9"/>
  <c r="D119" i="11"/>
  <c r="A154" i="9" s="1"/>
  <c r="AH111" i="11"/>
  <c r="C147" i="9"/>
  <c r="C146" i="9"/>
  <c r="AE112" i="11"/>
  <c r="AF112" i="11" s="1"/>
  <c r="AG112" i="11" s="1"/>
  <c r="Z112" i="11"/>
  <c r="Y112" i="11"/>
  <c r="N114" i="11"/>
  <c r="O114" i="11" s="1"/>
  <c r="AH112" i="11"/>
  <c r="U115" i="11"/>
  <c r="V115" i="11" s="1"/>
  <c r="X114" i="11"/>
  <c r="AB114" i="11"/>
  <c r="AC114" i="11" s="1"/>
  <c r="F117" i="11"/>
  <c r="G117" i="11" s="1"/>
  <c r="AD113" i="11"/>
  <c r="W113" i="11"/>
  <c r="AA113" i="11" s="1"/>
  <c r="K116" i="11"/>
  <c r="J116" i="11"/>
  <c r="Q116" i="11"/>
  <c r="R116" i="11" s="1"/>
  <c r="I116" i="11"/>
  <c r="L115" i="11"/>
  <c r="N115" i="11" s="1"/>
  <c r="O115" i="11" s="1"/>
  <c r="T114" i="11"/>
  <c r="E121" i="11" l="1"/>
  <c r="B155" i="9"/>
  <c r="D120" i="11"/>
  <c r="A155" i="9" s="1"/>
  <c r="C148" i="9"/>
  <c r="AE113" i="11"/>
  <c r="AF113" i="11" s="1"/>
  <c r="AG113" i="11" s="1"/>
  <c r="M115" i="11"/>
  <c r="P115" i="11" s="1"/>
  <c r="S115" i="11" s="1"/>
  <c r="W114" i="11"/>
  <c r="AA114" i="11" s="1"/>
  <c r="AD114" i="11"/>
  <c r="U116" i="11"/>
  <c r="V116" i="11" s="1"/>
  <c r="J117" i="11"/>
  <c r="Q117" i="11"/>
  <c r="R117" i="11" s="1"/>
  <c r="I117" i="11"/>
  <c r="K117" i="11"/>
  <c r="L116" i="11"/>
  <c r="N116" i="11" s="1"/>
  <c r="O116" i="11" s="1"/>
  <c r="Y113" i="11"/>
  <c r="F118" i="11"/>
  <c r="G118" i="11" s="1"/>
  <c r="AH113" i="11"/>
  <c r="Z113" i="11"/>
  <c r="X115" i="11"/>
  <c r="AB115" i="11"/>
  <c r="AC115" i="11" s="1"/>
  <c r="E122" i="11" l="1"/>
  <c r="B156" i="9"/>
  <c r="D121" i="11"/>
  <c r="A156" i="9" s="1"/>
  <c r="C149" i="9"/>
  <c r="AE114" i="11"/>
  <c r="AF114" i="11" s="1"/>
  <c r="AG114" i="11" s="1"/>
  <c r="T115" i="11"/>
  <c r="AD115" i="11" s="1"/>
  <c r="M116" i="11"/>
  <c r="P116" i="11" s="1"/>
  <c r="S116" i="11" s="1"/>
  <c r="Y114" i="11"/>
  <c r="F119" i="11"/>
  <c r="G119" i="11" s="1"/>
  <c r="Z114" i="11"/>
  <c r="U117" i="11"/>
  <c r="V117" i="11" s="1"/>
  <c r="L117" i="11"/>
  <c r="M117" i="11" s="1"/>
  <c r="P117" i="11" s="1"/>
  <c r="S117" i="11" s="1"/>
  <c r="K118" i="11"/>
  <c r="J118" i="11"/>
  <c r="I118" i="11"/>
  <c r="Q118" i="11"/>
  <c r="R118" i="11" s="1"/>
  <c r="X116" i="11"/>
  <c r="AB116" i="11"/>
  <c r="AC116" i="11" s="1"/>
  <c r="AH114" i="11"/>
  <c r="E123" i="11" l="1"/>
  <c r="B157" i="9"/>
  <c r="D122" i="11"/>
  <c r="A157" i="9" s="1"/>
  <c r="C150" i="9"/>
  <c r="AE115" i="11"/>
  <c r="AF115" i="11" s="1"/>
  <c r="AG115" i="11" s="1"/>
  <c r="W115" i="11"/>
  <c r="AA115" i="11" s="1"/>
  <c r="T116" i="11"/>
  <c r="AD116" i="11" s="1"/>
  <c r="N117" i="11"/>
  <c r="O117" i="11" s="1"/>
  <c r="X117" i="11"/>
  <c r="AB117" i="11"/>
  <c r="AC117" i="11" s="1"/>
  <c r="F120" i="11"/>
  <c r="G120" i="11" s="1"/>
  <c r="L118" i="11"/>
  <c r="N118" i="11" s="1"/>
  <c r="O118" i="11" s="1"/>
  <c r="J119" i="11"/>
  <c r="Q119" i="11"/>
  <c r="R119" i="11" s="1"/>
  <c r="I119" i="11"/>
  <c r="K119" i="11"/>
  <c r="U118" i="11"/>
  <c r="V118" i="11" s="1"/>
  <c r="T117" i="11"/>
  <c r="AH115" i="11"/>
  <c r="E124" i="11" l="1"/>
  <c r="B158" i="9"/>
  <c r="D123" i="11"/>
  <c r="A158" i="9" s="1"/>
  <c r="C151" i="9"/>
  <c r="W116" i="11"/>
  <c r="AA116" i="11" s="1"/>
  <c r="AE116" i="11"/>
  <c r="AF116" i="11" s="1"/>
  <c r="AG116" i="11" s="1"/>
  <c r="Z115" i="11"/>
  <c r="Y115" i="11"/>
  <c r="AH116" i="11"/>
  <c r="F121" i="11"/>
  <c r="G121" i="11" s="1"/>
  <c r="AD117" i="11"/>
  <c r="W117" i="11"/>
  <c r="AA117" i="11" s="1"/>
  <c r="X118" i="11"/>
  <c r="AB118" i="11"/>
  <c r="AC118" i="11" s="1"/>
  <c r="U119" i="11"/>
  <c r="V119" i="11" s="1"/>
  <c r="M118" i="11"/>
  <c r="P118" i="11" s="1"/>
  <c r="L119" i="11"/>
  <c r="M119" i="11" s="1"/>
  <c r="P119" i="11" s="1"/>
  <c r="K120" i="11"/>
  <c r="I120" i="11"/>
  <c r="Q120" i="11"/>
  <c r="R120" i="11" s="1"/>
  <c r="J120" i="11"/>
  <c r="E125" i="11" l="1"/>
  <c r="B159" i="9"/>
  <c r="D124" i="11"/>
  <c r="A159" i="9" s="1"/>
  <c r="Z116" i="11"/>
  <c r="C152" i="9"/>
  <c r="Y116" i="11"/>
  <c r="AE117" i="11"/>
  <c r="AF117" i="11" s="1"/>
  <c r="AG117" i="11" s="1"/>
  <c r="N119" i="11"/>
  <c r="O119" i="11" s="1"/>
  <c r="S119" i="11"/>
  <c r="T119" i="11"/>
  <c r="W119" i="11" s="1"/>
  <c r="AA119" i="11" s="1"/>
  <c r="AH117" i="11"/>
  <c r="Z117" i="11"/>
  <c r="L120" i="11"/>
  <c r="N120" i="11" s="1"/>
  <c r="O120" i="11" s="1"/>
  <c r="F122" i="11"/>
  <c r="G122" i="11" s="1"/>
  <c r="U120" i="11"/>
  <c r="V120" i="11" s="1"/>
  <c r="J121" i="11"/>
  <c r="Q121" i="11"/>
  <c r="R121" i="11" s="1"/>
  <c r="I121" i="11"/>
  <c r="K121" i="11"/>
  <c r="Y117" i="11"/>
  <c r="S118" i="11"/>
  <c r="T118" i="11"/>
  <c r="X119" i="11"/>
  <c r="AB119" i="11"/>
  <c r="AC119" i="11" s="1"/>
  <c r="E126" i="11" l="1"/>
  <c r="B160" i="9"/>
  <c r="D125" i="11"/>
  <c r="A160" i="9" s="1"/>
  <c r="M120" i="11"/>
  <c r="P120" i="11" s="1"/>
  <c r="S120" i="11" s="1"/>
  <c r="U121" i="11"/>
  <c r="V121" i="11" s="1"/>
  <c r="X120" i="11"/>
  <c r="AB120" i="11"/>
  <c r="AC120" i="11" s="1"/>
  <c r="F123" i="11"/>
  <c r="G123" i="11" s="1"/>
  <c r="Z119" i="11"/>
  <c r="Y119" i="11"/>
  <c r="L121" i="11"/>
  <c r="M121" i="11" s="1"/>
  <c r="P121" i="11" s="1"/>
  <c r="W118" i="11"/>
  <c r="AD118" i="11"/>
  <c r="K122" i="11"/>
  <c r="Q122" i="11"/>
  <c r="R122" i="11" s="1"/>
  <c r="I122" i="11"/>
  <c r="J122" i="11"/>
  <c r="AD119" i="11"/>
  <c r="E127" i="11" l="1"/>
  <c r="B161" i="9"/>
  <c r="D126" i="11"/>
  <c r="A161" i="9" s="1"/>
  <c r="T120" i="11"/>
  <c r="AD120" i="11" s="1"/>
  <c r="C154" i="9"/>
  <c r="C153" i="9"/>
  <c r="AE119" i="11"/>
  <c r="AF119" i="11" s="1"/>
  <c r="AG119" i="11" s="1"/>
  <c r="S121" i="11"/>
  <c r="T121" i="11"/>
  <c r="L122" i="11"/>
  <c r="M122" i="11" s="1"/>
  <c r="P122" i="11" s="1"/>
  <c r="U122" i="11"/>
  <c r="V122" i="11" s="1"/>
  <c r="AA118" i="11"/>
  <c r="Z118" i="11"/>
  <c r="Y118" i="11"/>
  <c r="N121" i="11"/>
  <c r="O121" i="11" s="1"/>
  <c r="F124" i="11"/>
  <c r="G124" i="11" s="1"/>
  <c r="AE118" i="11"/>
  <c r="AH118" i="11"/>
  <c r="AH119" i="11"/>
  <c r="J123" i="11"/>
  <c r="Q123" i="11"/>
  <c r="R123" i="11" s="1"/>
  <c r="I123" i="11"/>
  <c r="K123" i="11"/>
  <c r="X121" i="11"/>
  <c r="AB121" i="11"/>
  <c r="AC121" i="11" s="1"/>
  <c r="W120" i="11" l="1"/>
  <c r="AA120" i="11" s="1"/>
  <c r="E128" i="11"/>
  <c r="B162" i="9"/>
  <c r="D127" i="11"/>
  <c r="A162" i="9" s="1"/>
  <c r="C155" i="9"/>
  <c r="AE120" i="11"/>
  <c r="AF120" i="11" s="1"/>
  <c r="AG120" i="11" s="1"/>
  <c r="N122" i="11"/>
  <c r="O122" i="11" s="1"/>
  <c r="AH120" i="11"/>
  <c r="S122" i="11"/>
  <c r="T122" i="11"/>
  <c r="W122" i="11" s="1"/>
  <c r="AA122" i="11" s="1"/>
  <c r="U123" i="11"/>
  <c r="V123" i="11" s="1"/>
  <c r="L123" i="11"/>
  <c r="N123" i="11" s="1"/>
  <c r="O123" i="11" s="1"/>
  <c r="AF118" i="11"/>
  <c r="AG118" i="11" s="1"/>
  <c r="F125" i="11"/>
  <c r="G125" i="11" s="1"/>
  <c r="AD121" i="11"/>
  <c r="W121" i="11"/>
  <c r="AA121" i="11" s="1"/>
  <c r="K124" i="11"/>
  <c r="J124" i="11"/>
  <c r="Q124" i="11"/>
  <c r="R124" i="11" s="1"/>
  <c r="I124" i="11"/>
  <c r="X122" i="11"/>
  <c r="AB122" i="11"/>
  <c r="AC122" i="11" s="1"/>
  <c r="Z120" i="11" l="1"/>
  <c r="Y120" i="11"/>
  <c r="E129" i="11"/>
  <c r="B163" i="9"/>
  <c r="D128" i="11"/>
  <c r="A163" i="9" s="1"/>
  <c r="C156" i="9"/>
  <c r="AE121" i="11"/>
  <c r="AF121" i="11" s="1"/>
  <c r="AG121" i="11" s="1"/>
  <c r="J125" i="11"/>
  <c r="Q125" i="11"/>
  <c r="R125" i="11" s="1"/>
  <c r="I125" i="11"/>
  <c r="K125" i="11"/>
  <c r="AH121" i="11"/>
  <c r="X123" i="11"/>
  <c r="AB123" i="11"/>
  <c r="AC123" i="11" s="1"/>
  <c r="M123" i="11"/>
  <c r="P123" i="11" s="1"/>
  <c r="Y121" i="11"/>
  <c r="AD122" i="11"/>
  <c r="L124" i="11"/>
  <c r="M124" i="11" s="1"/>
  <c r="P124" i="11" s="1"/>
  <c r="F126" i="11"/>
  <c r="G126" i="11" s="1"/>
  <c r="Y122" i="11"/>
  <c r="Z122" i="11"/>
  <c r="U124" i="11"/>
  <c r="V124" i="11" s="1"/>
  <c r="Z121" i="11"/>
  <c r="E130" i="11" l="1"/>
  <c r="B164" i="9"/>
  <c r="D129" i="11"/>
  <c r="A164" i="9" s="1"/>
  <c r="C157" i="9"/>
  <c r="AE122" i="11"/>
  <c r="AF122" i="11" s="1"/>
  <c r="AG122" i="11" s="1"/>
  <c r="N124" i="11"/>
  <c r="O124" i="11" s="1"/>
  <c r="S124" i="11"/>
  <c r="T124" i="11"/>
  <c r="X124" i="11"/>
  <c r="AB124" i="11"/>
  <c r="AC124" i="11" s="1"/>
  <c r="K126" i="11"/>
  <c r="J126" i="11"/>
  <c r="Q126" i="11"/>
  <c r="R126" i="11" s="1"/>
  <c r="I126" i="11"/>
  <c r="S123" i="11"/>
  <c r="T123" i="11"/>
  <c r="U125" i="11"/>
  <c r="V125" i="11" s="1"/>
  <c r="L125" i="11"/>
  <c r="M125" i="11" s="1"/>
  <c r="P125" i="11" s="1"/>
  <c r="F127" i="11"/>
  <c r="G127" i="11" s="1"/>
  <c r="AH122" i="11"/>
  <c r="E131" i="11" l="1"/>
  <c r="B165" i="9"/>
  <c r="D130" i="11"/>
  <c r="A165" i="9" s="1"/>
  <c r="S125" i="11"/>
  <c r="T125" i="11"/>
  <c r="J127" i="11"/>
  <c r="Q127" i="11"/>
  <c r="R127" i="11" s="1"/>
  <c r="I127" i="11"/>
  <c r="K127" i="11"/>
  <c r="N125" i="11"/>
  <c r="O125" i="11" s="1"/>
  <c r="U126" i="11"/>
  <c r="V126" i="11" s="1"/>
  <c r="AD123" i="11"/>
  <c r="W123" i="11"/>
  <c r="L126" i="11"/>
  <c r="M126" i="11" s="1"/>
  <c r="P126" i="11" s="1"/>
  <c r="W124" i="11"/>
  <c r="AA124" i="11" s="1"/>
  <c r="AD124" i="11"/>
  <c r="F128" i="11"/>
  <c r="G128" i="11" s="1"/>
  <c r="X125" i="11"/>
  <c r="AB125" i="11"/>
  <c r="AC125" i="11" s="1"/>
  <c r="E132" i="11" l="1"/>
  <c r="B166" i="9"/>
  <c r="D131" i="11"/>
  <c r="A166" i="9" s="1"/>
  <c r="C159" i="9"/>
  <c r="C158" i="9"/>
  <c r="AE124" i="11"/>
  <c r="AF124" i="11" s="1"/>
  <c r="AG124" i="11" s="1"/>
  <c r="N126" i="11"/>
  <c r="O126" i="11" s="1"/>
  <c r="Y124" i="11"/>
  <c r="AH124" i="11"/>
  <c r="Z124" i="11"/>
  <c r="S126" i="11"/>
  <c r="T126" i="11"/>
  <c r="AA123" i="11"/>
  <c r="Z123" i="11"/>
  <c r="Y123" i="11"/>
  <c r="X126" i="11"/>
  <c r="AB126" i="11"/>
  <c r="AC126" i="11" s="1"/>
  <c r="AD125" i="11"/>
  <c r="W125" i="11"/>
  <c r="AA125" i="11" s="1"/>
  <c r="L127" i="11"/>
  <c r="M127" i="11" s="1"/>
  <c r="P127" i="11" s="1"/>
  <c r="S127" i="11" s="1"/>
  <c r="K128" i="11"/>
  <c r="Q128" i="11"/>
  <c r="R128" i="11" s="1"/>
  <c r="J128" i="11"/>
  <c r="I128" i="11"/>
  <c r="F129" i="11"/>
  <c r="G129" i="11" s="1"/>
  <c r="AE123" i="11"/>
  <c r="AH123" i="11"/>
  <c r="U127" i="11"/>
  <c r="V127" i="11" s="1"/>
  <c r="E133" i="11" l="1"/>
  <c r="B167" i="9"/>
  <c r="D132" i="11"/>
  <c r="A167" i="9" s="1"/>
  <c r="C160" i="9"/>
  <c r="AE125" i="11"/>
  <c r="AF125" i="11" s="1"/>
  <c r="AG125" i="11" s="1"/>
  <c r="Z125" i="11"/>
  <c r="N127" i="11"/>
  <c r="O127" i="11" s="1"/>
  <c r="AH125" i="11"/>
  <c r="X127" i="11"/>
  <c r="AB127" i="11"/>
  <c r="AC127" i="11" s="1"/>
  <c r="U128" i="11"/>
  <c r="V128" i="11" s="1"/>
  <c r="Q129" i="11"/>
  <c r="R129" i="11" s="1"/>
  <c r="I129" i="11"/>
  <c r="K129" i="11"/>
  <c r="J129" i="11"/>
  <c r="AF123" i="11"/>
  <c r="AG123" i="11" s="1"/>
  <c r="W126" i="11"/>
  <c r="AA126" i="11" s="1"/>
  <c r="AD126" i="11"/>
  <c r="T127" i="11"/>
  <c r="F130" i="11"/>
  <c r="G130" i="11" s="1"/>
  <c r="L128" i="11"/>
  <c r="M128" i="11" s="1"/>
  <c r="P128" i="11" s="1"/>
  <c r="Y125" i="11"/>
  <c r="E134" i="11" l="1"/>
  <c r="B168" i="9"/>
  <c r="D133" i="11"/>
  <c r="A168" i="9" s="1"/>
  <c r="AH126" i="11"/>
  <c r="C161" i="9"/>
  <c r="AE126" i="11"/>
  <c r="AF126" i="11" s="1"/>
  <c r="AG126" i="11" s="1"/>
  <c r="N128" i="11"/>
  <c r="O128" i="11" s="1"/>
  <c r="S128" i="11"/>
  <c r="T128" i="11"/>
  <c r="F131" i="11"/>
  <c r="G131" i="11" s="1"/>
  <c r="K130" i="11"/>
  <c r="I130" i="11"/>
  <c r="J130" i="11"/>
  <c r="Q130" i="11"/>
  <c r="R130" i="11" s="1"/>
  <c r="U129" i="11"/>
  <c r="V129" i="11" s="1"/>
  <c r="Y126" i="11"/>
  <c r="AD127" i="11"/>
  <c r="W127" i="11"/>
  <c r="AA127" i="11" s="1"/>
  <c r="X128" i="11"/>
  <c r="AB128" i="11"/>
  <c r="AC128" i="11" s="1"/>
  <c r="L129" i="11"/>
  <c r="M129" i="11" s="1"/>
  <c r="P129" i="11" s="1"/>
  <c r="Z126" i="11"/>
  <c r="E135" i="11" l="1"/>
  <c r="B169" i="9"/>
  <c r="D134" i="11"/>
  <c r="A169" i="9" s="1"/>
  <c r="C162" i="9"/>
  <c r="AE127" i="11"/>
  <c r="AF127" i="11" s="1"/>
  <c r="AG127" i="11" s="1"/>
  <c r="N129" i="11"/>
  <c r="O129" i="11" s="1"/>
  <c r="S129" i="11"/>
  <c r="T129" i="11"/>
  <c r="U130" i="11"/>
  <c r="V130" i="11" s="1"/>
  <c r="F132" i="11"/>
  <c r="G132" i="11" s="1"/>
  <c r="Y127" i="11"/>
  <c r="X129" i="11"/>
  <c r="AB129" i="11"/>
  <c r="AC129" i="11" s="1"/>
  <c r="L130" i="11"/>
  <c r="N130" i="11" s="1"/>
  <c r="O130" i="11" s="1"/>
  <c r="W128" i="11"/>
  <c r="AA128" i="11" s="1"/>
  <c r="AD128" i="11"/>
  <c r="Z127" i="11"/>
  <c r="AH127" i="11"/>
  <c r="Q131" i="11"/>
  <c r="R131" i="11" s="1"/>
  <c r="I131" i="11"/>
  <c r="J131" i="11"/>
  <c r="K131" i="11"/>
  <c r="E136" i="11" l="1"/>
  <c r="B170" i="9"/>
  <c r="D135" i="11"/>
  <c r="A170" i="9" s="1"/>
  <c r="C163" i="9"/>
  <c r="M130" i="11"/>
  <c r="P130" i="11" s="1"/>
  <c r="S130" i="11" s="1"/>
  <c r="AE128" i="11"/>
  <c r="AF128" i="11" s="1"/>
  <c r="AG128" i="11" s="1"/>
  <c r="AH128" i="11"/>
  <c r="Y128" i="11"/>
  <c r="F133" i="11"/>
  <c r="G133" i="11" s="1"/>
  <c r="L131" i="11"/>
  <c r="N131" i="11" s="1"/>
  <c r="O131" i="11" s="1"/>
  <c r="Z128" i="11"/>
  <c r="W129" i="11"/>
  <c r="AA129" i="11" s="1"/>
  <c r="AD129" i="11"/>
  <c r="U131" i="11"/>
  <c r="V131" i="11" s="1"/>
  <c r="K132" i="11"/>
  <c r="Q132" i="11"/>
  <c r="R132" i="11" s="1"/>
  <c r="J132" i="11"/>
  <c r="I132" i="11"/>
  <c r="X130" i="11"/>
  <c r="AB130" i="11"/>
  <c r="AC130" i="11" s="1"/>
  <c r="E137" i="11" l="1"/>
  <c r="B171" i="9"/>
  <c r="D136" i="11"/>
  <c r="A171" i="9" s="1"/>
  <c r="C164" i="9"/>
  <c r="T130" i="11"/>
  <c r="W130" i="11" s="1"/>
  <c r="AA130" i="11" s="1"/>
  <c r="AE129" i="11"/>
  <c r="AF129" i="11" s="1"/>
  <c r="AG129" i="11" s="1"/>
  <c r="AH129" i="11"/>
  <c r="M131" i="11"/>
  <c r="P131" i="11" s="1"/>
  <c r="S131" i="11" s="1"/>
  <c r="Y129" i="11"/>
  <c r="Z129" i="11"/>
  <c r="L132" i="11"/>
  <c r="M132" i="11" s="1"/>
  <c r="P132" i="11" s="1"/>
  <c r="S132" i="11" s="1"/>
  <c r="F134" i="11"/>
  <c r="G134" i="11" s="1"/>
  <c r="U132" i="11"/>
  <c r="V132" i="11" s="1"/>
  <c r="Q133" i="11"/>
  <c r="R133" i="11" s="1"/>
  <c r="I133" i="11"/>
  <c r="K133" i="11"/>
  <c r="J133" i="11"/>
  <c r="X131" i="11"/>
  <c r="AB131" i="11"/>
  <c r="AC131" i="11" s="1"/>
  <c r="E138" i="11" l="1"/>
  <c r="B172" i="9"/>
  <c r="D137" i="11"/>
  <c r="A172" i="9" s="1"/>
  <c r="AD130" i="11"/>
  <c r="AH130" i="11" s="1"/>
  <c r="Z130" i="11"/>
  <c r="Y130" i="11"/>
  <c r="N132" i="11"/>
  <c r="O132" i="11" s="1"/>
  <c r="T131" i="11"/>
  <c r="W131" i="11" s="1"/>
  <c r="AA131" i="11" s="1"/>
  <c r="K134" i="11"/>
  <c r="I134" i="11"/>
  <c r="J134" i="11"/>
  <c r="Q134" i="11"/>
  <c r="R134" i="11" s="1"/>
  <c r="X132" i="11"/>
  <c r="AB132" i="11"/>
  <c r="AC132" i="11" s="1"/>
  <c r="U133" i="11"/>
  <c r="V133" i="11" s="1"/>
  <c r="L133" i="11"/>
  <c r="M133" i="11" s="1"/>
  <c r="P133" i="11" s="1"/>
  <c r="T132" i="11"/>
  <c r="F135" i="11"/>
  <c r="G135" i="11" s="1"/>
  <c r="E139" i="11" l="1"/>
  <c r="B173" i="9"/>
  <c r="D138" i="11"/>
  <c r="A173" i="9" s="1"/>
  <c r="AE130" i="11"/>
  <c r="AF130" i="11" s="1"/>
  <c r="AG130" i="11" s="1"/>
  <c r="C165" i="9"/>
  <c r="Z131" i="11"/>
  <c r="AD131" i="11"/>
  <c r="Y131" i="11"/>
  <c r="N133" i="11"/>
  <c r="O133" i="11" s="1"/>
  <c r="S133" i="11"/>
  <c r="T133" i="11"/>
  <c r="W133" i="11" s="1"/>
  <c r="AA133" i="11" s="1"/>
  <c r="F136" i="11"/>
  <c r="G136" i="11" s="1"/>
  <c r="W132" i="11"/>
  <c r="AA132" i="11" s="1"/>
  <c r="AD132" i="11"/>
  <c r="X133" i="11"/>
  <c r="AB133" i="11"/>
  <c r="AC133" i="11" s="1"/>
  <c r="L134" i="11"/>
  <c r="M134" i="11" s="1"/>
  <c r="P134" i="11" s="1"/>
  <c r="U134" i="11"/>
  <c r="V134" i="11" s="1"/>
  <c r="Q135" i="11"/>
  <c r="R135" i="11" s="1"/>
  <c r="I135" i="11"/>
  <c r="J135" i="11"/>
  <c r="K135" i="11"/>
  <c r="E140" i="11" l="1"/>
  <c r="B174" i="9"/>
  <c r="D139" i="11"/>
  <c r="A174" i="9" s="1"/>
  <c r="C166" i="9"/>
  <c r="AH132" i="11"/>
  <c r="C167" i="9"/>
  <c r="AE131" i="11"/>
  <c r="AF131" i="11" s="1"/>
  <c r="AG131" i="11" s="1"/>
  <c r="AH131" i="11"/>
  <c r="AE132" i="11"/>
  <c r="AF132" i="11" s="1"/>
  <c r="AG132" i="11" s="1"/>
  <c r="Z132" i="11"/>
  <c r="S134" i="11"/>
  <c r="T134" i="11"/>
  <c r="X134" i="11"/>
  <c r="AB134" i="11"/>
  <c r="AC134" i="11" s="1"/>
  <c r="N134" i="11"/>
  <c r="O134" i="11" s="1"/>
  <c r="K136" i="11"/>
  <c r="Q136" i="11"/>
  <c r="R136" i="11" s="1"/>
  <c r="J136" i="11"/>
  <c r="I136" i="11"/>
  <c r="U135" i="11"/>
  <c r="V135" i="11" s="1"/>
  <c r="L135" i="11"/>
  <c r="M135" i="11" s="1"/>
  <c r="P135" i="11" s="1"/>
  <c r="F137" i="11"/>
  <c r="G137" i="11" s="1"/>
  <c r="AD133" i="11"/>
  <c r="Y133" i="11"/>
  <c r="Z133" i="11"/>
  <c r="Y132" i="11"/>
  <c r="E141" i="11" l="1"/>
  <c r="B175" i="9"/>
  <c r="D140" i="11"/>
  <c r="A175" i="9" s="1"/>
  <c r="C168" i="9"/>
  <c r="AE133" i="11"/>
  <c r="AF133" i="11" s="1"/>
  <c r="AG133" i="11" s="1"/>
  <c r="S135" i="11"/>
  <c r="T135" i="11"/>
  <c r="F138" i="11"/>
  <c r="G138" i="11" s="1"/>
  <c r="U136" i="11"/>
  <c r="V136" i="11" s="1"/>
  <c r="X135" i="11"/>
  <c r="AB135" i="11"/>
  <c r="AC135" i="11" s="1"/>
  <c r="W134" i="11"/>
  <c r="AA134" i="11" s="1"/>
  <c r="AD134" i="11"/>
  <c r="L136" i="11"/>
  <c r="N136" i="11" s="1"/>
  <c r="O136" i="11" s="1"/>
  <c r="Q137" i="11"/>
  <c r="R137" i="11" s="1"/>
  <c r="I137" i="11"/>
  <c r="K137" i="11"/>
  <c r="J137" i="11"/>
  <c r="N135" i="11"/>
  <c r="O135" i="11" s="1"/>
  <c r="AH133" i="11"/>
  <c r="E142" i="11" l="1"/>
  <c r="B176" i="9"/>
  <c r="D141" i="11"/>
  <c r="A176" i="9" s="1"/>
  <c r="C169" i="9"/>
  <c r="Y134" i="11"/>
  <c r="AE134" i="11"/>
  <c r="AF134" i="11" s="1"/>
  <c r="AG134" i="11" s="1"/>
  <c r="Z134" i="11"/>
  <c r="F139" i="11"/>
  <c r="G139" i="11" s="1"/>
  <c r="X136" i="11"/>
  <c r="AB136" i="11"/>
  <c r="AC136" i="11" s="1"/>
  <c r="M136" i="11"/>
  <c r="P136" i="11" s="1"/>
  <c r="U137" i="11"/>
  <c r="V137" i="11" s="1"/>
  <c r="AH134" i="11"/>
  <c r="AD135" i="11"/>
  <c r="W135" i="11"/>
  <c r="AA135" i="11" s="1"/>
  <c r="L137" i="11"/>
  <c r="N137" i="11" s="1"/>
  <c r="O137" i="11" s="1"/>
  <c r="Q138" i="11"/>
  <c r="R138" i="11" s="1"/>
  <c r="I138" i="11"/>
  <c r="K138" i="11"/>
  <c r="J138" i="11"/>
  <c r="E143" i="11" l="1"/>
  <c r="B177" i="9"/>
  <c r="D142" i="11"/>
  <c r="A177" i="9" s="1"/>
  <c r="C170" i="9"/>
  <c r="AE135" i="11"/>
  <c r="AF135" i="11" s="1"/>
  <c r="AG135" i="11" s="1"/>
  <c r="Y135" i="11"/>
  <c r="Z135" i="11"/>
  <c r="M137" i="11"/>
  <c r="P137" i="11" s="1"/>
  <c r="S137" i="11" s="1"/>
  <c r="L138" i="11"/>
  <c r="N138" i="11" s="1"/>
  <c r="O138" i="11" s="1"/>
  <c r="S136" i="11"/>
  <c r="T136" i="11"/>
  <c r="K139" i="11"/>
  <c r="Q139" i="11"/>
  <c r="R139" i="11" s="1"/>
  <c r="I139" i="11"/>
  <c r="J139" i="11"/>
  <c r="AH135" i="11"/>
  <c r="U138" i="11"/>
  <c r="V138" i="11" s="1"/>
  <c r="X137" i="11"/>
  <c r="AB137" i="11"/>
  <c r="AC137" i="11" s="1"/>
  <c r="F140" i="11"/>
  <c r="G140" i="11" s="1"/>
  <c r="E144" i="11" l="1"/>
  <c r="B178" i="9"/>
  <c r="D143" i="11"/>
  <c r="A178" i="9" s="1"/>
  <c r="M138" i="11"/>
  <c r="P138" i="11" s="1"/>
  <c r="S138" i="11" s="1"/>
  <c r="T137" i="11"/>
  <c r="AD137" i="11" s="1"/>
  <c r="Q140" i="11"/>
  <c r="R140" i="11" s="1"/>
  <c r="I140" i="11"/>
  <c r="K140" i="11"/>
  <c r="J140" i="11"/>
  <c r="F141" i="11"/>
  <c r="G141" i="11" s="1"/>
  <c r="X138" i="11"/>
  <c r="AB138" i="11"/>
  <c r="AC138" i="11" s="1"/>
  <c r="U139" i="11"/>
  <c r="V139" i="11" s="1"/>
  <c r="W136" i="11"/>
  <c r="AD136" i="11"/>
  <c r="L139" i="11"/>
  <c r="N139" i="11" s="1"/>
  <c r="O139" i="11" s="1"/>
  <c r="E145" i="11" l="1"/>
  <c r="B179" i="9"/>
  <c r="D144" i="11"/>
  <c r="A179" i="9" s="1"/>
  <c r="W137" i="11"/>
  <c r="AA137" i="11" s="1"/>
  <c r="T138" i="11"/>
  <c r="W138" i="11" s="1"/>
  <c r="AA138" i="11" s="1"/>
  <c r="C172" i="9"/>
  <c r="C171" i="9"/>
  <c r="AE137" i="11"/>
  <c r="AF137" i="11" s="1"/>
  <c r="AG137" i="11" s="1"/>
  <c r="AH137" i="11"/>
  <c r="M139" i="11"/>
  <c r="P139" i="11" s="1"/>
  <c r="S139" i="11" s="1"/>
  <c r="X139" i="11"/>
  <c r="AB139" i="11"/>
  <c r="AC139" i="11" s="1"/>
  <c r="L140" i="11"/>
  <c r="N140" i="11" s="1"/>
  <c r="O140" i="11" s="1"/>
  <c r="AE136" i="11"/>
  <c r="AH136" i="11"/>
  <c r="F142" i="11"/>
  <c r="G142" i="11" s="1"/>
  <c r="AA136" i="11"/>
  <c r="Y136" i="11"/>
  <c r="Z136" i="11"/>
  <c r="K141" i="11"/>
  <c r="Q141" i="11"/>
  <c r="R141" i="11" s="1"/>
  <c r="I141" i="11"/>
  <c r="J141" i="11"/>
  <c r="U140" i="11"/>
  <c r="V140" i="11" s="1"/>
  <c r="E146" i="11" l="1"/>
  <c r="B180" i="9"/>
  <c r="D145" i="11"/>
  <c r="A180" i="9" s="1"/>
  <c r="Y137" i="11"/>
  <c r="AD138" i="11"/>
  <c r="AE138" i="11" s="1"/>
  <c r="AF138" i="11" s="1"/>
  <c r="AG138" i="11" s="1"/>
  <c r="Z137" i="11"/>
  <c r="Z138" i="11"/>
  <c r="Y138" i="11"/>
  <c r="M140" i="11"/>
  <c r="P140" i="11" s="1"/>
  <c r="S140" i="11" s="1"/>
  <c r="T139" i="11"/>
  <c r="AD139" i="11" s="1"/>
  <c r="X140" i="11"/>
  <c r="AB140" i="11"/>
  <c r="AC140" i="11" s="1"/>
  <c r="L141" i="11"/>
  <c r="N141" i="11" s="1"/>
  <c r="O141" i="11" s="1"/>
  <c r="F143" i="11"/>
  <c r="G143" i="11" s="1"/>
  <c r="AF136" i="11"/>
  <c r="AG136" i="11" s="1"/>
  <c r="U141" i="11"/>
  <c r="V141" i="11" s="1"/>
  <c r="Q142" i="11"/>
  <c r="R142" i="11" s="1"/>
  <c r="I142" i="11"/>
  <c r="K142" i="11"/>
  <c r="J142" i="11"/>
  <c r="E147" i="11" l="1"/>
  <c r="B181" i="9"/>
  <c r="D146" i="11"/>
  <c r="A181" i="9" s="1"/>
  <c r="W139" i="11"/>
  <c r="AA139" i="11" s="1"/>
  <c r="C173" i="9"/>
  <c r="AH138" i="11"/>
  <c r="C174" i="9"/>
  <c r="T140" i="11"/>
  <c r="W140" i="11" s="1"/>
  <c r="AA140" i="11" s="1"/>
  <c r="AE139" i="11"/>
  <c r="AF139" i="11" s="1"/>
  <c r="AG139" i="11" s="1"/>
  <c r="M141" i="11"/>
  <c r="P141" i="11" s="1"/>
  <c r="S141" i="11" s="1"/>
  <c r="AH139" i="11"/>
  <c r="L142" i="11"/>
  <c r="N142" i="11" s="1"/>
  <c r="O142" i="11" s="1"/>
  <c r="U142" i="11"/>
  <c r="V142" i="11" s="1"/>
  <c r="F144" i="11"/>
  <c r="G144" i="11" s="1"/>
  <c r="X141" i="11"/>
  <c r="AB141" i="11"/>
  <c r="AC141" i="11" s="1"/>
  <c r="K143" i="11"/>
  <c r="Q143" i="11"/>
  <c r="R143" i="11" s="1"/>
  <c r="I143" i="11"/>
  <c r="J143" i="11"/>
  <c r="E148" i="11" l="1"/>
  <c r="B182" i="9"/>
  <c r="D147" i="11"/>
  <c r="A182" i="9" s="1"/>
  <c r="Y139" i="11"/>
  <c r="Z139" i="11"/>
  <c r="Z140" i="11"/>
  <c r="T141" i="11"/>
  <c r="W141" i="11" s="1"/>
  <c r="AA141" i="11" s="1"/>
  <c r="Y140" i="11"/>
  <c r="AD140" i="11"/>
  <c r="M142" i="11"/>
  <c r="P142" i="11" s="1"/>
  <c r="S142" i="11" s="1"/>
  <c r="F145" i="11"/>
  <c r="G145" i="11" s="1"/>
  <c r="L143" i="11"/>
  <c r="M143" i="11" s="1"/>
  <c r="P143" i="11" s="1"/>
  <c r="U143" i="11"/>
  <c r="V143" i="11" s="1"/>
  <c r="Q144" i="11"/>
  <c r="R144" i="11" s="1"/>
  <c r="I144" i="11"/>
  <c r="K144" i="11"/>
  <c r="J144" i="11"/>
  <c r="X142" i="11"/>
  <c r="AB142" i="11"/>
  <c r="AC142" i="11" s="1"/>
  <c r="E149" i="11" l="1"/>
  <c r="B183" i="9"/>
  <c r="D148" i="11"/>
  <c r="A183" i="9" s="1"/>
  <c r="AH140" i="11"/>
  <c r="C175" i="9"/>
  <c r="Y141" i="11"/>
  <c r="T142" i="11"/>
  <c r="AD142" i="11" s="1"/>
  <c r="Z141" i="11"/>
  <c r="AD141" i="11"/>
  <c r="AE140" i="11"/>
  <c r="AF140" i="11" s="1"/>
  <c r="AG140" i="11" s="1"/>
  <c r="N143" i="11"/>
  <c r="O143" i="11" s="1"/>
  <c r="S143" i="11"/>
  <c r="T143" i="11"/>
  <c r="U144" i="11"/>
  <c r="V144" i="11" s="1"/>
  <c r="F146" i="11"/>
  <c r="G146" i="11" s="1"/>
  <c r="L144" i="11"/>
  <c r="N144" i="11" s="1"/>
  <c r="O144" i="11" s="1"/>
  <c r="X143" i="11"/>
  <c r="AB143" i="11"/>
  <c r="AC143" i="11" s="1"/>
  <c r="K145" i="11"/>
  <c r="Q145" i="11"/>
  <c r="R145" i="11" s="1"/>
  <c r="I145" i="11"/>
  <c r="J145" i="11"/>
  <c r="W142" i="11" l="1"/>
  <c r="AA142" i="11" s="1"/>
  <c r="E150" i="11"/>
  <c r="B184" i="9"/>
  <c r="D149" i="11"/>
  <c r="A184" i="9" s="1"/>
  <c r="C177" i="9"/>
  <c r="C176" i="9"/>
  <c r="AE141" i="11"/>
  <c r="AF141" i="11" s="1"/>
  <c r="AG141" i="11" s="1"/>
  <c r="AH141" i="11"/>
  <c r="AE142" i="11"/>
  <c r="AF142" i="11" s="1"/>
  <c r="AG142" i="11" s="1"/>
  <c r="M144" i="11"/>
  <c r="P144" i="11" s="1"/>
  <c r="S144" i="11" s="1"/>
  <c r="L145" i="11"/>
  <c r="N145" i="11" s="1"/>
  <c r="O145" i="11" s="1"/>
  <c r="AH142" i="11"/>
  <c r="Q146" i="11"/>
  <c r="R146" i="11" s="1"/>
  <c r="I146" i="11"/>
  <c r="K146" i="11"/>
  <c r="J146" i="11"/>
  <c r="X144" i="11"/>
  <c r="AB144" i="11"/>
  <c r="AC144" i="11" s="1"/>
  <c r="U145" i="11"/>
  <c r="V145" i="11" s="1"/>
  <c r="F147" i="11"/>
  <c r="G147" i="11" s="1"/>
  <c r="W143" i="11"/>
  <c r="AA143" i="11" s="1"/>
  <c r="AD143" i="11"/>
  <c r="Y142" i="11" l="1"/>
  <c r="Z142" i="11"/>
  <c r="E151" i="11"/>
  <c r="B185" i="9"/>
  <c r="D150" i="11"/>
  <c r="A185" i="9" s="1"/>
  <c r="C178" i="9"/>
  <c r="AE143" i="11"/>
  <c r="AF143" i="11" s="1"/>
  <c r="AG143" i="11" s="1"/>
  <c r="T144" i="11"/>
  <c r="W144" i="11" s="1"/>
  <c r="AA144" i="11" s="1"/>
  <c r="M145" i="11"/>
  <c r="P145" i="11" s="1"/>
  <c r="S145" i="11" s="1"/>
  <c r="F148" i="11"/>
  <c r="G148" i="11" s="1"/>
  <c r="L146" i="11"/>
  <c r="N146" i="11" s="1"/>
  <c r="O146" i="11" s="1"/>
  <c r="Z143" i="11"/>
  <c r="K147" i="11"/>
  <c r="Q147" i="11"/>
  <c r="R147" i="11" s="1"/>
  <c r="I147" i="11"/>
  <c r="J147" i="11"/>
  <c r="Y143" i="11"/>
  <c r="AH143" i="11"/>
  <c r="X145" i="11"/>
  <c r="AB145" i="11"/>
  <c r="AC145" i="11" s="1"/>
  <c r="U146" i="11"/>
  <c r="V146" i="11" s="1"/>
  <c r="E152" i="11" l="1"/>
  <c r="B186" i="9"/>
  <c r="D151" i="11"/>
  <c r="A186" i="9" s="1"/>
  <c r="AD144" i="11"/>
  <c r="Y144" i="11"/>
  <c r="T145" i="11"/>
  <c r="W145" i="11" s="1"/>
  <c r="AA145" i="11" s="1"/>
  <c r="Z144" i="11"/>
  <c r="M146" i="11"/>
  <c r="P146" i="11" s="1"/>
  <c r="F149" i="11"/>
  <c r="G149" i="11" s="1"/>
  <c r="X146" i="11"/>
  <c r="AB146" i="11"/>
  <c r="AC146" i="11" s="1"/>
  <c r="U147" i="11"/>
  <c r="V147" i="11" s="1"/>
  <c r="L147" i="11"/>
  <c r="M147" i="11" s="1"/>
  <c r="P147" i="11" s="1"/>
  <c r="Q148" i="11"/>
  <c r="R148" i="11" s="1"/>
  <c r="I148" i="11"/>
  <c r="K148" i="11"/>
  <c r="J148" i="11"/>
  <c r="E153" i="11" l="1"/>
  <c r="B187" i="9"/>
  <c r="D152" i="11"/>
  <c r="A187" i="9" s="1"/>
  <c r="AH144" i="11"/>
  <c r="C179" i="9"/>
  <c r="AE144" i="11"/>
  <c r="AF144" i="11" s="1"/>
  <c r="AG144" i="11" s="1"/>
  <c r="N147" i="11"/>
  <c r="O147" i="11" s="1"/>
  <c r="AD145" i="11"/>
  <c r="AH145" i="11" s="1"/>
  <c r="Y145" i="11"/>
  <c r="Z145" i="11"/>
  <c r="S146" i="11"/>
  <c r="T146" i="11"/>
  <c r="W146" i="11" s="1"/>
  <c r="AA146" i="11" s="1"/>
  <c r="S147" i="11"/>
  <c r="T147" i="11"/>
  <c r="X147" i="11"/>
  <c r="AB147" i="11"/>
  <c r="AC147" i="11" s="1"/>
  <c r="U148" i="11"/>
  <c r="V148" i="11" s="1"/>
  <c r="L148" i="11"/>
  <c r="N148" i="11" s="1"/>
  <c r="O148" i="11" s="1"/>
  <c r="F150" i="11"/>
  <c r="G150" i="11" s="1"/>
  <c r="K149" i="11"/>
  <c r="J149" i="11"/>
  <c r="I149" i="11"/>
  <c r="Q149" i="11"/>
  <c r="R149" i="11" s="1"/>
  <c r="E154" i="11" l="1"/>
  <c r="B188" i="9"/>
  <c r="D153" i="11"/>
  <c r="A188" i="9" s="1"/>
  <c r="C180" i="9"/>
  <c r="AE145" i="11"/>
  <c r="AF145" i="11" s="1"/>
  <c r="AG145" i="11" s="1"/>
  <c r="M148" i="11"/>
  <c r="P148" i="11" s="1"/>
  <c r="S148" i="11" s="1"/>
  <c r="Y146" i="11"/>
  <c r="Z146" i="11"/>
  <c r="AD146" i="11"/>
  <c r="Q150" i="11"/>
  <c r="R150" i="11" s="1"/>
  <c r="I150" i="11"/>
  <c r="K150" i="11"/>
  <c r="J150" i="11"/>
  <c r="L149" i="11"/>
  <c r="N149" i="11" s="1"/>
  <c r="O149" i="11" s="1"/>
  <c r="W147" i="11"/>
  <c r="AA147" i="11" s="1"/>
  <c r="AD147" i="11"/>
  <c r="U149" i="11"/>
  <c r="V149" i="11" s="1"/>
  <c r="X148" i="11"/>
  <c r="AB148" i="11"/>
  <c r="AC148" i="11" s="1"/>
  <c r="F151" i="11"/>
  <c r="G151" i="11" s="1"/>
  <c r="E155" i="11" l="1"/>
  <c r="B189" i="9"/>
  <c r="D154" i="11"/>
  <c r="A189" i="9" s="1"/>
  <c r="C181" i="9"/>
  <c r="C182" i="9"/>
  <c r="AE147" i="11"/>
  <c r="AF147" i="11" s="1"/>
  <c r="AG147" i="11" s="1"/>
  <c r="T148" i="11"/>
  <c r="AD148" i="11" s="1"/>
  <c r="Z147" i="11"/>
  <c r="M149" i="11"/>
  <c r="P149" i="11" s="1"/>
  <c r="S149" i="11" s="1"/>
  <c r="AE146" i="11"/>
  <c r="AF146" i="11" s="1"/>
  <c r="AG146" i="11" s="1"/>
  <c r="AH146" i="11"/>
  <c r="L150" i="11"/>
  <c r="N150" i="11" s="1"/>
  <c r="O150" i="11" s="1"/>
  <c r="K151" i="11"/>
  <c r="J151" i="11"/>
  <c r="I151" i="11"/>
  <c r="Q151" i="11"/>
  <c r="R151" i="11" s="1"/>
  <c r="Y147" i="11"/>
  <c r="AH147" i="11"/>
  <c r="F152" i="11"/>
  <c r="G152" i="11" s="1"/>
  <c r="X149" i="11"/>
  <c r="AB149" i="11"/>
  <c r="AC149" i="11" s="1"/>
  <c r="U150" i="11"/>
  <c r="V150" i="11" s="1"/>
  <c r="E156" i="11" l="1"/>
  <c r="B190" i="9"/>
  <c r="D155" i="11"/>
  <c r="A190" i="9" s="1"/>
  <c r="C183" i="9"/>
  <c r="T149" i="11"/>
  <c r="W149" i="11" s="1"/>
  <c r="AA149" i="11" s="1"/>
  <c r="AE148" i="11"/>
  <c r="AF148" i="11" s="1"/>
  <c r="AG148" i="11" s="1"/>
  <c r="W148" i="11"/>
  <c r="AA148" i="11" s="1"/>
  <c r="AH148" i="11"/>
  <c r="U151" i="11"/>
  <c r="V151" i="11" s="1"/>
  <c r="X150" i="11"/>
  <c r="AB150" i="11"/>
  <c r="AC150" i="11" s="1"/>
  <c r="M150" i="11"/>
  <c r="P150" i="11" s="1"/>
  <c r="L151" i="11"/>
  <c r="N151" i="11" s="1"/>
  <c r="O151" i="11" s="1"/>
  <c r="F153" i="11"/>
  <c r="G153" i="11" s="1"/>
  <c r="Q152" i="11"/>
  <c r="R152" i="11" s="1"/>
  <c r="I152" i="11"/>
  <c r="K152" i="11"/>
  <c r="J152" i="11"/>
  <c r="E157" i="11" l="1"/>
  <c r="B191" i="9"/>
  <c r="D156" i="11"/>
  <c r="A191" i="9" s="1"/>
  <c r="AD149" i="11"/>
  <c r="AE149" i="11" s="1"/>
  <c r="AF149" i="11" s="1"/>
  <c r="AG149" i="11" s="1"/>
  <c r="Y148" i="11"/>
  <c r="Z148" i="11"/>
  <c r="M151" i="11"/>
  <c r="P151" i="11" s="1"/>
  <c r="S151" i="11" s="1"/>
  <c r="F154" i="11"/>
  <c r="G154" i="11" s="1"/>
  <c r="U152" i="11"/>
  <c r="V152" i="11" s="1"/>
  <c r="X151" i="11"/>
  <c r="AB151" i="11"/>
  <c r="AC151" i="11" s="1"/>
  <c r="L152" i="11"/>
  <c r="N152" i="11" s="1"/>
  <c r="O152" i="11" s="1"/>
  <c r="K153" i="11"/>
  <c r="J153" i="11"/>
  <c r="I153" i="11"/>
  <c r="Q153" i="11"/>
  <c r="R153" i="11" s="1"/>
  <c r="Y149" i="11"/>
  <c r="S150" i="11"/>
  <c r="T150" i="11"/>
  <c r="Z149" i="11"/>
  <c r="E158" i="11" l="1"/>
  <c r="B192" i="9"/>
  <c r="D157" i="11"/>
  <c r="A192" i="9" s="1"/>
  <c r="AH149" i="11"/>
  <c r="C184" i="9"/>
  <c r="T151" i="11"/>
  <c r="W151" i="11" s="1"/>
  <c r="AA151" i="11" s="1"/>
  <c r="U153" i="11"/>
  <c r="V153" i="11" s="1"/>
  <c r="X152" i="11"/>
  <c r="AB152" i="11"/>
  <c r="AC152" i="11" s="1"/>
  <c r="F155" i="11"/>
  <c r="G155" i="11" s="1"/>
  <c r="AD150" i="11"/>
  <c r="W150" i="11"/>
  <c r="L153" i="11"/>
  <c r="N153" i="11" s="1"/>
  <c r="O153" i="11" s="1"/>
  <c r="M152" i="11"/>
  <c r="P152" i="11" s="1"/>
  <c r="Q154" i="11"/>
  <c r="R154" i="11" s="1"/>
  <c r="I154" i="11"/>
  <c r="K154" i="11"/>
  <c r="J154" i="11"/>
  <c r="E159" i="11" l="1"/>
  <c r="B193" i="9"/>
  <c r="D158" i="11"/>
  <c r="A193" i="9" s="1"/>
  <c r="C185" i="9"/>
  <c r="AD151" i="11"/>
  <c r="Z151" i="11"/>
  <c r="U154" i="11"/>
  <c r="V154" i="11" s="1"/>
  <c r="M153" i="11"/>
  <c r="P153" i="11" s="1"/>
  <c r="AE150" i="11"/>
  <c r="AH150" i="11"/>
  <c r="L154" i="11"/>
  <c r="M154" i="11" s="1"/>
  <c r="P154" i="11" s="1"/>
  <c r="Y151" i="11"/>
  <c r="S152" i="11"/>
  <c r="T152" i="11"/>
  <c r="K155" i="11"/>
  <c r="J155" i="11"/>
  <c r="I155" i="11"/>
  <c r="Q155" i="11"/>
  <c r="R155" i="11" s="1"/>
  <c r="AA150" i="11"/>
  <c r="Z150" i="11"/>
  <c r="Y150" i="11"/>
  <c r="F156" i="11"/>
  <c r="G156" i="11" s="1"/>
  <c r="X153" i="11"/>
  <c r="AB153" i="11"/>
  <c r="AC153" i="11" s="1"/>
  <c r="E160" i="11" l="1"/>
  <c r="B194" i="9"/>
  <c r="D159" i="11"/>
  <c r="A194" i="9" s="1"/>
  <c r="AE151" i="11"/>
  <c r="AF151" i="11" s="1"/>
  <c r="AG151" i="11" s="1"/>
  <c r="C186" i="9"/>
  <c r="AH151" i="11"/>
  <c r="S154" i="11"/>
  <c r="T154" i="11"/>
  <c r="Q156" i="11"/>
  <c r="R156" i="11" s="1"/>
  <c r="I156" i="11"/>
  <c r="K156" i="11"/>
  <c r="J156" i="11"/>
  <c r="L155" i="11"/>
  <c r="M155" i="11" s="1"/>
  <c r="P155" i="11" s="1"/>
  <c r="X154" i="11"/>
  <c r="AB154" i="11"/>
  <c r="AC154" i="11" s="1"/>
  <c r="F157" i="11"/>
  <c r="G157" i="11" s="1"/>
  <c r="U155" i="11"/>
  <c r="V155" i="11" s="1"/>
  <c r="AD152" i="11"/>
  <c r="W152" i="11"/>
  <c r="N154" i="11"/>
  <c r="O154" i="11" s="1"/>
  <c r="AF150" i="11"/>
  <c r="AG150" i="11" s="1"/>
  <c r="S153" i="11"/>
  <c r="T153" i="11"/>
  <c r="E161" i="11" l="1"/>
  <c r="B195" i="9"/>
  <c r="D160" i="11"/>
  <c r="A195" i="9" s="1"/>
  <c r="C187" i="9"/>
  <c r="N155" i="11"/>
  <c r="O155" i="11" s="1"/>
  <c r="S155" i="11"/>
  <c r="T155" i="11"/>
  <c r="F158" i="11"/>
  <c r="G158" i="11" s="1"/>
  <c r="X155" i="11"/>
  <c r="AB155" i="11"/>
  <c r="AC155" i="11" s="1"/>
  <c r="AA152" i="11"/>
  <c r="Y152" i="11"/>
  <c r="Z152" i="11"/>
  <c r="K157" i="11"/>
  <c r="J157" i="11"/>
  <c r="I157" i="11"/>
  <c r="Q157" i="11"/>
  <c r="R157" i="11" s="1"/>
  <c r="L156" i="11"/>
  <c r="M156" i="11" s="1"/>
  <c r="P156" i="11" s="1"/>
  <c r="AD154" i="11"/>
  <c r="W154" i="11"/>
  <c r="AA154" i="11" s="1"/>
  <c r="W153" i="11"/>
  <c r="AD153" i="11"/>
  <c r="U156" i="11"/>
  <c r="V156" i="11" s="1"/>
  <c r="AE152" i="11"/>
  <c r="AH152" i="11"/>
  <c r="E162" i="11" l="1"/>
  <c r="B196" i="9"/>
  <c r="D161" i="11"/>
  <c r="A196" i="9" s="1"/>
  <c r="C188" i="9"/>
  <c r="C189" i="9"/>
  <c r="AE154" i="11"/>
  <c r="AF154" i="11" s="1"/>
  <c r="AG154" i="11" s="1"/>
  <c r="Z154" i="11"/>
  <c r="Y154" i="11"/>
  <c r="S156" i="11"/>
  <c r="T156" i="11"/>
  <c r="W156" i="11" s="1"/>
  <c r="AA156" i="11" s="1"/>
  <c r="N156" i="11"/>
  <c r="O156" i="11" s="1"/>
  <c r="AH154" i="11"/>
  <c r="X156" i="11"/>
  <c r="AB156" i="11"/>
  <c r="AC156" i="11" s="1"/>
  <c r="F159" i="11"/>
  <c r="G159" i="11" s="1"/>
  <c r="AE153" i="11"/>
  <c r="AH153" i="11"/>
  <c r="U157" i="11"/>
  <c r="V157" i="11" s="1"/>
  <c r="W155" i="11"/>
  <c r="AA155" i="11" s="1"/>
  <c r="AD155" i="11"/>
  <c r="L157" i="11"/>
  <c r="M157" i="11" s="1"/>
  <c r="P157" i="11" s="1"/>
  <c r="S157" i="11" s="1"/>
  <c r="AF152" i="11"/>
  <c r="AG152" i="11" s="1"/>
  <c r="AA153" i="11"/>
  <c r="Z153" i="11"/>
  <c r="Y153" i="11"/>
  <c r="Q158" i="11"/>
  <c r="R158" i="11" s="1"/>
  <c r="I158" i="11"/>
  <c r="K158" i="11"/>
  <c r="J158" i="11"/>
  <c r="E163" i="11" l="1"/>
  <c r="B197" i="9"/>
  <c r="D162" i="11"/>
  <c r="A197" i="9" s="1"/>
  <c r="C190" i="9"/>
  <c r="AE155" i="11"/>
  <c r="AF155" i="11" s="1"/>
  <c r="AG155" i="11" s="1"/>
  <c r="N157" i="11"/>
  <c r="O157" i="11" s="1"/>
  <c r="Y155" i="11"/>
  <c r="T157" i="11"/>
  <c r="W157" i="11" s="1"/>
  <c r="AA157" i="11" s="1"/>
  <c r="U158" i="11"/>
  <c r="V158" i="11" s="1"/>
  <c r="F160" i="11"/>
  <c r="G160" i="11" s="1"/>
  <c r="L158" i="11"/>
  <c r="N158" i="11" s="1"/>
  <c r="O158" i="11" s="1"/>
  <c r="X157" i="11"/>
  <c r="AB157" i="11"/>
  <c r="AC157" i="11" s="1"/>
  <c r="AF153" i="11"/>
  <c r="AG153" i="11" s="1"/>
  <c r="AH155" i="11"/>
  <c r="K159" i="11"/>
  <c r="J159" i="11"/>
  <c r="I159" i="11"/>
  <c r="Q159" i="11"/>
  <c r="R159" i="11" s="1"/>
  <c r="AD156" i="11"/>
  <c r="Z155" i="11"/>
  <c r="Y156" i="11"/>
  <c r="Z156" i="11"/>
  <c r="E164" i="11" l="1"/>
  <c r="B198" i="9"/>
  <c r="D163" i="11"/>
  <c r="A198" i="9" s="1"/>
  <c r="C191" i="9"/>
  <c r="AE156" i="11"/>
  <c r="AF156" i="11" s="1"/>
  <c r="AG156" i="11" s="1"/>
  <c r="AD157" i="11"/>
  <c r="M158" i="11"/>
  <c r="P158" i="11" s="1"/>
  <c r="S158" i="11" s="1"/>
  <c r="L159" i="11"/>
  <c r="M159" i="11" s="1"/>
  <c r="P159" i="11" s="1"/>
  <c r="AH156" i="11"/>
  <c r="Z157" i="11"/>
  <c r="Y157" i="11"/>
  <c r="F161" i="11"/>
  <c r="G161" i="11" s="1"/>
  <c r="U159" i="11"/>
  <c r="V159" i="11" s="1"/>
  <c r="Q160" i="11"/>
  <c r="R160" i="11" s="1"/>
  <c r="I160" i="11"/>
  <c r="K160" i="11"/>
  <c r="J160" i="11"/>
  <c r="X158" i="11"/>
  <c r="AB158" i="11"/>
  <c r="AC158" i="11" s="1"/>
  <c r="E165" i="11" l="1"/>
  <c r="B199" i="9"/>
  <c r="D164" i="11"/>
  <c r="A199" i="9" s="1"/>
  <c r="AH157" i="11"/>
  <c r="C192" i="9"/>
  <c r="T158" i="11"/>
  <c r="AD158" i="11" s="1"/>
  <c r="AE157" i="11"/>
  <c r="AF157" i="11" s="1"/>
  <c r="AG157" i="11" s="1"/>
  <c r="N159" i="11"/>
  <c r="O159" i="11" s="1"/>
  <c r="S159" i="11"/>
  <c r="T159" i="11"/>
  <c r="L160" i="11"/>
  <c r="M160" i="11" s="1"/>
  <c r="P160" i="11" s="1"/>
  <c r="F162" i="11"/>
  <c r="G162" i="11" s="1"/>
  <c r="K161" i="11"/>
  <c r="Q161" i="11"/>
  <c r="R161" i="11" s="1"/>
  <c r="I161" i="11"/>
  <c r="J161" i="11"/>
  <c r="U160" i="11"/>
  <c r="V160" i="11" s="1"/>
  <c r="X159" i="11"/>
  <c r="AB159" i="11"/>
  <c r="AC159" i="11" s="1"/>
  <c r="E166" i="11" l="1"/>
  <c r="B200" i="9"/>
  <c r="D165" i="11"/>
  <c r="A200" i="9" s="1"/>
  <c r="W158" i="11"/>
  <c r="AA158" i="11" s="1"/>
  <c r="C193" i="9"/>
  <c r="AE158" i="11"/>
  <c r="AF158" i="11" s="1"/>
  <c r="AG158" i="11" s="1"/>
  <c r="N160" i="11"/>
  <c r="O160" i="11" s="1"/>
  <c r="S160" i="11"/>
  <c r="T160" i="11"/>
  <c r="X160" i="11"/>
  <c r="AB160" i="11"/>
  <c r="AC160" i="11" s="1"/>
  <c r="F163" i="11"/>
  <c r="G163" i="11" s="1"/>
  <c r="L161" i="11"/>
  <c r="N161" i="11" s="1"/>
  <c r="O161" i="11" s="1"/>
  <c r="AH158" i="11"/>
  <c r="J162" i="11"/>
  <c r="Q162" i="11"/>
  <c r="R162" i="11" s="1"/>
  <c r="I162" i="11"/>
  <c r="K162" i="11"/>
  <c r="W159" i="11"/>
  <c r="AA159" i="11" s="1"/>
  <c r="AD159" i="11"/>
  <c r="U161" i="11"/>
  <c r="V161" i="11" s="1"/>
  <c r="E167" i="11" l="1"/>
  <c r="B201" i="9"/>
  <c r="D166" i="11"/>
  <c r="A201" i="9" s="1"/>
  <c r="Y158" i="11"/>
  <c r="Z158" i="11"/>
  <c r="C194" i="9"/>
  <c r="AE159" i="11"/>
  <c r="AF159" i="11" s="1"/>
  <c r="AG159" i="11" s="1"/>
  <c r="M161" i="11"/>
  <c r="P161" i="11" s="1"/>
  <c r="Y159" i="11"/>
  <c r="Z159" i="11"/>
  <c r="F164" i="11"/>
  <c r="G164" i="11" s="1"/>
  <c r="AH159" i="11"/>
  <c r="X161" i="11"/>
  <c r="AB161" i="11"/>
  <c r="AC161" i="11" s="1"/>
  <c r="U162" i="11"/>
  <c r="V162" i="11" s="1"/>
  <c r="AD160" i="11"/>
  <c r="W160" i="11"/>
  <c r="AA160" i="11" s="1"/>
  <c r="L162" i="11"/>
  <c r="N162" i="11" s="1"/>
  <c r="O162" i="11" s="1"/>
  <c r="K163" i="11"/>
  <c r="J163" i="11"/>
  <c r="Q163" i="11"/>
  <c r="R163" i="11" s="1"/>
  <c r="I163" i="11"/>
  <c r="E168" i="11" l="1"/>
  <c r="B202" i="9"/>
  <c r="D167" i="11"/>
  <c r="A202" i="9" s="1"/>
  <c r="C195" i="9"/>
  <c r="AE160" i="11"/>
  <c r="AF160" i="11" s="1"/>
  <c r="AG160" i="11" s="1"/>
  <c r="M162" i="11"/>
  <c r="P162" i="11" s="1"/>
  <c r="S162" i="11" s="1"/>
  <c r="AH160" i="11"/>
  <c r="S161" i="11"/>
  <c r="T161" i="11"/>
  <c r="L163" i="11"/>
  <c r="N163" i="11" s="1"/>
  <c r="O163" i="11" s="1"/>
  <c r="X162" i="11"/>
  <c r="AB162" i="11"/>
  <c r="AC162" i="11" s="1"/>
  <c r="F165" i="11"/>
  <c r="G165" i="11" s="1"/>
  <c r="Y160" i="11"/>
  <c r="U163" i="11"/>
  <c r="V163" i="11" s="1"/>
  <c r="J164" i="11"/>
  <c r="Q164" i="11"/>
  <c r="R164" i="11" s="1"/>
  <c r="I164" i="11"/>
  <c r="K164" i="11"/>
  <c r="Z160" i="11"/>
  <c r="E169" i="11" l="1"/>
  <c r="B203" i="9"/>
  <c r="D168" i="11"/>
  <c r="A203" i="9" s="1"/>
  <c r="T162" i="11"/>
  <c r="W162" i="11" s="1"/>
  <c r="AA162" i="11" s="1"/>
  <c r="AD161" i="11"/>
  <c r="W161" i="11"/>
  <c r="M163" i="11"/>
  <c r="P163" i="11" s="1"/>
  <c r="U164" i="11"/>
  <c r="V164" i="11" s="1"/>
  <c r="L164" i="11"/>
  <c r="M164" i="11" s="1"/>
  <c r="P164" i="11" s="1"/>
  <c r="F166" i="11"/>
  <c r="G166" i="11" s="1"/>
  <c r="K165" i="11"/>
  <c r="Q165" i="11"/>
  <c r="R165" i="11" s="1"/>
  <c r="I165" i="11"/>
  <c r="J165" i="11"/>
  <c r="X163" i="11"/>
  <c r="AB163" i="11"/>
  <c r="AC163" i="11" s="1"/>
  <c r="E170" i="11" l="1"/>
  <c r="B204" i="9"/>
  <c r="D169" i="11"/>
  <c r="A204" i="9" s="1"/>
  <c r="C196" i="9"/>
  <c r="Y162" i="11"/>
  <c r="Z162" i="11"/>
  <c r="AD162" i="11"/>
  <c r="AA161" i="11"/>
  <c r="Y161" i="11"/>
  <c r="Z161" i="11"/>
  <c r="S163" i="11"/>
  <c r="T163" i="11"/>
  <c r="N164" i="11"/>
  <c r="O164" i="11" s="1"/>
  <c r="AE161" i="11"/>
  <c r="AF161" i="11" s="1"/>
  <c r="AG161" i="11" s="1"/>
  <c r="AH161" i="11"/>
  <c r="S164" i="11"/>
  <c r="T164" i="11"/>
  <c r="U165" i="11"/>
  <c r="V165" i="11" s="1"/>
  <c r="J166" i="11"/>
  <c r="Q166" i="11"/>
  <c r="R166" i="11" s="1"/>
  <c r="I166" i="11"/>
  <c r="K166" i="11"/>
  <c r="X164" i="11"/>
  <c r="AB164" i="11"/>
  <c r="AC164" i="11" s="1"/>
  <c r="L165" i="11"/>
  <c r="M165" i="11" s="1"/>
  <c r="P165" i="11" s="1"/>
  <c r="F167" i="11"/>
  <c r="G167" i="11" s="1"/>
  <c r="E171" i="11" l="1"/>
  <c r="B205" i="9"/>
  <c r="D170" i="11"/>
  <c r="A205" i="9" s="1"/>
  <c r="C197" i="9"/>
  <c r="AE162" i="11"/>
  <c r="AF162" i="11" s="1"/>
  <c r="AG162" i="11" s="1"/>
  <c r="AH162" i="11"/>
  <c r="AD163" i="11"/>
  <c r="W163" i="11"/>
  <c r="S165" i="11"/>
  <c r="T165" i="11"/>
  <c r="K167" i="11"/>
  <c r="J167" i="11"/>
  <c r="I167" i="11"/>
  <c r="Q167" i="11"/>
  <c r="R167" i="11" s="1"/>
  <c r="L166" i="11"/>
  <c r="N166" i="11" s="1"/>
  <c r="O166" i="11" s="1"/>
  <c r="X165" i="11"/>
  <c r="AB165" i="11"/>
  <c r="AC165" i="11" s="1"/>
  <c r="F168" i="11"/>
  <c r="G168" i="11" s="1"/>
  <c r="AD164" i="11"/>
  <c r="W164" i="11"/>
  <c r="AA164" i="11" s="1"/>
  <c r="N165" i="11"/>
  <c r="O165" i="11" s="1"/>
  <c r="U166" i="11"/>
  <c r="V166" i="11" s="1"/>
  <c r="E172" i="11" l="1"/>
  <c r="B206" i="9"/>
  <c r="D171" i="11"/>
  <c r="A206" i="9" s="1"/>
  <c r="C199" i="9"/>
  <c r="C198" i="9"/>
  <c r="AE164" i="11"/>
  <c r="AF164" i="11" s="1"/>
  <c r="AG164" i="11" s="1"/>
  <c r="AA163" i="11"/>
  <c r="Y163" i="11"/>
  <c r="Z163" i="11"/>
  <c r="Y164" i="11"/>
  <c r="AE163" i="11"/>
  <c r="AH163" i="11"/>
  <c r="X166" i="11"/>
  <c r="AB166" i="11"/>
  <c r="AC166" i="11" s="1"/>
  <c r="F169" i="11"/>
  <c r="G169" i="11" s="1"/>
  <c r="L167" i="11"/>
  <c r="N167" i="11" s="1"/>
  <c r="O167" i="11" s="1"/>
  <c r="Z164" i="11"/>
  <c r="J168" i="11"/>
  <c r="Q168" i="11"/>
  <c r="R168" i="11" s="1"/>
  <c r="I168" i="11"/>
  <c r="K168" i="11"/>
  <c r="U167" i="11"/>
  <c r="V167" i="11" s="1"/>
  <c r="W165" i="11"/>
  <c r="AA165" i="11" s="1"/>
  <c r="AD165" i="11"/>
  <c r="AH164" i="11"/>
  <c r="M166" i="11"/>
  <c r="P166" i="11" s="1"/>
  <c r="E173" i="11" l="1"/>
  <c r="B207" i="9"/>
  <c r="D172" i="11"/>
  <c r="A207" i="9" s="1"/>
  <c r="C200" i="9"/>
  <c r="AE165" i="11"/>
  <c r="AF165" i="11" s="1"/>
  <c r="AG165" i="11" s="1"/>
  <c r="AH165" i="11"/>
  <c r="AF163" i="11"/>
  <c r="AG163" i="11" s="1"/>
  <c r="X167" i="11"/>
  <c r="AB167" i="11"/>
  <c r="AC167" i="11" s="1"/>
  <c r="U168" i="11"/>
  <c r="V168" i="11" s="1"/>
  <c r="Z165" i="11"/>
  <c r="F170" i="11"/>
  <c r="G170" i="11" s="1"/>
  <c r="L168" i="11"/>
  <c r="N168" i="11" s="1"/>
  <c r="O168" i="11" s="1"/>
  <c r="Y165" i="11"/>
  <c r="S166" i="11"/>
  <c r="T166" i="11"/>
  <c r="M167" i="11"/>
  <c r="P167" i="11" s="1"/>
  <c r="K169" i="11"/>
  <c r="Q169" i="11"/>
  <c r="R169" i="11" s="1"/>
  <c r="I169" i="11"/>
  <c r="J169" i="11"/>
  <c r="E174" i="11" l="1"/>
  <c r="B208" i="9"/>
  <c r="D173" i="11"/>
  <c r="A208" i="9" s="1"/>
  <c r="S167" i="11"/>
  <c r="T167" i="11"/>
  <c r="J170" i="11"/>
  <c r="Q170" i="11"/>
  <c r="R170" i="11" s="1"/>
  <c r="I170" i="11"/>
  <c r="K170" i="11"/>
  <c r="L169" i="11"/>
  <c r="N169" i="11" s="1"/>
  <c r="O169" i="11" s="1"/>
  <c r="AD166" i="11"/>
  <c r="W166" i="11"/>
  <c r="X168" i="11"/>
  <c r="AB168" i="11"/>
  <c r="AC168" i="11" s="1"/>
  <c r="F171" i="11"/>
  <c r="G171" i="11" s="1"/>
  <c r="U169" i="11"/>
  <c r="V169" i="11" s="1"/>
  <c r="M168" i="11"/>
  <c r="P168" i="11" s="1"/>
  <c r="E175" i="11" l="1"/>
  <c r="B209" i="9"/>
  <c r="D174" i="11"/>
  <c r="A209" i="9" s="1"/>
  <c r="C201" i="9"/>
  <c r="M169" i="11"/>
  <c r="P169" i="11" s="1"/>
  <c r="S169" i="11" s="1"/>
  <c r="X169" i="11"/>
  <c r="AB169" i="11"/>
  <c r="AC169" i="11" s="1"/>
  <c r="L170" i="11"/>
  <c r="N170" i="11" s="1"/>
  <c r="O170" i="11" s="1"/>
  <c r="F172" i="11"/>
  <c r="G172" i="11" s="1"/>
  <c r="AA166" i="11"/>
  <c r="Y166" i="11"/>
  <c r="Z166" i="11"/>
  <c r="W167" i="11"/>
  <c r="AD167" i="11"/>
  <c r="AE166" i="11"/>
  <c r="AH166" i="11"/>
  <c r="S168" i="11"/>
  <c r="T168" i="11"/>
  <c r="K171" i="11"/>
  <c r="J171" i="11"/>
  <c r="I171" i="11"/>
  <c r="Q171" i="11"/>
  <c r="R171" i="11" s="1"/>
  <c r="U170" i="11"/>
  <c r="V170" i="11" s="1"/>
  <c r="E176" i="11" l="1"/>
  <c r="B210" i="9"/>
  <c r="D175" i="11"/>
  <c r="A210" i="9" s="1"/>
  <c r="T169" i="11"/>
  <c r="W169" i="11" s="1"/>
  <c r="AA169" i="11" s="1"/>
  <c r="C202" i="9"/>
  <c r="M170" i="11"/>
  <c r="P170" i="11" s="1"/>
  <c r="X170" i="11"/>
  <c r="AB170" i="11"/>
  <c r="AC170" i="11" s="1"/>
  <c r="AE167" i="11"/>
  <c r="AH167" i="11"/>
  <c r="J172" i="11"/>
  <c r="Q172" i="11"/>
  <c r="R172" i="11" s="1"/>
  <c r="I172" i="11"/>
  <c r="K172" i="11"/>
  <c r="L171" i="11"/>
  <c r="N171" i="11" s="1"/>
  <c r="O171" i="11" s="1"/>
  <c r="AA167" i="11"/>
  <c r="Z167" i="11"/>
  <c r="Y167" i="11"/>
  <c r="U171" i="11"/>
  <c r="V171" i="11" s="1"/>
  <c r="AD168" i="11"/>
  <c r="W168" i="11"/>
  <c r="AF166" i="11"/>
  <c r="AG166" i="11" s="1"/>
  <c r="F173" i="11"/>
  <c r="G173" i="11" s="1"/>
  <c r="E177" i="11" l="1"/>
  <c r="B211" i="9"/>
  <c r="D176" i="11"/>
  <c r="A211" i="9" s="1"/>
  <c r="AD169" i="11"/>
  <c r="AE169" i="11" s="1"/>
  <c r="AF169" i="11" s="1"/>
  <c r="AG169" i="11" s="1"/>
  <c r="C203" i="9"/>
  <c r="Z169" i="11"/>
  <c r="Y169" i="11"/>
  <c r="S170" i="11"/>
  <c r="T170" i="11"/>
  <c r="W170" i="11" s="1"/>
  <c r="AA170" i="11" s="1"/>
  <c r="M171" i="11"/>
  <c r="P171" i="11" s="1"/>
  <c r="S171" i="11" s="1"/>
  <c r="U172" i="11"/>
  <c r="V172" i="11" s="1"/>
  <c r="AA168" i="11"/>
  <c r="Z168" i="11"/>
  <c r="Y168" i="11"/>
  <c r="F174" i="11"/>
  <c r="G174" i="11" s="1"/>
  <c r="AE168" i="11"/>
  <c r="AH168" i="11"/>
  <c r="AF167" i="11"/>
  <c r="AG167" i="11" s="1"/>
  <c r="X171" i="11"/>
  <c r="AB171" i="11"/>
  <c r="AC171" i="11" s="1"/>
  <c r="K173" i="11"/>
  <c r="Q173" i="11"/>
  <c r="R173" i="11" s="1"/>
  <c r="I173" i="11"/>
  <c r="J173" i="11"/>
  <c r="L172" i="11"/>
  <c r="M172" i="11" s="1"/>
  <c r="P172" i="11" s="1"/>
  <c r="E178" i="11" l="1"/>
  <c r="B212" i="9"/>
  <c r="D177" i="11"/>
  <c r="A212" i="9" s="1"/>
  <c r="AH169" i="11"/>
  <c r="C204" i="9"/>
  <c r="Y170" i="11"/>
  <c r="T171" i="11"/>
  <c r="W171" i="11" s="1"/>
  <c r="AA171" i="11" s="1"/>
  <c r="Z170" i="11"/>
  <c r="AD170" i="11"/>
  <c r="S172" i="11"/>
  <c r="T172" i="11"/>
  <c r="N172" i="11"/>
  <c r="O172" i="11" s="1"/>
  <c r="X172" i="11"/>
  <c r="AB172" i="11"/>
  <c r="AC172" i="11" s="1"/>
  <c r="J174" i="11"/>
  <c r="Q174" i="11"/>
  <c r="R174" i="11" s="1"/>
  <c r="I174" i="11"/>
  <c r="K174" i="11"/>
  <c r="F175" i="11"/>
  <c r="G175" i="11" s="1"/>
  <c r="U173" i="11"/>
  <c r="V173" i="11" s="1"/>
  <c r="AF168" i="11"/>
  <c r="AG168" i="11" s="1"/>
  <c r="L173" i="11"/>
  <c r="M173" i="11" s="1"/>
  <c r="P173" i="11" s="1"/>
  <c r="E179" i="11" l="1"/>
  <c r="B213" i="9"/>
  <c r="D178" i="11"/>
  <c r="A213" i="9" s="1"/>
  <c r="C205" i="9"/>
  <c r="AE170" i="11"/>
  <c r="AF170" i="11" s="1"/>
  <c r="AG170" i="11" s="1"/>
  <c r="AH170" i="11"/>
  <c r="AD171" i="11"/>
  <c r="Z171" i="11"/>
  <c r="N173" i="11"/>
  <c r="O173" i="11" s="1"/>
  <c r="S173" i="11"/>
  <c r="T173" i="11"/>
  <c r="K175" i="11"/>
  <c r="J175" i="11"/>
  <c r="Q175" i="11"/>
  <c r="R175" i="11" s="1"/>
  <c r="I175" i="11"/>
  <c r="U174" i="11"/>
  <c r="V174" i="11" s="1"/>
  <c r="L174" i="11"/>
  <c r="N174" i="11" s="1"/>
  <c r="O174" i="11" s="1"/>
  <c r="X173" i="11"/>
  <c r="AB173" i="11"/>
  <c r="AC173" i="11" s="1"/>
  <c r="F176" i="11"/>
  <c r="G176" i="11" s="1"/>
  <c r="AD172" i="11"/>
  <c r="W172" i="11"/>
  <c r="AA172" i="11" s="1"/>
  <c r="Y171" i="11"/>
  <c r="E180" i="11" l="1"/>
  <c r="B214" i="9"/>
  <c r="D179" i="11"/>
  <c r="A214" i="9" s="1"/>
  <c r="C207" i="9"/>
  <c r="AH171" i="11"/>
  <c r="C206" i="9"/>
  <c r="AE171" i="11"/>
  <c r="AF171" i="11" s="1"/>
  <c r="AG171" i="11" s="1"/>
  <c r="AE172" i="11"/>
  <c r="AF172" i="11" s="1"/>
  <c r="AG172" i="11" s="1"/>
  <c r="M174" i="11"/>
  <c r="P174" i="11" s="1"/>
  <c r="S174" i="11" s="1"/>
  <c r="J176" i="11"/>
  <c r="Q176" i="11"/>
  <c r="R176" i="11" s="1"/>
  <c r="I176" i="11"/>
  <c r="K176" i="11"/>
  <c r="L175" i="11"/>
  <c r="N175" i="11" s="1"/>
  <c r="O175" i="11" s="1"/>
  <c r="X174" i="11"/>
  <c r="AB174" i="11"/>
  <c r="AC174" i="11" s="1"/>
  <c r="AH172" i="11"/>
  <c r="F177" i="11"/>
  <c r="G177" i="11" s="1"/>
  <c r="Y172" i="11"/>
  <c r="W173" i="11"/>
  <c r="AA173" i="11" s="1"/>
  <c r="AD173" i="11"/>
  <c r="Z172" i="11"/>
  <c r="U175" i="11"/>
  <c r="V175" i="11" s="1"/>
  <c r="E181" i="11" l="1"/>
  <c r="B215" i="9"/>
  <c r="D180" i="11"/>
  <c r="A215" i="9" s="1"/>
  <c r="C208" i="9"/>
  <c r="AE173" i="11"/>
  <c r="AF173" i="11" s="1"/>
  <c r="AG173" i="11" s="1"/>
  <c r="T174" i="11"/>
  <c r="W174" i="11" s="1"/>
  <c r="AA174" i="11" s="1"/>
  <c r="M175" i="11"/>
  <c r="P175" i="11" s="1"/>
  <c r="S175" i="11" s="1"/>
  <c r="X175" i="11"/>
  <c r="AB175" i="11"/>
  <c r="AC175" i="11" s="1"/>
  <c r="Z173" i="11"/>
  <c r="F178" i="11"/>
  <c r="G178" i="11" s="1"/>
  <c r="U176" i="11"/>
  <c r="V176" i="11" s="1"/>
  <c r="K177" i="11"/>
  <c r="Q177" i="11"/>
  <c r="R177" i="11" s="1"/>
  <c r="I177" i="11"/>
  <c r="J177" i="11"/>
  <c r="Y173" i="11"/>
  <c r="AH173" i="11"/>
  <c r="L176" i="11"/>
  <c r="N176" i="11" s="1"/>
  <c r="O176" i="11" s="1"/>
  <c r="E182" i="11" l="1"/>
  <c r="B216" i="9"/>
  <c r="D181" i="11"/>
  <c r="A216" i="9" s="1"/>
  <c r="Z174" i="11"/>
  <c r="AD174" i="11"/>
  <c r="Y174" i="11"/>
  <c r="T175" i="11"/>
  <c r="W175" i="11" s="1"/>
  <c r="AA175" i="11" s="1"/>
  <c r="M176" i="11"/>
  <c r="P176" i="11" s="1"/>
  <c r="J178" i="11"/>
  <c r="Q178" i="11"/>
  <c r="R178" i="11" s="1"/>
  <c r="I178" i="11"/>
  <c r="K178" i="11"/>
  <c r="X176" i="11"/>
  <c r="AB176" i="11"/>
  <c r="AC176" i="11" s="1"/>
  <c r="F179" i="11"/>
  <c r="G179" i="11" s="1"/>
  <c r="U177" i="11"/>
  <c r="V177" i="11" s="1"/>
  <c r="L177" i="11"/>
  <c r="M177" i="11" s="1"/>
  <c r="P177" i="11" s="1"/>
  <c r="E183" i="11" l="1"/>
  <c r="B217" i="9"/>
  <c r="D182" i="11"/>
  <c r="A217" i="9" s="1"/>
  <c r="C209" i="9"/>
  <c r="AE174" i="11"/>
  <c r="AF174" i="11" s="1"/>
  <c r="AG174" i="11" s="1"/>
  <c r="AH174" i="11"/>
  <c r="AD175" i="11"/>
  <c r="N177" i="11"/>
  <c r="O177" i="11" s="1"/>
  <c r="S176" i="11"/>
  <c r="T176" i="11"/>
  <c r="W176" i="11" s="1"/>
  <c r="AA176" i="11" s="1"/>
  <c r="S177" i="11"/>
  <c r="T177" i="11"/>
  <c r="Z175" i="11"/>
  <c r="U178" i="11"/>
  <c r="V178" i="11" s="1"/>
  <c r="F180" i="11"/>
  <c r="G180" i="11" s="1"/>
  <c r="X177" i="11"/>
  <c r="AB177" i="11"/>
  <c r="AC177" i="11" s="1"/>
  <c r="Q179" i="11"/>
  <c r="R179" i="11" s="1"/>
  <c r="I179" i="11"/>
  <c r="K179" i="11"/>
  <c r="J179" i="11"/>
  <c r="L178" i="11"/>
  <c r="N178" i="11" s="1"/>
  <c r="O178" i="11" s="1"/>
  <c r="Y175" i="11"/>
  <c r="E184" i="11" l="1"/>
  <c r="B218" i="9"/>
  <c r="D183" i="11"/>
  <c r="A218" i="9" s="1"/>
  <c r="C210" i="9"/>
  <c r="AE175" i="11"/>
  <c r="AF175" i="11" s="1"/>
  <c r="AG175" i="11" s="1"/>
  <c r="AH175" i="11"/>
  <c r="AD176" i="11"/>
  <c r="Z176" i="11"/>
  <c r="Y176" i="11"/>
  <c r="M178" i="11"/>
  <c r="P178" i="11" s="1"/>
  <c r="K180" i="11"/>
  <c r="J180" i="11"/>
  <c r="I180" i="11"/>
  <c r="Q180" i="11"/>
  <c r="R180" i="11" s="1"/>
  <c r="U179" i="11"/>
  <c r="V179" i="11" s="1"/>
  <c r="L179" i="11"/>
  <c r="N179" i="11" s="1"/>
  <c r="O179" i="11" s="1"/>
  <c r="F181" i="11"/>
  <c r="G181" i="11" s="1"/>
  <c r="W177" i="11"/>
  <c r="AA177" i="11" s="1"/>
  <c r="AD177" i="11"/>
  <c r="X178" i="11"/>
  <c r="AB178" i="11"/>
  <c r="AC178" i="11" s="1"/>
  <c r="E185" i="11" l="1"/>
  <c r="B219" i="9"/>
  <c r="D184" i="11"/>
  <c r="A219" i="9" s="1"/>
  <c r="C212" i="9"/>
  <c r="C211" i="9"/>
  <c r="AE177" i="11"/>
  <c r="AF177" i="11" s="1"/>
  <c r="AG177" i="11" s="1"/>
  <c r="AE176" i="11"/>
  <c r="AF176" i="11" s="1"/>
  <c r="AG176" i="11" s="1"/>
  <c r="AH176" i="11"/>
  <c r="Z177" i="11"/>
  <c r="L180" i="11"/>
  <c r="N180" i="11" s="1"/>
  <c r="O180" i="11" s="1"/>
  <c r="X179" i="11"/>
  <c r="AB179" i="11"/>
  <c r="AC179" i="11" s="1"/>
  <c r="Y177" i="11"/>
  <c r="Q181" i="11"/>
  <c r="R181" i="11" s="1"/>
  <c r="I181" i="11"/>
  <c r="K181" i="11"/>
  <c r="J181" i="11"/>
  <c r="U180" i="11"/>
  <c r="V180" i="11" s="1"/>
  <c r="M179" i="11"/>
  <c r="P179" i="11" s="1"/>
  <c r="F182" i="11"/>
  <c r="G182" i="11" s="1"/>
  <c r="AH177" i="11"/>
  <c r="S178" i="11"/>
  <c r="T178" i="11"/>
  <c r="E186" i="11" l="1"/>
  <c r="B220" i="9"/>
  <c r="D185" i="11"/>
  <c r="A220" i="9" s="1"/>
  <c r="M180" i="11"/>
  <c r="P180" i="11" s="1"/>
  <c r="S179" i="11"/>
  <c r="T179" i="11"/>
  <c r="K182" i="11"/>
  <c r="Q182" i="11"/>
  <c r="R182" i="11" s="1"/>
  <c r="J182" i="11"/>
  <c r="I182" i="11"/>
  <c r="L181" i="11"/>
  <c r="M181" i="11" s="1"/>
  <c r="P181" i="11" s="1"/>
  <c r="W178" i="11"/>
  <c r="AD178" i="11"/>
  <c r="F183" i="11"/>
  <c r="G183" i="11" s="1"/>
  <c r="X180" i="11"/>
  <c r="AB180" i="11"/>
  <c r="AC180" i="11" s="1"/>
  <c r="U181" i="11"/>
  <c r="V181" i="11" s="1"/>
  <c r="E187" i="11" l="1"/>
  <c r="B221" i="9"/>
  <c r="D186" i="11"/>
  <c r="A221" i="9" s="1"/>
  <c r="C213" i="9"/>
  <c r="S181" i="11"/>
  <c r="T181" i="11"/>
  <c r="X181" i="11"/>
  <c r="AB181" i="11"/>
  <c r="AC181" i="11" s="1"/>
  <c r="Q183" i="11"/>
  <c r="R183" i="11" s="1"/>
  <c r="I183" i="11"/>
  <c r="K183" i="11"/>
  <c r="J183" i="11"/>
  <c r="N181" i="11"/>
  <c r="O181" i="11" s="1"/>
  <c r="L182" i="11"/>
  <c r="N182" i="11" s="1"/>
  <c r="O182" i="11" s="1"/>
  <c r="AE178" i="11"/>
  <c r="AH178" i="11"/>
  <c r="U182" i="11"/>
  <c r="V182" i="11" s="1"/>
  <c r="AD179" i="11"/>
  <c r="W179" i="11"/>
  <c r="F184" i="11"/>
  <c r="G184" i="11" s="1"/>
  <c r="AA178" i="11"/>
  <c r="Z178" i="11"/>
  <c r="Y178" i="11"/>
  <c r="S180" i="11"/>
  <c r="T180" i="11"/>
  <c r="E188" i="11" l="1"/>
  <c r="B222" i="9"/>
  <c r="D187" i="11"/>
  <c r="A222" i="9" s="1"/>
  <c r="C214" i="9"/>
  <c r="M182" i="11"/>
  <c r="P182" i="11" s="1"/>
  <c r="W180" i="11"/>
  <c r="AD180" i="11"/>
  <c r="F185" i="11"/>
  <c r="G185" i="11" s="1"/>
  <c r="K184" i="11"/>
  <c r="J184" i="11"/>
  <c r="I184" i="11"/>
  <c r="Q184" i="11"/>
  <c r="R184" i="11" s="1"/>
  <c r="L183" i="11"/>
  <c r="M183" i="11" s="1"/>
  <c r="P183" i="11" s="1"/>
  <c r="AA179" i="11"/>
  <c r="Y179" i="11"/>
  <c r="Z179" i="11"/>
  <c r="X182" i="11"/>
  <c r="AB182" i="11"/>
  <c r="AC182" i="11" s="1"/>
  <c r="AE179" i="11"/>
  <c r="AH179" i="11"/>
  <c r="AD181" i="11"/>
  <c r="W181" i="11"/>
  <c r="AA181" i="11" s="1"/>
  <c r="AF178" i="11"/>
  <c r="AG178" i="11" s="1"/>
  <c r="U183" i="11"/>
  <c r="V183" i="11" s="1"/>
  <c r="E189" i="11" l="1"/>
  <c r="B223" i="9"/>
  <c r="D188" i="11"/>
  <c r="A223" i="9" s="1"/>
  <c r="C216" i="9"/>
  <c r="C215" i="9"/>
  <c r="AE181" i="11"/>
  <c r="AF181" i="11" s="1"/>
  <c r="AG181" i="11" s="1"/>
  <c r="S183" i="11"/>
  <c r="T183" i="11"/>
  <c r="W183" i="11" s="1"/>
  <c r="AA183" i="11" s="1"/>
  <c r="N183" i="11"/>
  <c r="O183" i="11" s="1"/>
  <c r="S182" i="11"/>
  <c r="T182" i="11"/>
  <c r="W182" i="11" s="1"/>
  <c r="AA182" i="11" s="1"/>
  <c r="AF179" i="11"/>
  <c r="AG179" i="11" s="1"/>
  <c r="X183" i="11"/>
  <c r="AB183" i="11"/>
  <c r="AC183" i="11" s="1"/>
  <c r="Z181" i="11"/>
  <c r="AH181" i="11"/>
  <c r="AE180" i="11"/>
  <c r="AH180" i="11"/>
  <c r="L184" i="11"/>
  <c r="N184" i="11" s="1"/>
  <c r="O184" i="11" s="1"/>
  <c r="F186" i="11"/>
  <c r="G186" i="11" s="1"/>
  <c r="Y181" i="11"/>
  <c r="U184" i="11"/>
  <c r="V184" i="11" s="1"/>
  <c r="J185" i="11"/>
  <c r="Q185" i="11"/>
  <c r="R185" i="11" s="1"/>
  <c r="I185" i="11"/>
  <c r="K185" i="11"/>
  <c r="AA180" i="11"/>
  <c r="Y180" i="11"/>
  <c r="Z180" i="11"/>
  <c r="E190" i="11" l="1"/>
  <c r="B224" i="9"/>
  <c r="D189" i="11"/>
  <c r="A224" i="9" s="1"/>
  <c r="AD182" i="11"/>
  <c r="M184" i="11"/>
  <c r="P184" i="11" s="1"/>
  <c r="Y182" i="11"/>
  <c r="Z182" i="11"/>
  <c r="U185" i="11"/>
  <c r="V185" i="11" s="1"/>
  <c r="AF180" i="11"/>
  <c r="AG180" i="11" s="1"/>
  <c r="L185" i="11"/>
  <c r="M185" i="11" s="1"/>
  <c r="P185" i="11" s="1"/>
  <c r="S185" i="11" s="1"/>
  <c r="K186" i="11"/>
  <c r="Q186" i="11"/>
  <c r="R186" i="11" s="1"/>
  <c r="I186" i="11"/>
  <c r="J186" i="11"/>
  <c r="AD183" i="11"/>
  <c r="Y183" i="11"/>
  <c r="Z183" i="11"/>
  <c r="X184" i="11"/>
  <c r="AB184" i="11"/>
  <c r="AC184" i="11" s="1"/>
  <c r="F187" i="11"/>
  <c r="G187" i="11" s="1"/>
  <c r="E191" i="11" l="1"/>
  <c r="B225" i="9"/>
  <c r="D190" i="11"/>
  <c r="A225" i="9" s="1"/>
  <c r="C218" i="9"/>
  <c r="C217" i="9"/>
  <c r="AE183" i="11"/>
  <c r="AF183" i="11" s="1"/>
  <c r="AG183" i="11" s="1"/>
  <c r="AE182" i="11"/>
  <c r="AF182" i="11" s="1"/>
  <c r="AG182" i="11" s="1"/>
  <c r="AH182" i="11"/>
  <c r="S184" i="11"/>
  <c r="T184" i="11"/>
  <c r="N185" i="11"/>
  <c r="O185" i="11" s="1"/>
  <c r="AH183" i="11"/>
  <c r="F188" i="11"/>
  <c r="G188" i="11" s="1"/>
  <c r="T185" i="11"/>
  <c r="J187" i="11"/>
  <c r="Q187" i="11"/>
  <c r="R187" i="11" s="1"/>
  <c r="I187" i="11"/>
  <c r="K187" i="11"/>
  <c r="U186" i="11"/>
  <c r="V186" i="11" s="1"/>
  <c r="X185" i="11"/>
  <c r="AB185" i="11"/>
  <c r="AC185" i="11" s="1"/>
  <c r="L186" i="11"/>
  <c r="M186" i="11" s="1"/>
  <c r="P186" i="11" s="1"/>
  <c r="S186" i="11" s="1"/>
  <c r="E192" i="11" l="1"/>
  <c r="B226" i="9"/>
  <c r="D191" i="11"/>
  <c r="A226" i="9" s="1"/>
  <c r="W184" i="11"/>
  <c r="AD184" i="11"/>
  <c r="N186" i="11"/>
  <c r="O186" i="11" s="1"/>
  <c r="X186" i="11"/>
  <c r="AB186" i="11"/>
  <c r="AC186" i="11" s="1"/>
  <c r="U187" i="11"/>
  <c r="V187" i="11" s="1"/>
  <c r="K188" i="11"/>
  <c r="Q188" i="11"/>
  <c r="R188" i="11" s="1"/>
  <c r="I188" i="11"/>
  <c r="J188" i="11"/>
  <c r="T186" i="11"/>
  <c r="L187" i="11"/>
  <c r="M187" i="11" s="1"/>
  <c r="P187" i="11" s="1"/>
  <c r="AD185" i="11"/>
  <c r="W185" i="11"/>
  <c r="AA185" i="11" s="1"/>
  <c r="F189" i="11"/>
  <c r="G189" i="11" s="1"/>
  <c r="E193" i="11" l="1"/>
  <c r="B227" i="9"/>
  <c r="D192" i="11"/>
  <c r="A227" i="9" s="1"/>
  <c r="C220" i="9"/>
  <c r="C219" i="9"/>
  <c r="AE185" i="11"/>
  <c r="AF185" i="11" s="1"/>
  <c r="AG185" i="11" s="1"/>
  <c r="AE184" i="11"/>
  <c r="AH184" i="11"/>
  <c r="AA184" i="11"/>
  <c r="Z184" i="11"/>
  <c r="Y184" i="11"/>
  <c r="N187" i="11"/>
  <c r="O187" i="11" s="1"/>
  <c r="AH185" i="11"/>
  <c r="S187" i="11"/>
  <c r="T187" i="11"/>
  <c r="X187" i="11"/>
  <c r="AB187" i="11"/>
  <c r="AC187" i="11" s="1"/>
  <c r="J189" i="11"/>
  <c r="Q189" i="11"/>
  <c r="R189" i="11" s="1"/>
  <c r="I189" i="11"/>
  <c r="K189" i="11"/>
  <c r="Y185" i="11"/>
  <c r="W186" i="11"/>
  <c r="AA186" i="11" s="1"/>
  <c r="AD186" i="11"/>
  <c r="U188" i="11"/>
  <c r="V188" i="11" s="1"/>
  <c r="Z185" i="11"/>
  <c r="F190" i="11"/>
  <c r="G190" i="11" s="1"/>
  <c r="L188" i="11"/>
  <c r="M188" i="11" s="1"/>
  <c r="P188" i="11" s="1"/>
  <c r="E194" i="11" l="1"/>
  <c r="B228" i="9"/>
  <c r="D193" i="11"/>
  <c r="A228" i="9" s="1"/>
  <c r="C221" i="9"/>
  <c r="AE186" i="11"/>
  <c r="AF186" i="11" s="1"/>
  <c r="AG186" i="11" s="1"/>
  <c r="Z186" i="11"/>
  <c r="AF184" i="11"/>
  <c r="AG184" i="11" s="1"/>
  <c r="N188" i="11"/>
  <c r="O188" i="11" s="1"/>
  <c r="Y186" i="11"/>
  <c r="S188" i="11"/>
  <c r="T188" i="11"/>
  <c r="K190" i="11"/>
  <c r="J190" i="11"/>
  <c r="Q190" i="11"/>
  <c r="R190" i="11" s="1"/>
  <c r="I190" i="11"/>
  <c r="F191" i="11"/>
  <c r="G191" i="11" s="1"/>
  <c r="AH186" i="11"/>
  <c r="U189" i="11"/>
  <c r="V189" i="11" s="1"/>
  <c r="X188" i="11"/>
  <c r="AB188" i="11"/>
  <c r="AC188" i="11" s="1"/>
  <c r="L189" i="11"/>
  <c r="N189" i="11" s="1"/>
  <c r="O189" i="11" s="1"/>
  <c r="AD187" i="11"/>
  <c r="W187" i="11"/>
  <c r="AA187" i="11" s="1"/>
  <c r="E195" i="11" l="1"/>
  <c r="B229" i="9"/>
  <c r="D194" i="11"/>
  <c r="A229" i="9" s="1"/>
  <c r="C222" i="9"/>
  <c r="AE187" i="11"/>
  <c r="AF187" i="11" s="1"/>
  <c r="AG187" i="11" s="1"/>
  <c r="M189" i="11"/>
  <c r="P189" i="11" s="1"/>
  <c r="S189" i="11" s="1"/>
  <c r="AH187" i="11"/>
  <c r="X189" i="11"/>
  <c r="AB189" i="11"/>
  <c r="AC189" i="11" s="1"/>
  <c r="F192" i="11"/>
  <c r="G192" i="11" s="1"/>
  <c r="Y187" i="11"/>
  <c r="W188" i="11"/>
  <c r="AA188" i="11" s="1"/>
  <c r="AD188" i="11"/>
  <c r="J191" i="11"/>
  <c r="Q191" i="11"/>
  <c r="R191" i="11" s="1"/>
  <c r="I191" i="11"/>
  <c r="K191" i="11"/>
  <c r="L190" i="11"/>
  <c r="M190" i="11" s="1"/>
  <c r="P190" i="11" s="1"/>
  <c r="Z187" i="11"/>
  <c r="U190" i="11"/>
  <c r="V190" i="11" s="1"/>
  <c r="E196" i="11" l="1"/>
  <c r="B230" i="9"/>
  <c r="D195" i="11"/>
  <c r="A230" i="9" s="1"/>
  <c r="C223" i="9"/>
  <c r="AE188" i="11"/>
  <c r="AF188" i="11" s="1"/>
  <c r="AG188" i="11" s="1"/>
  <c r="T189" i="11"/>
  <c r="W189" i="11" s="1"/>
  <c r="AA189" i="11" s="1"/>
  <c r="Z188" i="11"/>
  <c r="S190" i="11"/>
  <c r="T190" i="11"/>
  <c r="N190" i="11"/>
  <c r="O190" i="11" s="1"/>
  <c r="U191" i="11"/>
  <c r="V191" i="11" s="1"/>
  <c r="L191" i="11"/>
  <c r="N191" i="11" s="1"/>
  <c r="O191" i="11" s="1"/>
  <c r="F193" i="11"/>
  <c r="G193" i="11" s="1"/>
  <c r="X190" i="11"/>
  <c r="AB190" i="11"/>
  <c r="AC190" i="11" s="1"/>
  <c r="AH188" i="11"/>
  <c r="Y188" i="11"/>
  <c r="K192" i="11"/>
  <c r="J192" i="11"/>
  <c r="Q192" i="11"/>
  <c r="R192" i="11" s="1"/>
  <c r="I192" i="11"/>
  <c r="E197" i="11" l="1"/>
  <c r="B231" i="9"/>
  <c r="D196" i="11"/>
  <c r="A231" i="9" s="1"/>
  <c r="AD189" i="11"/>
  <c r="C224" i="9" s="1"/>
  <c r="AD190" i="11"/>
  <c r="W190" i="11"/>
  <c r="AA190" i="11" s="1"/>
  <c r="M191" i="11"/>
  <c r="P191" i="11" s="1"/>
  <c r="S191" i="11" s="1"/>
  <c r="F194" i="11"/>
  <c r="G194" i="11" s="1"/>
  <c r="U192" i="11"/>
  <c r="V192" i="11" s="1"/>
  <c r="L192" i="11"/>
  <c r="M192" i="11" s="1"/>
  <c r="P192" i="11" s="1"/>
  <c r="J193" i="11"/>
  <c r="Q193" i="11"/>
  <c r="R193" i="11" s="1"/>
  <c r="I193" i="11"/>
  <c r="K193" i="11"/>
  <c r="X191" i="11"/>
  <c r="AB191" i="11"/>
  <c r="AC191" i="11" s="1"/>
  <c r="Y189" i="11"/>
  <c r="Z189" i="11"/>
  <c r="E198" i="11" l="1"/>
  <c r="B232" i="9"/>
  <c r="D197" i="11"/>
  <c r="A232" i="9" s="1"/>
  <c r="AE189" i="11"/>
  <c r="AF189" i="11" s="1"/>
  <c r="AG189" i="11" s="1"/>
  <c r="AH189" i="11"/>
  <c r="T191" i="11"/>
  <c r="AD191" i="11" s="1"/>
  <c r="C225" i="9"/>
  <c r="AE190" i="11"/>
  <c r="AF190" i="11" s="1"/>
  <c r="AG190" i="11" s="1"/>
  <c r="AH190" i="11"/>
  <c r="Z190" i="11"/>
  <c r="Y190" i="11"/>
  <c r="N192" i="11"/>
  <c r="O192" i="11" s="1"/>
  <c r="S192" i="11"/>
  <c r="T192" i="11"/>
  <c r="X192" i="11"/>
  <c r="AB192" i="11"/>
  <c r="AC192" i="11" s="1"/>
  <c r="F195" i="11"/>
  <c r="G195" i="11" s="1"/>
  <c r="U193" i="11"/>
  <c r="V193" i="11" s="1"/>
  <c r="K194" i="11"/>
  <c r="I194" i="11"/>
  <c r="Q194" i="11"/>
  <c r="R194" i="11" s="1"/>
  <c r="J194" i="11"/>
  <c r="L193" i="11"/>
  <c r="N193" i="11" s="1"/>
  <c r="O193" i="11" s="1"/>
  <c r="E199" i="11" l="1"/>
  <c r="B233" i="9"/>
  <c r="D198" i="11"/>
  <c r="A233" i="9" s="1"/>
  <c r="W191" i="11"/>
  <c r="AA191" i="11" s="1"/>
  <c r="C226" i="9"/>
  <c r="AE191" i="11"/>
  <c r="AF191" i="11" s="1"/>
  <c r="AG191" i="11" s="1"/>
  <c r="L194" i="11"/>
  <c r="N194" i="11" s="1"/>
  <c r="O194" i="11" s="1"/>
  <c r="F196" i="11"/>
  <c r="G196" i="11" s="1"/>
  <c r="M193" i="11"/>
  <c r="P193" i="11" s="1"/>
  <c r="AH191" i="11"/>
  <c r="J195" i="11"/>
  <c r="Q195" i="11"/>
  <c r="R195" i="11" s="1"/>
  <c r="K195" i="11"/>
  <c r="I195" i="11"/>
  <c r="W192" i="11"/>
  <c r="AA192" i="11" s="1"/>
  <c r="AD192" i="11"/>
  <c r="U194" i="11"/>
  <c r="V194" i="11" s="1"/>
  <c r="X193" i="11"/>
  <c r="AB193" i="11"/>
  <c r="AC193" i="11" s="1"/>
  <c r="E200" i="11" l="1"/>
  <c r="B234" i="9"/>
  <c r="D199" i="11"/>
  <c r="A234" i="9" s="1"/>
  <c r="Z191" i="11"/>
  <c r="Y191" i="11"/>
  <c r="C227" i="9"/>
  <c r="AE192" i="11"/>
  <c r="AF192" i="11" s="1"/>
  <c r="AG192" i="11" s="1"/>
  <c r="M194" i="11"/>
  <c r="P194" i="11" s="1"/>
  <c r="S194" i="11" s="1"/>
  <c r="Y192" i="11"/>
  <c r="X194" i="11"/>
  <c r="AB194" i="11"/>
  <c r="AC194" i="11" s="1"/>
  <c r="U195" i="11"/>
  <c r="V195" i="11" s="1"/>
  <c r="AH192" i="11"/>
  <c r="Z192" i="11"/>
  <c r="L195" i="11"/>
  <c r="M195" i="11" s="1"/>
  <c r="P195" i="11" s="1"/>
  <c r="F197" i="11"/>
  <c r="G197" i="11" s="1"/>
  <c r="S193" i="11"/>
  <c r="T193" i="11"/>
  <c r="J196" i="11"/>
  <c r="I196" i="11"/>
  <c r="K196" i="11"/>
  <c r="Q196" i="11"/>
  <c r="R196" i="11" s="1"/>
  <c r="E201" i="11" l="1"/>
  <c r="B235" i="9"/>
  <c r="D200" i="11"/>
  <c r="A235" i="9" s="1"/>
  <c r="T194" i="11"/>
  <c r="AD194" i="11" s="1"/>
  <c r="S195" i="11"/>
  <c r="T195" i="11"/>
  <c r="W195" i="11" s="1"/>
  <c r="AA195" i="11" s="1"/>
  <c r="N195" i="11"/>
  <c r="O195" i="11" s="1"/>
  <c r="L196" i="11"/>
  <c r="M196" i="11" s="1"/>
  <c r="P196" i="11" s="1"/>
  <c r="F198" i="11"/>
  <c r="G198" i="11" s="1"/>
  <c r="U196" i="11"/>
  <c r="V196" i="11" s="1"/>
  <c r="AD193" i="11"/>
  <c r="W193" i="11"/>
  <c r="J197" i="11"/>
  <c r="Q197" i="11"/>
  <c r="R197" i="11" s="1"/>
  <c r="K197" i="11"/>
  <c r="I197" i="11"/>
  <c r="X195" i="11"/>
  <c r="AB195" i="11"/>
  <c r="AC195" i="11" s="1"/>
  <c r="E202" i="11" l="1"/>
  <c r="B236" i="9"/>
  <c r="D201" i="11"/>
  <c r="A236" i="9" s="1"/>
  <c r="W194" i="11"/>
  <c r="AA194" i="11" s="1"/>
  <c r="C228" i="9"/>
  <c r="C229" i="9"/>
  <c r="AE194" i="11"/>
  <c r="AF194" i="11" s="1"/>
  <c r="AG194" i="11" s="1"/>
  <c r="AH194" i="11"/>
  <c r="S196" i="11"/>
  <c r="T196" i="11"/>
  <c r="I198" i="11"/>
  <c r="K198" i="11"/>
  <c r="J198" i="11"/>
  <c r="Q198" i="11"/>
  <c r="R198" i="11" s="1"/>
  <c r="U197" i="11"/>
  <c r="V197" i="11" s="1"/>
  <c r="X196" i="11"/>
  <c r="AB196" i="11"/>
  <c r="AC196" i="11" s="1"/>
  <c r="F199" i="11"/>
  <c r="G199" i="11" s="1"/>
  <c r="Z195" i="11"/>
  <c r="Y195" i="11"/>
  <c r="L197" i="11"/>
  <c r="N197" i="11" s="1"/>
  <c r="O197" i="11" s="1"/>
  <c r="N196" i="11"/>
  <c r="O196" i="11" s="1"/>
  <c r="AA193" i="11"/>
  <c r="Z193" i="11"/>
  <c r="Y193" i="11"/>
  <c r="AE193" i="11"/>
  <c r="AH193" i="11"/>
  <c r="AD195" i="11"/>
  <c r="E203" i="11" l="1"/>
  <c r="B237" i="9"/>
  <c r="D202" i="11"/>
  <c r="A237" i="9" s="1"/>
  <c r="Y194" i="11"/>
  <c r="Z194" i="11"/>
  <c r="C230" i="9"/>
  <c r="AE195" i="11"/>
  <c r="AF195" i="11" s="1"/>
  <c r="AG195" i="11" s="1"/>
  <c r="AH195" i="11"/>
  <c r="U198" i="11"/>
  <c r="V198" i="11" s="1"/>
  <c r="M197" i="11"/>
  <c r="P197" i="11" s="1"/>
  <c r="J199" i="11"/>
  <c r="K199" i="11"/>
  <c r="I199" i="11"/>
  <c r="Q199" i="11"/>
  <c r="R199" i="11" s="1"/>
  <c r="L198" i="11"/>
  <c r="N198" i="11" s="1"/>
  <c r="O198" i="11" s="1"/>
  <c r="AD196" i="11"/>
  <c r="W196" i="11"/>
  <c r="AA196" i="11" s="1"/>
  <c r="AF193" i="11"/>
  <c r="AG193" i="11" s="1"/>
  <c r="F200" i="11"/>
  <c r="G200" i="11" s="1"/>
  <c r="X197" i="11"/>
  <c r="AB197" i="11"/>
  <c r="AC197" i="11" s="1"/>
  <c r="E204" i="11" l="1"/>
  <c r="B238" i="9"/>
  <c r="D203" i="11"/>
  <c r="A238" i="9" s="1"/>
  <c r="C231" i="9"/>
  <c r="AE196" i="11"/>
  <c r="AF196" i="11" s="1"/>
  <c r="AG196" i="11" s="1"/>
  <c r="Y196" i="11"/>
  <c r="Z196" i="11"/>
  <c r="F201" i="11"/>
  <c r="G201" i="11" s="1"/>
  <c r="L199" i="11"/>
  <c r="N199" i="11" s="1"/>
  <c r="O199" i="11" s="1"/>
  <c r="X198" i="11"/>
  <c r="AB198" i="11"/>
  <c r="AC198" i="11" s="1"/>
  <c r="U199" i="11"/>
  <c r="V199" i="11" s="1"/>
  <c r="Q200" i="11"/>
  <c r="R200" i="11" s="1"/>
  <c r="K200" i="11"/>
  <c r="J200" i="11"/>
  <c r="I200" i="11"/>
  <c r="M198" i="11"/>
  <c r="P198" i="11" s="1"/>
  <c r="S197" i="11"/>
  <c r="T197" i="11"/>
  <c r="AH196" i="11"/>
  <c r="E205" i="11" l="1"/>
  <c r="B239" i="9"/>
  <c r="D204" i="11"/>
  <c r="A239" i="9" s="1"/>
  <c r="M199" i="11"/>
  <c r="P199" i="11" s="1"/>
  <c r="S199" i="11" s="1"/>
  <c r="X199" i="11"/>
  <c r="AB199" i="11"/>
  <c r="AC199" i="11" s="1"/>
  <c r="F202" i="11"/>
  <c r="G202" i="11" s="1"/>
  <c r="S198" i="11"/>
  <c r="T198" i="11"/>
  <c r="AD197" i="11"/>
  <c r="W197" i="11"/>
  <c r="L200" i="11"/>
  <c r="M200" i="11" s="1"/>
  <c r="P200" i="11" s="1"/>
  <c r="J201" i="11"/>
  <c r="I201" i="11"/>
  <c r="K201" i="11"/>
  <c r="Q201" i="11"/>
  <c r="R201" i="11" s="1"/>
  <c r="U200" i="11"/>
  <c r="V200" i="11" s="1"/>
  <c r="E206" i="11" l="1"/>
  <c r="B240" i="9"/>
  <c r="D205" i="11"/>
  <c r="A240" i="9" s="1"/>
  <c r="C232" i="9"/>
  <c r="N200" i="11"/>
  <c r="O200" i="11" s="1"/>
  <c r="T199" i="11"/>
  <c r="W199" i="11" s="1"/>
  <c r="AA199" i="11" s="1"/>
  <c r="S200" i="11"/>
  <c r="T200" i="11"/>
  <c r="X200" i="11"/>
  <c r="AB200" i="11"/>
  <c r="AC200" i="11" s="1"/>
  <c r="Q202" i="11"/>
  <c r="R202" i="11" s="1"/>
  <c r="K202" i="11"/>
  <c r="J202" i="11"/>
  <c r="I202" i="11"/>
  <c r="L201" i="11"/>
  <c r="N201" i="11" s="1"/>
  <c r="O201" i="11" s="1"/>
  <c r="AD198" i="11"/>
  <c r="W198" i="11"/>
  <c r="F203" i="11"/>
  <c r="G203" i="11" s="1"/>
  <c r="AE197" i="11"/>
  <c r="AH197" i="11"/>
  <c r="U201" i="11"/>
  <c r="V201" i="11" s="1"/>
  <c r="AA197" i="11"/>
  <c r="Z197" i="11"/>
  <c r="Y197" i="11"/>
  <c r="E207" i="11" l="1"/>
  <c r="B241" i="9"/>
  <c r="D206" i="11"/>
  <c r="A241" i="9" s="1"/>
  <c r="C233" i="9"/>
  <c r="Z199" i="11"/>
  <c r="Y199" i="11"/>
  <c r="AD199" i="11"/>
  <c r="M201" i="11"/>
  <c r="P201" i="11" s="1"/>
  <c r="F204" i="11"/>
  <c r="G204" i="11" s="1"/>
  <c r="J203" i="11"/>
  <c r="I203" i="11"/>
  <c r="Q203" i="11"/>
  <c r="R203" i="11" s="1"/>
  <c r="K203" i="11"/>
  <c r="AE198" i="11"/>
  <c r="AH198" i="11"/>
  <c r="U202" i="11"/>
  <c r="V202" i="11" s="1"/>
  <c r="W200" i="11"/>
  <c r="AA200" i="11" s="1"/>
  <c r="AD200" i="11"/>
  <c r="L202" i="11"/>
  <c r="M202" i="11" s="1"/>
  <c r="P202" i="11" s="1"/>
  <c r="S202" i="11" s="1"/>
  <c r="X201" i="11"/>
  <c r="AB201" i="11"/>
  <c r="AC201" i="11" s="1"/>
  <c r="AF197" i="11"/>
  <c r="AG197" i="11" s="1"/>
  <c r="AA198" i="11"/>
  <c r="Z198" i="11"/>
  <c r="Y198" i="11"/>
  <c r="E208" i="11" l="1"/>
  <c r="B242" i="9"/>
  <c r="D207" i="11"/>
  <c r="A242" i="9" s="1"/>
  <c r="C235" i="9"/>
  <c r="C234" i="9"/>
  <c r="N202" i="11"/>
  <c r="O202" i="11" s="1"/>
  <c r="AE200" i="11"/>
  <c r="AF200" i="11" s="1"/>
  <c r="AG200" i="11" s="1"/>
  <c r="AE199" i="11"/>
  <c r="AH199" i="11"/>
  <c r="AH200" i="11"/>
  <c r="Y200" i="11"/>
  <c r="S201" i="11"/>
  <c r="T201" i="11"/>
  <c r="W201" i="11" s="1"/>
  <c r="AA201" i="11" s="1"/>
  <c r="T202" i="11"/>
  <c r="U203" i="11"/>
  <c r="V203" i="11" s="1"/>
  <c r="J204" i="11"/>
  <c r="Q204" i="11"/>
  <c r="R204" i="11" s="1"/>
  <c r="I204" i="11"/>
  <c r="K204" i="11"/>
  <c r="AF198" i="11"/>
  <c r="AG198" i="11" s="1"/>
  <c r="L203" i="11"/>
  <c r="M203" i="11" s="1"/>
  <c r="P203" i="11" s="1"/>
  <c r="Z200" i="11"/>
  <c r="X202" i="11"/>
  <c r="AB202" i="11"/>
  <c r="AC202" i="11" s="1"/>
  <c r="F205" i="11"/>
  <c r="G205" i="11" s="1"/>
  <c r="E209" i="11" l="1"/>
  <c r="B243" i="9"/>
  <c r="D208" i="11"/>
  <c r="A243" i="9" s="1"/>
  <c r="AF199" i="11"/>
  <c r="AG199" i="11" s="1"/>
  <c r="Y201" i="11"/>
  <c r="Z201" i="11"/>
  <c r="AD201" i="11"/>
  <c r="S203" i="11"/>
  <c r="T203" i="11"/>
  <c r="F206" i="11"/>
  <c r="G206" i="11" s="1"/>
  <c r="U204" i="11"/>
  <c r="V204" i="11" s="1"/>
  <c r="X203" i="11"/>
  <c r="AB203" i="11"/>
  <c r="AC203" i="11" s="1"/>
  <c r="J205" i="11"/>
  <c r="K205" i="11"/>
  <c r="Q205" i="11"/>
  <c r="R205" i="11" s="1"/>
  <c r="I205" i="11"/>
  <c r="N203" i="11"/>
  <c r="O203" i="11" s="1"/>
  <c r="L204" i="11"/>
  <c r="N204" i="11" s="1"/>
  <c r="O204" i="11" s="1"/>
  <c r="AD202" i="11"/>
  <c r="W202" i="11"/>
  <c r="AA202" i="11" s="1"/>
  <c r="E210" i="11" l="1"/>
  <c r="B244" i="9"/>
  <c r="D209" i="11"/>
  <c r="A244" i="9" s="1"/>
  <c r="C236" i="9"/>
  <c r="C237" i="9"/>
  <c r="AE202" i="11"/>
  <c r="AF202" i="11" s="1"/>
  <c r="AG202" i="11" s="1"/>
  <c r="AE201" i="11"/>
  <c r="AF201" i="11" s="1"/>
  <c r="AG201" i="11" s="1"/>
  <c r="AH201" i="11"/>
  <c r="Y202" i="11"/>
  <c r="U205" i="11"/>
  <c r="V205" i="11" s="1"/>
  <c r="Z202" i="11"/>
  <c r="X204" i="11"/>
  <c r="AB204" i="11"/>
  <c r="AC204" i="11" s="1"/>
  <c r="F207" i="11"/>
  <c r="G207" i="11" s="1"/>
  <c r="AH202" i="11"/>
  <c r="L205" i="11"/>
  <c r="N205" i="11" s="1"/>
  <c r="O205" i="11" s="1"/>
  <c r="AD203" i="11"/>
  <c r="W203" i="11"/>
  <c r="AA203" i="11" s="1"/>
  <c r="M204" i="11"/>
  <c r="P204" i="11" s="1"/>
  <c r="J206" i="11"/>
  <c r="K206" i="11"/>
  <c r="I206" i="11"/>
  <c r="Q206" i="11"/>
  <c r="R206" i="11" s="1"/>
  <c r="E211" i="11" l="1"/>
  <c r="B245" i="9"/>
  <c r="D210" i="11"/>
  <c r="A245" i="9" s="1"/>
  <c r="C238" i="9"/>
  <c r="AE203" i="11"/>
  <c r="AF203" i="11" s="1"/>
  <c r="AG203" i="11" s="1"/>
  <c r="M205" i="11"/>
  <c r="P205" i="11" s="1"/>
  <c r="S205" i="11" s="1"/>
  <c r="AH203" i="11"/>
  <c r="Y203" i="11"/>
  <c r="S204" i="11"/>
  <c r="T204" i="11"/>
  <c r="J207" i="11"/>
  <c r="I207" i="11"/>
  <c r="Q207" i="11"/>
  <c r="R207" i="11" s="1"/>
  <c r="K207" i="11"/>
  <c r="Z203" i="11"/>
  <c r="L206" i="11"/>
  <c r="M206" i="11" s="1"/>
  <c r="P206" i="11" s="1"/>
  <c r="X205" i="11"/>
  <c r="AB205" i="11"/>
  <c r="AC205" i="11" s="1"/>
  <c r="U206" i="11"/>
  <c r="V206" i="11" s="1"/>
  <c r="F208" i="11"/>
  <c r="G208" i="11" s="1"/>
  <c r="E212" i="11" l="1"/>
  <c r="B246" i="9"/>
  <c r="D211" i="11"/>
  <c r="A246" i="9" s="1"/>
  <c r="T205" i="11"/>
  <c r="AD205" i="11" s="1"/>
  <c r="N206" i="11"/>
  <c r="O206" i="11" s="1"/>
  <c r="S206" i="11"/>
  <c r="T206" i="11"/>
  <c r="J208" i="11"/>
  <c r="Q208" i="11"/>
  <c r="R208" i="11" s="1"/>
  <c r="I208" i="11"/>
  <c r="K208" i="11"/>
  <c r="F209" i="11"/>
  <c r="G209" i="11" s="1"/>
  <c r="X206" i="11"/>
  <c r="AB206" i="11"/>
  <c r="AC206" i="11" s="1"/>
  <c r="L207" i="11"/>
  <c r="N207" i="11" s="1"/>
  <c r="O207" i="11" s="1"/>
  <c r="AD204" i="11"/>
  <c r="W204" i="11"/>
  <c r="U207" i="11"/>
  <c r="V207" i="11" s="1"/>
  <c r="E213" i="11" l="1"/>
  <c r="B247" i="9"/>
  <c r="D212" i="11"/>
  <c r="A247" i="9" s="1"/>
  <c r="W205" i="11"/>
  <c r="AA205" i="11" s="1"/>
  <c r="C239" i="9"/>
  <c r="C240" i="9"/>
  <c r="AE205" i="11"/>
  <c r="AF205" i="11" s="1"/>
  <c r="AG205" i="11" s="1"/>
  <c r="M207" i="11"/>
  <c r="P207" i="11" s="1"/>
  <c r="S207" i="11" s="1"/>
  <c r="AH205" i="11"/>
  <c r="AE204" i="11"/>
  <c r="AH204" i="11"/>
  <c r="X207" i="11"/>
  <c r="AB207" i="11"/>
  <c r="AC207" i="11" s="1"/>
  <c r="K209" i="11"/>
  <c r="J209" i="11"/>
  <c r="I209" i="11"/>
  <c r="Q209" i="11"/>
  <c r="R209" i="11" s="1"/>
  <c r="U208" i="11"/>
  <c r="V208" i="11" s="1"/>
  <c r="AA204" i="11"/>
  <c r="Z204" i="11"/>
  <c r="Y204" i="11"/>
  <c r="L208" i="11"/>
  <c r="M208" i="11" s="1"/>
  <c r="P208" i="11" s="1"/>
  <c r="F210" i="11"/>
  <c r="G210" i="11" s="1"/>
  <c r="AD206" i="11"/>
  <c r="W206" i="11"/>
  <c r="AA206" i="11" s="1"/>
  <c r="E214" i="11" l="1"/>
  <c r="B248" i="9"/>
  <c r="D213" i="11"/>
  <c r="A248" i="9" s="1"/>
  <c r="Y205" i="11"/>
  <c r="Z205" i="11"/>
  <c r="C241" i="9"/>
  <c r="AE206" i="11"/>
  <c r="AF206" i="11" s="1"/>
  <c r="AG206" i="11" s="1"/>
  <c r="T207" i="11"/>
  <c r="W207" i="11" s="1"/>
  <c r="AA207" i="11" s="1"/>
  <c r="AH206" i="11"/>
  <c r="Z206" i="11"/>
  <c r="S208" i="11"/>
  <c r="T208" i="11"/>
  <c r="L209" i="11"/>
  <c r="M209" i="11" s="1"/>
  <c r="P209" i="11" s="1"/>
  <c r="Q210" i="11"/>
  <c r="R210" i="11" s="1"/>
  <c r="I210" i="11"/>
  <c r="K210" i="11"/>
  <c r="J210" i="11"/>
  <c r="N208" i="11"/>
  <c r="O208" i="11" s="1"/>
  <c r="F211" i="11"/>
  <c r="G211" i="11" s="1"/>
  <c r="U209" i="11"/>
  <c r="V209" i="11" s="1"/>
  <c r="Y206" i="11"/>
  <c r="X208" i="11"/>
  <c r="AB208" i="11"/>
  <c r="AC208" i="11" s="1"/>
  <c r="AF204" i="11"/>
  <c r="AG204" i="11" s="1"/>
  <c r="AD207" i="11" l="1"/>
  <c r="C242" i="9" s="1"/>
  <c r="E215" i="11"/>
  <c r="B249" i="9"/>
  <c r="D214" i="11"/>
  <c r="A249" i="9" s="1"/>
  <c r="N209" i="11"/>
  <c r="O209" i="11" s="1"/>
  <c r="S209" i="11"/>
  <c r="T209" i="11"/>
  <c r="F212" i="11"/>
  <c r="G212" i="11" s="1"/>
  <c r="Z207" i="11"/>
  <c r="K211" i="11"/>
  <c r="J211" i="11"/>
  <c r="I211" i="11"/>
  <c r="Q211" i="11"/>
  <c r="R211" i="11" s="1"/>
  <c r="U210" i="11"/>
  <c r="V210" i="11" s="1"/>
  <c r="AD208" i="11"/>
  <c r="W208" i="11"/>
  <c r="AA208" i="11" s="1"/>
  <c r="X209" i="11"/>
  <c r="AB209" i="11"/>
  <c r="AC209" i="11" s="1"/>
  <c r="Y207" i="11"/>
  <c r="L210" i="11"/>
  <c r="M210" i="11" s="1"/>
  <c r="P210" i="11" s="1"/>
  <c r="AH207" i="11" l="1"/>
  <c r="AE207" i="11"/>
  <c r="AF207" i="11" s="1"/>
  <c r="AG207" i="11" s="1"/>
  <c r="E216" i="11"/>
  <c r="B250" i="9"/>
  <c r="D215" i="11"/>
  <c r="A250" i="9" s="1"/>
  <c r="C243" i="9"/>
  <c r="Z208" i="11"/>
  <c r="AE208" i="11"/>
  <c r="AF208" i="11" s="1"/>
  <c r="AG208" i="11" s="1"/>
  <c r="Y208" i="11"/>
  <c r="S210" i="11"/>
  <c r="T210" i="11"/>
  <c r="X210" i="11"/>
  <c r="AB210" i="11"/>
  <c r="AC210" i="11" s="1"/>
  <c r="W209" i="11"/>
  <c r="AA209" i="11" s="1"/>
  <c r="AD209" i="11"/>
  <c r="L211" i="11"/>
  <c r="N211" i="11" s="1"/>
  <c r="O211" i="11" s="1"/>
  <c r="F213" i="11"/>
  <c r="G213" i="11" s="1"/>
  <c r="N210" i="11"/>
  <c r="O210" i="11" s="1"/>
  <c r="AH208" i="11"/>
  <c r="U211" i="11"/>
  <c r="V211" i="11" s="1"/>
  <c r="Q212" i="11"/>
  <c r="R212" i="11" s="1"/>
  <c r="I212" i="11"/>
  <c r="K212" i="11"/>
  <c r="J212" i="11"/>
  <c r="E217" i="11" l="1"/>
  <c r="B251" i="9"/>
  <c r="D216" i="11"/>
  <c r="A251" i="9" s="1"/>
  <c r="C244" i="9"/>
  <c r="AE209" i="11"/>
  <c r="AF209" i="11" s="1"/>
  <c r="AG209" i="11" s="1"/>
  <c r="L212" i="11"/>
  <c r="M212" i="11" s="1"/>
  <c r="P212" i="11" s="1"/>
  <c r="M211" i="11"/>
  <c r="P211" i="11" s="1"/>
  <c r="U212" i="11"/>
  <c r="V212" i="11" s="1"/>
  <c r="K213" i="11"/>
  <c r="Q213" i="11"/>
  <c r="R213" i="11" s="1"/>
  <c r="J213" i="11"/>
  <c r="I213" i="11"/>
  <c r="Y209" i="11"/>
  <c r="AD210" i="11"/>
  <c r="W210" i="11"/>
  <c r="AA210" i="11" s="1"/>
  <c r="X211" i="11"/>
  <c r="AB211" i="11"/>
  <c r="AC211" i="11" s="1"/>
  <c r="F214" i="11"/>
  <c r="G214" i="11" s="1"/>
  <c r="AH209" i="11"/>
  <c r="Z209" i="11"/>
  <c r="E218" i="11" l="1"/>
  <c r="B252" i="9"/>
  <c r="D217" i="11"/>
  <c r="A252" i="9" s="1"/>
  <c r="C245" i="9"/>
  <c r="AE210" i="11"/>
  <c r="AF210" i="11" s="1"/>
  <c r="AG210" i="11" s="1"/>
  <c r="N212" i="11"/>
  <c r="O212" i="11" s="1"/>
  <c r="S212" i="11"/>
  <c r="T212" i="11"/>
  <c r="X212" i="11"/>
  <c r="AB212" i="11"/>
  <c r="AC212" i="11" s="1"/>
  <c r="F215" i="11"/>
  <c r="G215" i="11" s="1"/>
  <c r="S211" i="11"/>
  <c r="T211" i="11"/>
  <c r="Q214" i="11"/>
  <c r="R214" i="11" s="1"/>
  <c r="I214" i="11"/>
  <c r="K214" i="11"/>
  <c r="J214" i="11"/>
  <c r="Z210" i="11"/>
  <c r="L213" i="11"/>
  <c r="M213" i="11" s="1"/>
  <c r="P213" i="11" s="1"/>
  <c r="Y210" i="11"/>
  <c r="U213" i="11"/>
  <c r="V213" i="11" s="1"/>
  <c r="AH210" i="11"/>
  <c r="E219" i="11" l="1"/>
  <c r="B253" i="9"/>
  <c r="D218" i="11"/>
  <c r="A253" i="9" s="1"/>
  <c r="S213" i="11"/>
  <c r="T213" i="11"/>
  <c r="W213" i="11" s="1"/>
  <c r="AA213" i="11" s="1"/>
  <c r="N213" i="11"/>
  <c r="O213" i="11" s="1"/>
  <c r="K215" i="11"/>
  <c r="J215" i="11"/>
  <c r="I215" i="11"/>
  <c r="Q215" i="11"/>
  <c r="R215" i="11" s="1"/>
  <c r="U214" i="11"/>
  <c r="V214" i="11" s="1"/>
  <c r="F216" i="11"/>
  <c r="G216" i="11" s="1"/>
  <c r="AD212" i="11"/>
  <c r="W212" i="11"/>
  <c r="AA212" i="11" s="1"/>
  <c r="X213" i="11"/>
  <c r="AB213" i="11"/>
  <c r="AC213" i="11" s="1"/>
  <c r="L214" i="11"/>
  <c r="M214" i="11" s="1"/>
  <c r="P214" i="11" s="1"/>
  <c r="W211" i="11"/>
  <c r="AD211" i="11"/>
  <c r="E220" i="11" l="1"/>
  <c r="B254" i="9"/>
  <c r="D219" i="11"/>
  <c r="A254" i="9" s="1"/>
  <c r="C246" i="9"/>
  <c r="C247" i="9"/>
  <c r="AE212" i="11"/>
  <c r="AF212" i="11" s="1"/>
  <c r="AG212" i="11" s="1"/>
  <c r="S214" i="11"/>
  <c r="T214" i="11"/>
  <c r="AE211" i="11"/>
  <c r="AH211" i="11"/>
  <c r="X214" i="11"/>
  <c r="AB214" i="11"/>
  <c r="AC214" i="11" s="1"/>
  <c r="U215" i="11"/>
  <c r="V215" i="11" s="1"/>
  <c r="AA211" i="11"/>
  <c r="Z211" i="11"/>
  <c r="Y211" i="11"/>
  <c r="Y213" i="11"/>
  <c r="Z213" i="11"/>
  <c r="F217" i="11"/>
  <c r="G217" i="11" s="1"/>
  <c r="AD213" i="11"/>
  <c r="Z212" i="11"/>
  <c r="Q216" i="11"/>
  <c r="R216" i="11" s="1"/>
  <c r="I216" i="11"/>
  <c r="K216" i="11"/>
  <c r="J216" i="11"/>
  <c r="L215" i="11"/>
  <c r="N215" i="11" s="1"/>
  <c r="O215" i="11" s="1"/>
  <c r="Y212" i="11"/>
  <c r="N214" i="11"/>
  <c r="O214" i="11" s="1"/>
  <c r="AH212" i="11"/>
  <c r="E221" i="11" l="1"/>
  <c r="B255" i="9"/>
  <c r="D220" i="11"/>
  <c r="A255" i="9" s="1"/>
  <c r="C248" i="9"/>
  <c r="AE213" i="11"/>
  <c r="AF213" i="11" s="1"/>
  <c r="AG213" i="11" s="1"/>
  <c r="M215" i="11"/>
  <c r="P215" i="11" s="1"/>
  <c r="S215" i="11" s="1"/>
  <c r="X215" i="11"/>
  <c r="AB215" i="11"/>
  <c r="AC215" i="11" s="1"/>
  <c r="F218" i="11"/>
  <c r="G218" i="11" s="1"/>
  <c r="AF211" i="11"/>
  <c r="AG211" i="11" s="1"/>
  <c r="AD214" i="11"/>
  <c r="W214" i="11"/>
  <c r="AA214" i="11" s="1"/>
  <c r="L216" i="11"/>
  <c r="M216" i="11" s="1"/>
  <c r="P216" i="11" s="1"/>
  <c r="S216" i="11" s="1"/>
  <c r="U216" i="11"/>
  <c r="V216" i="11" s="1"/>
  <c r="K217" i="11"/>
  <c r="I217" i="11"/>
  <c r="Q217" i="11"/>
  <c r="R217" i="11" s="1"/>
  <c r="J217" i="11"/>
  <c r="AH213" i="11"/>
  <c r="E222" i="11" l="1"/>
  <c r="B256" i="9"/>
  <c r="D221" i="11"/>
  <c r="A256" i="9" s="1"/>
  <c r="C249" i="9"/>
  <c r="AE214" i="11"/>
  <c r="AF214" i="11" s="1"/>
  <c r="AG214" i="11" s="1"/>
  <c r="T215" i="11"/>
  <c r="W215" i="11" s="1"/>
  <c r="AA215" i="11" s="1"/>
  <c r="N216" i="11"/>
  <c r="O216" i="11" s="1"/>
  <c r="Z214" i="11"/>
  <c r="T216" i="11"/>
  <c r="W216" i="11" s="1"/>
  <c r="AA216" i="11" s="1"/>
  <c r="Y214" i="11"/>
  <c r="AH214" i="11"/>
  <c r="X216" i="11"/>
  <c r="AB216" i="11"/>
  <c r="AC216" i="11" s="1"/>
  <c r="L217" i="11"/>
  <c r="M217" i="11" s="1"/>
  <c r="P217" i="11" s="1"/>
  <c r="U217" i="11"/>
  <c r="V217" i="11" s="1"/>
  <c r="F219" i="11"/>
  <c r="G219" i="11" s="1"/>
  <c r="J218" i="11"/>
  <c r="Q218" i="11"/>
  <c r="R218" i="11" s="1"/>
  <c r="I218" i="11"/>
  <c r="K218" i="11"/>
  <c r="E223" i="11" l="1"/>
  <c r="B257" i="9"/>
  <c r="D222" i="11"/>
  <c r="A257" i="9" s="1"/>
  <c r="AD215" i="11"/>
  <c r="S217" i="11"/>
  <c r="T217" i="11"/>
  <c r="F220" i="11"/>
  <c r="G220" i="11" s="1"/>
  <c r="Y215" i="11"/>
  <c r="U218" i="11"/>
  <c r="V218" i="11" s="1"/>
  <c r="K219" i="11"/>
  <c r="J219" i="11"/>
  <c r="Q219" i="11"/>
  <c r="R219" i="11" s="1"/>
  <c r="I219" i="11"/>
  <c r="Z215" i="11"/>
  <c r="L218" i="11"/>
  <c r="M218" i="11" s="1"/>
  <c r="P218" i="11" s="1"/>
  <c r="S218" i="11" s="1"/>
  <c r="N217" i="11"/>
  <c r="O217" i="11" s="1"/>
  <c r="Y216" i="11"/>
  <c r="Z216" i="11"/>
  <c r="X217" i="11"/>
  <c r="AB217" i="11"/>
  <c r="AC217" i="11" s="1"/>
  <c r="AD216" i="11"/>
  <c r="E224" i="11" l="1"/>
  <c r="B258" i="9"/>
  <c r="D223" i="11"/>
  <c r="A258" i="9" s="1"/>
  <c r="C251" i="9"/>
  <c r="C250" i="9"/>
  <c r="AE215" i="11"/>
  <c r="AF215" i="11" s="1"/>
  <c r="AG215" i="11" s="1"/>
  <c r="AH215" i="11"/>
  <c r="AE216" i="11"/>
  <c r="AF216" i="11" s="1"/>
  <c r="AG216" i="11" s="1"/>
  <c r="N218" i="11"/>
  <c r="O218" i="11" s="1"/>
  <c r="X218" i="11"/>
  <c r="AB218" i="11"/>
  <c r="AC218" i="11" s="1"/>
  <c r="J220" i="11"/>
  <c r="Q220" i="11"/>
  <c r="R220" i="11" s="1"/>
  <c r="I220" i="11"/>
  <c r="K220" i="11"/>
  <c r="L219" i="11"/>
  <c r="M219" i="11" s="1"/>
  <c r="P219" i="11" s="1"/>
  <c r="S219" i="11" s="1"/>
  <c r="AH216" i="11"/>
  <c r="F221" i="11"/>
  <c r="G221" i="11" s="1"/>
  <c r="W217" i="11"/>
  <c r="AA217" i="11" s="1"/>
  <c r="AD217" i="11"/>
  <c r="U219" i="11"/>
  <c r="V219" i="11" s="1"/>
  <c r="T218" i="11"/>
  <c r="E225" i="11" l="1"/>
  <c r="B259" i="9"/>
  <c r="D224" i="11"/>
  <c r="A259" i="9" s="1"/>
  <c r="C252" i="9"/>
  <c r="AE217" i="11"/>
  <c r="AF217" i="11" s="1"/>
  <c r="AG217" i="11" s="1"/>
  <c r="N219" i="11"/>
  <c r="O219" i="11" s="1"/>
  <c r="Y217" i="11"/>
  <c r="U220" i="11"/>
  <c r="V220" i="11" s="1"/>
  <c r="F222" i="11"/>
  <c r="G222" i="11" s="1"/>
  <c r="L220" i="11"/>
  <c r="M220" i="11" s="1"/>
  <c r="P220" i="11" s="1"/>
  <c r="S220" i="11" s="1"/>
  <c r="T219" i="11"/>
  <c r="AD218" i="11"/>
  <c r="W218" i="11"/>
  <c r="AA218" i="11" s="1"/>
  <c r="X219" i="11"/>
  <c r="AB219" i="11"/>
  <c r="AC219" i="11" s="1"/>
  <c r="AH217" i="11"/>
  <c r="Z217" i="11"/>
  <c r="K221" i="11"/>
  <c r="Q221" i="11"/>
  <c r="R221" i="11" s="1"/>
  <c r="I221" i="11"/>
  <c r="J221" i="11"/>
  <c r="E226" i="11" l="1"/>
  <c r="B260" i="9"/>
  <c r="D225" i="11"/>
  <c r="A260" i="9" s="1"/>
  <c r="C253" i="9"/>
  <c r="AE218" i="11"/>
  <c r="AF218" i="11" s="1"/>
  <c r="AG218" i="11" s="1"/>
  <c r="Y218" i="11"/>
  <c r="N220" i="11"/>
  <c r="O220" i="11" s="1"/>
  <c r="Z218" i="11"/>
  <c r="AH218" i="11"/>
  <c r="U221" i="11"/>
  <c r="V221" i="11" s="1"/>
  <c r="J222" i="11"/>
  <c r="Q222" i="11"/>
  <c r="R222" i="11" s="1"/>
  <c r="I222" i="11"/>
  <c r="K222" i="11"/>
  <c r="L221" i="11"/>
  <c r="N221" i="11" s="1"/>
  <c r="O221" i="11" s="1"/>
  <c r="W219" i="11"/>
  <c r="AA219" i="11" s="1"/>
  <c r="AD219" i="11"/>
  <c r="F223" i="11"/>
  <c r="G223" i="11" s="1"/>
  <c r="T220" i="11"/>
  <c r="X220" i="11"/>
  <c r="AB220" i="11"/>
  <c r="AC220" i="11" s="1"/>
  <c r="E227" i="11" l="1"/>
  <c r="B261" i="9"/>
  <c r="D226" i="11"/>
  <c r="A261" i="9" s="1"/>
  <c r="C254" i="9"/>
  <c r="AE219" i="11"/>
  <c r="AF219" i="11" s="1"/>
  <c r="AG219" i="11" s="1"/>
  <c r="M221" i="11"/>
  <c r="P221" i="11" s="1"/>
  <c r="S221" i="11" s="1"/>
  <c r="AH219" i="11"/>
  <c r="F224" i="11"/>
  <c r="G224" i="11" s="1"/>
  <c r="U222" i="11"/>
  <c r="V222" i="11" s="1"/>
  <c r="L222" i="11"/>
  <c r="N222" i="11" s="1"/>
  <c r="O222" i="11" s="1"/>
  <c r="X221" i="11"/>
  <c r="AB221" i="11"/>
  <c r="AC221" i="11" s="1"/>
  <c r="Z219" i="11"/>
  <c r="Q223" i="11"/>
  <c r="R223" i="11" s="1"/>
  <c r="I223" i="11"/>
  <c r="K223" i="11"/>
  <c r="J223" i="11"/>
  <c r="AD220" i="11"/>
  <c r="W220" i="11"/>
  <c r="AA220" i="11" s="1"/>
  <c r="Y219" i="11"/>
  <c r="E228" i="11" l="1"/>
  <c r="B262" i="9"/>
  <c r="D227" i="11"/>
  <c r="A262" i="9" s="1"/>
  <c r="T221" i="11"/>
  <c r="W221" i="11" s="1"/>
  <c r="AA221" i="11" s="1"/>
  <c r="C255" i="9"/>
  <c r="AE220" i="11"/>
  <c r="AF220" i="11" s="1"/>
  <c r="AG220" i="11" s="1"/>
  <c r="M222" i="11"/>
  <c r="P222" i="11" s="1"/>
  <c r="S222" i="11" s="1"/>
  <c r="U223" i="11"/>
  <c r="V223" i="11" s="1"/>
  <c r="Z220" i="11"/>
  <c r="K224" i="11"/>
  <c r="J224" i="11"/>
  <c r="I224" i="11"/>
  <c r="Q224" i="11"/>
  <c r="R224" i="11" s="1"/>
  <c r="L223" i="11"/>
  <c r="N223" i="11" s="1"/>
  <c r="O223" i="11" s="1"/>
  <c r="AH220" i="11"/>
  <c r="Y220" i="11"/>
  <c r="X222" i="11"/>
  <c r="AB222" i="11"/>
  <c r="AC222" i="11" s="1"/>
  <c r="F225" i="11"/>
  <c r="G225" i="11" s="1"/>
  <c r="E229" i="11" l="1"/>
  <c r="B263" i="9"/>
  <c r="D228" i="11"/>
  <c r="A263" i="9" s="1"/>
  <c r="AD221" i="11"/>
  <c r="C256" i="9" s="1"/>
  <c r="T222" i="11"/>
  <c r="AD222" i="11" s="1"/>
  <c r="M223" i="11"/>
  <c r="P223" i="11" s="1"/>
  <c r="S223" i="11" s="1"/>
  <c r="F226" i="11"/>
  <c r="G226" i="11" s="1"/>
  <c r="U224" i="11"/>
  <c r="V224" i="11" s="1"/>
  <c r="Q225" i="11"/>
  <c r="R225" i="11" s="1"/>
  <c r="I225" i="11"/>
  <c r="K225" i="11"/>
  <c r="J225" i="11"/>
  <c r="Z221" i="11"/>
  <c r="X223" i="11"/>
  <c r="AB223" i="11"/>
  <c r="AC223" i="11" s="1"/>
  <c r="L224" i="11"/>
  <c r="M224" i="11" s="1"/>
  <c r="P224" i="11" s="1"/>
  <c r="S224" i="11" s="1"/>
  <c r="Y221" i="11"/>
  <c r="E230" i="11" l="1"/>
  <c r="B264" i="9"/>
  <c r="D229" i="11"/>
  <c r="A264" i="9" s="1"/>
  <c r="AH221" i="11"/>
  <c r="AE221" i="11"/>
  <c r="AF221" i="11" s="1"/>
  <c r="AG221" i="11" s="1"/>
  <c r="C257" i="9"/>
  <c r="W222" i="11"/>
  <c r="AA222" i="11" s="1"/>
  <c r="AE222" i="11"/>
  <c r="AF222" i="11" s="1"/>
  <c r="AG222" i="11" s="1"/>
  <c r="T223" i="11"/>
  <c r="W223" i="11" s="1"/>
  <c r="AA223" i="11" s="1"/>
  <c r="AH222" i="11"/>
  <c r="N224" i="11"/>
  <c r="O224" i="11" s="1"/>
  <c r="U225" i="11"/>
  <c r="V225" i="11" s="1"/>
  <c r="L225" i="11"/>
  <c r="N225" i="11" s="1"/>
  <c r="O225" i="11" s="1"/>
  <c r="T224" i="11"/>
  <c r="K226" i="11"/>
  <c r="Q226" i="11"/>
  <c r="R226" i="11" s="1"/>
  <c r="J226" i="11"/>
  <c r="I226" i="11"/>
  <c r="X224" i="11"/>
  <c r="AB224" i="11"/>
  <c r="AC224" i="11" s="1"/>
  <c r="F227" i="11"/>
  <c r="G227" i="11" s="1"/>
  <c r="E231" i="11" l="1"/>
  <c r="B265" i="9"/>
  <c r="D230" i="11"/>
  <c r="A265" i="9" s="1"/>
  <c r="Y222" i="11"/>
  <c r="Z222" i="11"/>
  <c r="AD223" i="11"/>
  <c r="M225" i="11"/>
  <c r="P225" i="11" s="1"/>
  <c r="F228" i="11"/>
  <c r="G228" i="11" s="1"/>
  <c r="U226" i="11"/>
  <c r="V226" i="11" s="1"/>
  <c r="Z223" i="11"/>
  <c r="Q227" i="11"/>
  <c r="R227" i="11" s="1"/>
  <c r="I227" i="11"/>
  <c r="K227" i="11"/>
  <c r="J227" i="11"/>
  <c r="L226" i="11"/>
  <c r="N226" i="11" s="1"/>
  <c r="O226" i="11" s="1"/>
  <c r="Y223" i="11"/>
  <c r="W224" i="11"/>
  <c r="AA224" i="11" s="1"/>
  <c r="AD224" i="11"/>
  <c r="X225" i="11"/>
  <c r="AB225" i="11"/>
  <c r="AC225" i="11" s="1"/>
  <c r="E232" i="11" l="1"/>
  <c r="B266" i="9"/>
  <c r="D231" i="11"/>
  <c r="A266" i="9" s="1"/>
  <c r="C259" i="9"/>
  <c r="AH223" i="11"/>
  <c r="C258" i="9"/>
  <c r="AE223" i="11"/>
  <c r="AF223" i="11" s="1"/>
  <c r="AG223" i="11" s="1"/>
  <c r="AE224" i="11"/>
  <c r="AF224" i="11" s="1"/>
  <c r="AG224" i="11" s="1"/>
  <c r="AH224" i="11"/>
  <c r="K228" i="11"/>
  <c r="Q228" i="11"/>
  <c r="R228" i="11" s="1"/>
  <c r="J228" i="11"/>
  <c r="I228" i="11"/>
  <c r="M226" i="11"/>
  <c r="P226" i="11" s="1"/>
  <c r="U227" i="11"/>
  <c r="V227" i="11" s="1"/>
  <c r="Y224" i="11"/>
  <c r="F229" i="11"/>
  <c r="G229" i="11" s="1"/>
  <c r="L227" i="11"/>
  <c r="N227" i="11" s="1"/>
  <c r="O227" i="11" s="1"/>
  <c r="Z224" i="11"/>
  <c r="X226" i="11"/>
  <c r="AB226" i="11"/>
  <c r="AC226" i="11" s="1"/>
  <c r="S225" i="11"/>
  <c r="T225" i="11"/>
  <c r="E233" i="11" l="1"/>
  <c r="B267" i="9"/>
  <c r="D232" i="11"/>
  <c r="A267" i="9" s="1"/>
  <c r="M227" i="11"/>
  <c r="P227" i="11" s="1"/>
  <c r="S227" i="11" s="1"/>
  <c r="J229" i="11"/>
  <c r="Q229" i="11"/>
  <c r="R229" i="11" s="1"/>
  <c r="I229" i="11"/>
  <c r="K229" i="11"/>
  <c r="L228" i="11"/>
  <c r="M228" i="11" s="1"/>
  <c r="P228" i="11" s="1"/>
  <c r="S226" i="11"/>
  <c r="T226" i="11"/>
  <c r="U228" i="11"/>
  <c r="V228" i="11" s="1"/>
  <c r="AD225" i="11"/>
  <c r="W225" i="11"/>
  <c r="F230" i="11"/>
  <c r="G230" i="11" s="1"/>
  <c r="X227" i="11"/>
  <c r="AB227" i="11"/>
  <c r="AC227" i="11" s="1"/>
  <c r="E234" i="11" l="1"/>
  <c r="B268" i="9"/>
  <c r="D233" i="11"/>
  <c r="A268" i="9" s="1"/>
  <c r="C260" i="9"/>
  <c r="T227" i="11"/>
  <c r="AD227" i="11" s="1"/>
  <c r="S228" i="11"/>
  <c r="T228" i="11"/>
  <c r="K230" i="11"/>
  <c r="J230" i="11"/>
  <c r="Q230" i="11"/>
  <c r="R230" i="11" s="1"/>
  <c r="I230" i="11"/>
  <c r="X228" i="11"/>
  <c r="AB228" i="11"/>
  <c r="AC228" i="11" s="1"/>
  <c r="N228" i="11"/>
  <c r="O228" i="11" s="1"/>
  <c r="AE225" i="11"/>
  <c r="AH225" i="11"/>
  <c r="F231" i="11"/>
  <c r="G231" i="11" s="1"/>
  <c r="U229" i="11"/>
  <c r="V229" i="11" s="1"/>
  <c r="AA225" i="11"/>
  <c r="Y225" i="11"/>
  <c r="Z225" i="11"/>
  <c r="W226" i="11"/>
  <c r="AD226" i="11"/>
  <c r="L229" i="11"/>
  <c r="M229" i="11" s="1"/>
  <c r="P229" i="11" s="1"/>
  <c r="E235" i="11" l="1"/>
  <c r="B269" i="9"/>
  <c r="D234" i="11"/>
  <c r="A269" i="9" s="1"/>
  <c r="C262" i="9"/>
  <c r="C261" i="9"/>
  <c r="AE227" i="11"/>
  <c r="AF227" i="11" s="1"/>
  <c r="AG227" i="11" s="1"/>
  <c r="W227" i="11"/>
  <c r="AA227" i="11" s="1"/>
  <c r="AH227" i="11"/>
  <c r="S229" i="11"/>
  <c r="T229" i="11"/>
  <c r="AE226" i="11"/>
  <c r="AH226" i="11"/>
  <c r="AA226" i="11"/>
  <c r="Z226" i="11"/>
  <c r="Y226" i="11"/>
  <c r="J231" i="11"/>
  <c r="Q231" i="11"/>
  <c r="R231" i="11" s="1"/>
  <c r="I231" i="11"/>
  <c r="K231" i="11"/>
  <c r="F232" i="11"/>
  <c r="G232" i="11" s="1"/>
  <c r="AF225" i="11"/>
  <c r="AG225" i="11" s="1"/>
  <c r="W228" i="11"/>
  <c r="AA228" i="11" s="1"/>
  <c r="AD228" i="11"/>
  <c r="X229" i="11"/>
  <c r="AB229" i="11"/>
  <c r="AC229" i="11" s="1"/>
  <c r="L230" i="11"/>
  <c r="N230" i="11" s="1"/>
  <c r="O230" i="11" s="1"/>
  <c r="N229" i="11"/>
  <c r="O229" i="11" s="1"/>
  <c r="U230" i="11"/>
  <c r="V230" i="11" s="1"/>
  <c r="E236" i="11" l="1"/>
  <c r="B270" i="9"/>
  <c r="D235" i="11"/>
  <c r="A270" i="9" s="1"/>
  <c r="C263" i="9"/>
  <c r="AE228" i="11"/>
  <c r="AF228" i="11" s="1"/>
  <c r="Y227" i="11"/>
  <c r="Z227" i="11"/>
  <c r="M230" i="11"/>
  <c r="P230" i="11" s="1"/>
  <c r="S230" i="11" s="1"/>
  <c r="AH228" i="11"/>
  <c r="Y228" i="11"/>
  <c r="L231" i="11"/>
  <c r="N231" i="11" s="1"/>
  <c r="O231" i="11" s="1"/>
  <c r="K232" i="11"/>
  <c r="J232" i="11"/>
  <c r="I232" i="11"/>
  <c r="Q232" i="11"/>
  <c r="R232" i="11" s="1"/>
  <c r="AF226" i="11"/>
  <c r="AG226" i="11" s="1"/>
  <c r="Z228" i="11"/>
  <c r="F233" i="11"/>
  <c r="G233" i="11" s="1"/>
  <c r="AD229" i="11"/>
  <c r="W229" i="11"/>
  <c r="AA229" i="11" s="1"/>
  <c r="X230" i="11"/>
  <c r="AB230" i="11"/>
  <c r="AC230" i="11" s="1"/>
  <c r="U231" i="11"/>
  <c r="V231" i="11" s="1"/>
  <c r="E237" i="11" l="1"/>
  <c r="B271" i="9"/>
  <c r="D236" i="11"/>
  <c r="A271" i="9" s="1"/>
  <c r="C264" i="9"/>
  <c r="AG228" i="11"/>
  <c r="AE229" i="11"/>
  <c r="AF229" i="11" s="1"/>
  <c r="AG229" i="11" s="1"/>
  <c r="M231" i="11"/>
  <c r="P231" i="11" s="1"/>
  <c r="S231" i="11" s="1"/>
  <c r="T230" i="11"/>
  <c r="AH229" i="11"/>
  <c r="F234" i="11"/>
  <c r="G234" i="11" s="1"/>
  <c r="U232" i="11"/>
  <c r="V232" i="11" s="1"/>
  <c r="Y229" i="11"/>
  <c r="Z229" i="11"/>
  <c r="X231" i="11"/>
  <c r="AB231" i="11"/>
  <c r="AC231" i="11" s="1"/>
  <c r="L232" i="11"/>
  <c r="M232" i="11" s="1"/>
  <c r="P232" i="11" s="1"/>
  <c r="K233" i="11"/>
  <c r="Q233" i="11"/>
  <c r="R233" i="11" s="1"/>
  <c r="I233" i="11"/>
  <c r="J233" i="11"/>
  <c r="E238" i="11" l="1"/>
  <c r="B272" i="9"/>
  <c r="D237" i="11"/>
  <c r="A272" i="9" s="1"/>
  <c r="T231" i="11"/>
  <c r="AD231" i="11" s="1"/>
  <c r="AD230" i="11"/>
  <c r="W230" i="11"/>
  <c r="S232" i="11"/>
  <c r="T232" i="11"/>
  <c r="Q234" i="11"/>
  <c r="R234" i="11" s="1"/>
  <c r="I234" i="11"/>
  <c r="J234" i="11"/>
  <c r="K234" i="11"/>
  <c r="L233" i="11"/>
  <c r="N233" i="11" s="1"/>
  <c r="O233" i="11" s="1"/>
  <c r="N232" i="11"/>
  <c r="O232" i="11" s="1"/>
  <c r="F235" i="11"/>
  <c r="G235" i="11" s="1"/>
  <c r="U233" i="11"/>
  <c r="V233" i="11" s="1"/>
  <c r="X232" i="11"/>
  <c r="AB232" i="11"/>
  <c r="AC232" i="11" s="1"/>
  <c r="E239" i="11" l="1"/>
  <c r="B273" i="9"/>
  <c r="D238" i="11"/>
  <c r="A273" i="9" s="1"/>
  <c r="C265" i="9"/>
  <c r="C266" i="9"/>
  <c r="W231" i="11"/>
  <c r="AA231" i="11" s="1"/>
  <c r="AE231" i="11"/>
  <c r="AF231" i="11" s="1"/>
  <c r="AG231" i="11" s="1"/>
  <c r="AA230" i="11"/>
  <c r="Y230" i="11"/>
  <c r="Z230" i="11"/>
  <c r="AE230" i="11"/>
  <c r="AF230" i="11" s="1"/>
  <c r="AG230" i="11" s="1"/>
  <c r="AH230" i="11"/>
  <c r="M233" i="11"/>
  <c r="P233" i="11" s="1"/>
  <c r="S233" i="11" s="1"/>
  <c r="U234" i="11"/>
  <c r="V234" i="11" s="1"/>
  <c r="X233" i="11"/>
  <c r="AB233" i="11"/>
  <c r="AC233" i="11" s="1"/>
  <c r="F236" i="11"/>
  <c r="G236" i="11" s="1"/>
  <c r="K235" i="11"/>
  <c r="Q235" i="11"/>
  <c r="R235" i="11" s="1"/>
  <c r="J235" i="11"/>
  <c r="I235" i="11"/>
  <c r="W232" i="11"/>
  <c r="AA232" i="11" s="1"/>
  <c r="AD232" i="11"/>
  <c r="AH231" i="11"/>
  <c r="L234" i="11"/>
  <c r="M234" i="11" s="1"/>
  <c r="P234" i="11" s="1"/>
  <c r="E240" i="11" l="1"/>
  <c r="B274" i="9"/>
  <c r="D239" i="11"/>
  <c r="A274" i="9" s="1"/>
  <c r="C267" i="9"/>
  <c r="Y231" i="11"/>
  <c r="Z231" i="11"/>
  <c r="AE232" i="11"/>
  <c r="AF232" i="11" s="1"/>
  <c r="AG232" i="11" s="1"/>
  <c r="T233" i="11"/>
  <c r="W233" i="11" s="1"/>
  <c r="AA233" i="11" s="1"/>
  <c r="N234" i="11"/>
  <c r="O234" i="11" s="1"/>
  <c r="Z232" i="11"/>
  <c r="S234" i="11"/>
  <c r="T234" i="11"/>
  <c r="L235" i="11"/>
  <c r="N235" i="11" s="1"/>
  <c r="O235" i="11" s="1"/>
  <c r="U235" i="11"/>
  <c r="V235" i="11" s="1"/>
  <c r="F237" i="11"/>
  <c r="G237" i="11" s="1"/>
  <c r="AH232" i="11"/>
  <c r="Y232" i="11"/>
  <c r="J236" i="11"/>
  <c r="Q236" i="11"/>
  <c r="R236" i="11" s="1"/>
  <c r="I236" i="11"/>
  <c r="K236" i="11"/>
  <c r="X234" i="11"/>
  <c r="AB234" i="11"/>
  <c r="AC234" i="11" s="1"/>
  <c r="E241" i="11" l="1"/>
  <c r="B275" i="9"/>
  <c r="D240" i="11"/>
  <c r="A275" i="9" s="1"/>
  <c r="AD233" i="11"/>
  <c r="Y233" i="11"/>
  <c r="Z233" i="11"/>
  <c r="F238" i="11"/>
  <c r="G238" i="11" s="1"/>
  <c r="X235" i="11"/>
  <c r="AB235" i="11"/>
  <c r="AC235" i="11" s="1"/>
  <c r="AD234" i="11"/>
  <c r="W234" i="11"/>
  <c r="AA234" i="11" s="1"/>
  <c r="K237" i="11"/>
  <c r="J237" i="11"/>
  <c r="Q237" i="11"/>
  <c r="R237" i="11" s="1"/>
  <c r="I237" i="11"/>
  <c r="M235" i="11"/>
  <c r="P235" i="11" s="1"/>
  <c r="U236" i="11"/>
  <c r="V236" i="11" s="1"/>
  <c r="L236" i="11"/>
  <c r="N236" i="11" s="1"/>
  <c r="O236" i="11" s="1"/>
  <c r="E242" i="11" l="1"/>
  <c r="B276" i="9"/>
  <c r="D241" i="11"/>
  <c r="A276" i="9" s="1"/>
  <c r="C269" i="9"/>
  <c r="AH233" i="11"/>
  <c r="C268" i="9"/>
  <c r="AE234" i="11"/>
  <c r="AF234" i="11" s="1"/>
  <c r="AG234" i="11" s="1"/>
  <c r="AE233" i="11"/>
  <c r="AF233" i="11" s="1"/>
  <c r="AG233" i="11" s="1"/>
  <c r="M236" i="11"/>
  <c r="P236" i="11" s="1"/>
  <c r="S236" i="11" s="1"/>
  <c r="Y234" i="11"/>
  <c r="J238" i="11"/>
  <c r="Q238" i="11"/>
  <c r="R238" i="11" s="1"/>
  <c r="I238" i="11"/>
  <c r="K238" i="11"/>
  <c r="F239" i="11"/>
  <c r="G239" i="11" s="1"/>
  <c r="U237" i="11"/>
  <c r="V237" i="11" s="1"/>
  <c r="AH234" i="11"/>
  <c r="X236" i="11"/>
  <c r="AB236" i="11"/>
  <c r="AC236" i="11" s="1"/>
  <c r="Z234" i="11"/>
  <c r="S235" i="11"/>
  <c r="T235" i="11"/>
  <c r="L237" i="11"/>
  <c r="M237" i="11" s="1"/>
  <c r="P237" i="11" s="1"/>
  <c r="E243" i="11" l="1"/>
  <c r="B277" i="9"/>
  <c r="D242" i="11"/>
  <c r="A277" i="9" s="1"/>
  <c r="T236" i="11"/>
  <c r="AD236" i="11" s="1"/>
  <c r="N237" i="11"/>
  <c r="O237" i="11" s="1"/>
  <c r="S237" i="11"/>
  <c r="T237" i="11"/>
  <c r="X237" i="11"/>
  <c r="AB237" i="11"/>
  <c r="AC237" i="11" s="1"/>
  <c r="F240" i="11"/>
  <c r="G240" i="11" s="1"/>
  <c r="U238" i="11"/>
  <c r="V238" i="11" s="1"/>
  <c r="L238" i="11"/>
  <c r="N238" i="11" s="1"/>
  <c r="O238" i="11" s="1"/>
  <c r="W235" i="11"/>
  <c r="AD235" i="11"/>
  <c r="K239" i="11"/>
  <c r="J239" i="11"/>
  <c r="Q239" i="11"/>
  <c r="R239" i="11" s="1"/>
  <c r="I239" i="11"/>
  <c r="E244" i="11" l="1"/>
  <c r="B278" i="9"/>
  <c r="D243" i="11"/>
  <c r="A278" i="9" s="1"/>
  <c r="W236" i="11"/>
  <c r="AA236" i="11" s="1"/>
  <c r="C270" i="9"/>
  <c r="C271" i="9"/>
  <c r="AE236" i="11"/>
  <c r="AF236" i="11" s="1"/>
  <c r="AG236" i="11" s="1"/>
  <c r="M238" i="11"/>
  <c r="P238" i="11" s="1"/>
  <c r="S238" i="11" s="1"/>
  <c r="X238" i="11"/>
  <c r="AB238" i="11"/>
  <c r="AC238" i="11" s="1"/>
  <c r="U239" i="11"/>
  <c r="V239" i="11" s="1"/>
  <c r="J240" i="11"/>
  <c r="Q240" i="11"/>
  <c r="R240" i="11" s="1"/>
  <c r="I240" i="11"/>
  <c r="K240" i="11"/>
  <c r="L239" i="11"/>
  <c r="M239" i="11" s="1"/>
  <c r="P239" i="11" s="1"/>
  <c r="AE235" i="11"/>
  <c r="AH235" i="11"/>
  <c r="AH236" i="11"/>
  <c r="W237" i="11"/>
  <c r="AA237" i="11" s="1"/>
  <c r="AD237" i="11"/>
  <c r="AA235" i="11"/>
  <c r="Y235" i="11"/>
  <c r="Z235" i="11"/>
  <c r="F241" i="11"/>
  <c r="G241" i="11" s="1"/>
  <c r="B279" i="9" l="1"/>
  <c r="E245" i="11"/>
  <c r="D244" i="11"/>
  <c r="A279" i="9" s="1"/>
  <c r="Y236" i="11"/>
  <c r="Z236" i="11"/>
  <c r="C272" i="9"/>
  <c r="AE237" i="11"/>
  <c r="AF237" i="11" s="1"/>
  <c r="AG237" i="11" s="1"/>
  <c r="T238" i="11"/>
  <c r="AD238" i="11" s="1"/>
  <c r="Z237" i="11"/>
  <c r="Y237" i="11"/>
  <c r="AH237" i="11"/>
  <c r="S239" i="11"/>
  <c r="T239" i="11"/>
  <c r="F242" i="11"/>
  <c r="G242" i="11" s="1"/>
  <c r="L240" i="11"/>
  <c r="N240" i="11" s="1"/>
  <c r="O240" i="11" s="1"/>
  <c r="K241" i="11"/>
  <c r="Q241" i="11"/>
  <c r="R241" i="11" s="1"/>
  <c r="J241" i="11"/>
  <c r="I241" i="11"/>
  <c r="AF235" i="11"/>
  <c r="AG235" i="11" s="1"/>
  <c r="U240" i="11"/>
  <c r="V240" i="11" s="1"/>
  <c r="N239" i="11"/>
  <c r="O239" i="11" s="1"/>
  <c r="X239" i="11"/>
  <c r="AB239" i="11"/>
  <c r="AC239" i="11" s="1"/>
  <c r="B280" i="9" l="1"/>
  <c r="E246" i="11"/>
  <c r="D245" i="11"/>
  <c r="C273" i="9"/>
  <c r="AE238" i="11"/>
  <c r="AF238" i="11" s="1"/>
  <c r="AG238" i="11" s="1"/>
  <c r="W238" i="11"/>
  <c r="AA238" i="11" s="1"/>
  <c r="M240" i="11"/>
  <c r="P240" i="11" s="1"/>
  <c r="S240" i="11" s="1"/>
  <c r="F243" i="11"/>
  <c r="G243" i="11" s="1"/>
  <c r="J242" i="11"/>
  <c r="Q242" i="11"/>
  <c r="R242" i="11" s="1"/>
  <c r="I242" i="11"/>
  <c r="K242" i="11"/>
  <c r="X240" i="11"/>
  <c r="AB240" i="11"/>
  <c r="AC240" i="11" s="1"/>
  <c r="L241" i="11"/>
  <c r="M241" i="11" s="1"/>
  <c r="P241" i="11" s="1"/>
  <c r="W239" i="11"/>
  <c r="AA239" i="11" s="1"/>
  <c r="AD239" i="11"/>
  <c r="AH238" i="11"/>
  <c r="U241" i="11"/>
  <c r="V241" i="11" s="1"/>
  <c r="A280" i="9" l="1"/>
  <c r="F245" i="11"/>
  <c r="G245" i="11" s="1"/>
  <c r="B281" i="9"/>
  <c r="E247" i="11"/>
  <c r="D246" i="11"/>
  <c r="C274" i="9"/>
  <c r="Z238" i="11"/>
  <c r="AE239" i="11"/>
  <c r="AF239" i="11" s="1"/>
  <c r="AG239" i="11" s="1"/>
  <c r="Y238" i="11"/>
  <c r="T240" i="11"/>
  <c r="AD240" i="11" s="1"/>
  <c r="S241" i="11"/>
  <c r="T241" i="11"/>
  <c r="W241" i="11" s="1"/>
  <c r="AA241" i="11" s="1"/>
  <c r="N241" i="11"/>
  <c r="O241" i="11" s="1"/>
  <c r="X241" i="11"/>
  <c r="AB241" i="11"/>
  <c r="AC241" i="11" s="1"/>
  <c r="U242" i="11"/>
  <c r="V242" i="11" s="1"/>
  <c r="K243" i="11"/>
  <c r="Q243" i="11"/>
  <c r="R243" i="11" s="1"/>
  <c r="I243" i="11"/>
  <c r="J243" i="11"/>
  <c r="L242" i="11"/>
  <c r="N242" i="11" s="1"/>
  <c r="O242" i="11" s="1"/>
  <c r="F244" i="11"/>
  <c r="G244" i="11" s="1"/>
  <c r="Y239" i="11"/>
  <c r="AH239" i="11"/>
  <c r="Z239" i="11"/>
  <c r="B282" i="9" l="1"/>
  <c r="D247" i="11"/>
  <c r="E248" i="11"/>
  <c r="Q245" i="11"/>
  <c r="R245" i="11" s="1"/>
  <c r="I245" i="11"/>
  <c r="J245" i="11"/>
  <c r="L245" i="11" s="1"/>
  <c r="N245" i="11" s="1"/>
  <c r="K245" i="11"/>
  <c r="A281" i="9"/>
  <c r="F246" i="11"/>
  <c r="G246" i="11" s="1"/>
  <c r="C275" i="9"/>
  <c r="AE240" i="11"/>
  <c r="AF240" i="11" s="1"/>
  <c r="AG240" i="11" s="1"/>
  <c r="W240" i="11"/>
  <c r="AA240" i="11" s="1"/>
  <c r="M242" i="11"/>
  <c r="P242" i="11" s="1"/>
  <c r="S242" i="11" s="1"/>
  <c r="J244" i="11"/>
  <c r="Q244" i="11"/>
  <c r="R244" i="11" s="1"/>
  <c r="I244" i="11"/>
  <c r="K244" i="11"/>
  <c r="L243" i="11"/>
  <c r="N243" i="11" s="1"/>
  <c r="O243" i="11" s="1"/>
  <c r="X242" i="11"/>
  <c r="AB242" i="11"/>
  <c r="AC242" i="11" s="1"/>
  <c r="AD241" i="11"/>
  <c r="U243" i="11"/>
  <c r="V243" i="11" s="1"/>
  <c r="AH240" i="11"/>
  <c r="Z241" i="11"/>
  <c r="Y241" i="11"/>
  <c r="O245" i="11" l="1"/>
  <c r="M245" i="11"/>
  <c r="P245" i="11" s="1"/>
  <c r="S245" i="11" s="1"/>
  <c r="B283" i="9"/>
  <c r="D248" i="11"/>
  <c r="E249" i="11"/>
  <c r="I246" i="11"/>
  <c r="J246" i="11"/>
  <c r="L246" i="11" s="1"/>
  <c r="N246" i="11" s="1"/>
  <c r="Q246" i="11"/>
  <c r="R246" i="11" s="1"/>
  <c r="K246" i="11"/>
  <c r="A282" i="9"/>
  <c r="F247" i="11"/>
  <c r="G247" i="11" s="1"/>
  <c r="U245" i="11"/>
  <c r="V245" i="11" s="1"/>
  <c r="C276" i="9"/>
  <c r="AE241" i="11"/>
  <c r="AF241" i="11" s="1"/>
  <c r="AG241" i="11" s="1"/>
  <c r="Z240" i="11"/>
  <c r="Y240" i="11"/>
  <c r="T242" i="11"/>
  <c r="W242" i="11" s="1"/>
  <c r="AA242" i="11" s="1"/>
  <c r="L244" i="11"/>
  <c r="N244" i="11" s="1"/>
  <c r="O244" i="11" s="1"/>
  <c r="M243" i="11"/>
  <c r="P243" i="11" s="1"/>
  <c r="AH241" i="11"/>
  <c r="X243" i="11"/>
  <c r="AB243" i="11"/>
  <c r="AC243" i="11" s="1"/>
  <c r="U244" i="11"/>
  <c r="V244" i="11" s="1"/>
  <c r="T245" i="11" l="1"/>
  <c r="W245" i="11" s="1"/>
  <c r="AA245" i="11" s="1"/>
  <c r="O246" i="11"/>
  <c r="X245" i="11"/>
  <c r="AB245" i="11"/>
  <c r="AC245" i="11" s="1"/>
  <c r="U246" i="11"/>
  <c r="V246" i="11" s="1"/>
  <c r="B284" i="9"/>
  <c r="D249" i="11"/>
  <c r="E250" i="11"/>
  <c r="Q247" i="11"/>
  <c r="R247" i="11" s="1"/>
  <c r="J247" i="11"/>
  <c r="I247" i="11"/>
  <c r="K247" i="11"/>
  <c r="A283" i="9"/>
  <c r="F248" i="11"/>
  <c r="G248" i="11" s="1"/>
  <c r="M246" i="11"/>
  <c r="P246" i="11" s="1"/>
  <c r="S246" i="11" s="1"/>
  <c r="AD242" i="11"/>
  <c r="M244" i="11"/>
  <c r="P244" i="11" s="1"/>
  <c r="S244" i="11" s="1"/>
  <c r="X244" i="11"/>
  <c r="AB244" i="11"/>
  <c r="AC244" i="11" s="1"/>
  <c r="S243" i="11"/>
  <c r="T243" i="11"/>
  <c r="Y242" i="11"/>
  <c r="Z242" i="11"/>
  <c r="J248" i="11" l="1"/>
  <c r="I248" i="11"/>
  <c r="Q248" i="11"/>
  <c r="R248" i="11" s="1"/>
  <c r="K248" i="11"/>
  <c r="L247" i="11"/>
  <c r="M247" i="11" s="1"/>
  <c r="P247" i="11" s="1"/>
  <c r="S247" i="11" s="1"/>
  <c r="A284" i="9"/>
  <c r="F249" i="11"/>
  <c r="G249" i="11" s="1"/>
  <c r="U247" i="11"/>
  <c r="V247" i="11" s="1"/>
  <c r="Z245" i="11"/>
  <c r="Y245" i="11"/>
  <c r="T246" i="11"/>
  <c r="B285" i="9"/>
  <c r="E251" i="11"/>
  <c r="D250" i="11"/>
  <c r="AB246" i="11"/>
  <c r="AC246" i="11" s="1"/>
  <c r="X246" i="11"/>
  <c r="AD245" i="11"/>
  <c r="AE242" i="11"/>
  <c r="AF242" i="11" s="1"/>
  <c r="AG242" i="11" s="1"/>
  <c r="C277" i="9"/>
  <c r="T244" i="11"/>
  <c r="W244" i="11" s="1"/>
  <c r="AA244" i="11" s="1"/>
  <c r="AH242" i="11"/>
  <c r="W243" i="11"/>
  <c r="AD243" i="11"/>
  <c r="B286" i="9" l="1"/>
  <c r="E252" i="11"/>
  <c r="D251" i="11"/>
  <c r="J249" i="11"/>
  <c r="L249" i="11" s="1"/>
  <c r="N249" i="11" s="1"/>
  <c r="Q249" i="11"/>
  <c r="R249" i="11" s="1"/>
  <c r="K249" i="11"/>
  <c r="I249" i="11"/>
  <c r="T247" i="11"/>
  <c r="U248" i="11"/>
  <c r="V248" i="11" s="1"/>
  <c r="W246" i="11"/>
  <c r="AA246" i="11" s="1"/>
  <c r="AD246" i="11"/>
  <c r="AH246" i="11" s="1"/>
  <c r="X247" i="11"/>
  <c r="AB247" i="11"/>
  <c r="AC247" i="11" s="1"/>
  <c r="N247" i="11"/>
  <c r="O247" i="11" s="1"/>
  <c r="AE245" i="11"/>
  <c r="AF245" i="11" s="1"/>
  <c r="AG245" i="11" s="1"/>
  <c r="C280" i="9"/>
  <c r="A285" i="9"/>
  <c r="F250" i="11"/>
  <c r="G250" i="11" s="1"/>
  <c r="AH245" i="11"/>
  <c r="L248" i="11"/>
  <c r="M248" i="11" s="1"/>
  <c r="P248" i="11" s="1"/>
  <c r="S248" i="11" s="1"/>
  <c r="AD244" i="11"/>
  <c r="C279" i="9" s="1"/>
  <c r="C278" i="9"/>
  <c r="Y244" i="11"/>
  <c r="Z244" i="11"/>
  <c r="AE243" i="11"/>
  <c r="AH243" i="11"/>
  <c r="AA243" i="11"/>
  <c r="Y243" i="11"/>
  <c r="Z243" i="11"/>
  <c r="O249" i="11" l="1"/>
  <c r="X248" i="11"/>
  <c r="AB248" i="11"/>
  <c r="AC248" i="11" s="1"/>
  <c r="B287" i="9"/>
  <c r="D252" i="11"/>
  <c r="E253" i="11"/>
  <c r="Z246" i="11"/>
  <c r="C281" i="9"/>
  <c r="AE246" i="11"/>
  <c r="AF246" i="11" s="1"/>
  <c r="AG246" i="11" s="1"/>
  <c r="AD247" i="11"/>
  <c r="AH247" i="11" s="1"/>
  <c r="W247" i="11"/>
  <c r="AA247" i="11" s="1"/>
  <c r="U249" i="11"/>
  <c r="V249" i="11" s="1"/>
  <c r="J250" i="11"/>
  <c r="L250" i="11" s="1"/>
  <c r="N250" i="11" s="1"/>
  <c r="K250" i="11"/>
  <c r="Q250" i="11"/>
  <c r="R250" i="11" s="1"/>
  <c r="I250" i="11"/>
  <c r="N248" i="11"/>
  <c r="O248" i="11" s="1"/>
  <c r="T248" i="11"/>
  <c r="M249" i="11"/>
  <c r="P249" i="11" s="1"/>
  <c r="S249" i="11" s="1"/>
  <c r="A286" i="9"/>
  <c r="F251" i="11"/>
  <c r="G251" i="11" s="1"/>
  <c r="Y246" i="11"/>
  <c r="AE244" i="11"/>
  <c r="AF244" i="11" s="1"/>
  <c r="AG244" i="11" s="1"/>
  <c r="AH244" i="11"/>
  <c r="AF243" i="11"/>
  <c r="AG243" i="11" s="1"/>
  <c r="O250" i="11" l="1"/>
  <c r="Q251" i="11"/>
  <c r="R251" i="11" s="1"/>
  <c r="I251" i="11"/>
  <c r="K251" i="11"/>
  <c r="J251" i="11"/>
  <c r="L251" i="11" s="1"/>
  <c r="N251" i="11" s="1"/>
  <c r="C282" i="9"/>
  <c r="AE247" i="11"/>
  <c r="AF247" i="11" s="1"/>
  <c r="AG247" i="11" s="1"/>
  <c r="M250" i="11"/>
  <c r="P250" i="11" s="1"/>
  <c r="S250" i="11" s="1"/>
  <c r="T249" i="11"/>
  <c r="A287" i="9"/>
  <c r="F252" i="11"/>
  <c r="G252" i="11" s="1"/>
  <c r="Z247" i="11"/>
  <c r="B288" i="9"/>
  <c r="D253" i="11"/>
  <c r="E254" i="11"/>
  <c r="W248" i="11"/>
  <c r="AA248" i="11" s="1"/>
  <c r="AD248" i="11"/>
  <c r="U250" i="11"/>
  <c r="V250" i="11" s="1"/>
  <c r="X249" i="11"/>
  <c r="AB249" i="11"/>
  <c r="AC249" i="11" s="1"/>
  <c r="Y247" i="11"/>
  <c r="T250" i="11" l="1"/>
  <c r="W250" i="11" s="1"/>
  <c r="AA250" i="11" s="1"/>
  <c r="Y248" i="11"/>
  <c r="C283" i="9"/>
  <c r="AE248" i="11"/>
  <c r="AF248" i="11" s="1"/>
  <c r="AG248" i="11" s="1"/>
  <c r="A288" i="9"/>
  <c r="F253" i="11"/>
  <c r="G253" i="11" s="1"/>
  <c r="AD249" i="11"/>
  <c r="AH249" i="11" s="1"/>
  <c r="W249" i="11"/>
  <c r="AA249" i="11" s="1"/>
  <c r="O251" i="11"/>
  <c r="M251" i="11"/>
  <c r="P251" i="11" s="1"/>
  <c r="S251" i="11" s="1"/>
  <c r="X250" i="11"/>
  <c r="AB250" i="11"/>
  <c r="AC250" i="11" s="1"/>
  <c r="B289" i="9"/>
  <c r="D254" i="11"/>
  <c r="E255" i="11"/>
  <c r="I252" i="11"/>
  <c r="K252" i="11"/>
  <c r="J252" i="11"/>
  <c r="Q252" i="11"/>
  <c r="R252" i="11" s="1"/>
  <c r="Z248" i="11"/>
  <c r="AH248" i="11"/>
  <c r="U251" i="11"/>
  <c r="V251" i="11" s="1"/>
  <c r="AD250" i="11" l="1"/>
  <c r="C285" i="9" s="1"/>
  <c r="T251" i="11"/>
  <c r="W251" i="11" s="1"/>
  <c r="AA251" i="11" s="1"/>
  <c r="J253" i="11"/>
  <c r="I253" i="11"/>
  <c r="Q253" i="11"/>
  <c r="R253" i="11" s="1"/>
  <c r="K253" i="11"/>
  <c r="U252" i="11"/>
  <c r="V252" i="11" s="1"/>
  <c r="C284" i="9"/>
  <c r="AE249" i="11"/>
  <c r="AF249" i="11" s="1"/>
  <c r="AG249" i="11" s="1"/>
  <c r="AB251" i="11"/>
  <c r="AC251" i="11" s="1"/>
  <c r="X251" i="11"/>
  <c r="L252" i="11"/>
  <c r="M252" i="11" s="1"/>
  <c r="P252" i="11" s="1"/>
  <c r="S252" i="11" s="1"/>
  <c r="B290" i="9"/>
  <c r="D255" i="11"/>
  <c r="E256" i="11"/>
  <c r="Y250" i="11"/>
  <c r="Z250" i="11"/>
  <c r="Y249" i="11"/>
  <c r="A289" i="9"/>
  <c r="F254" i="11"/>
  <c r="G254" i="11" s="1"/>
  <c r="Z249" i="11"/>
  <c r="AH250" i="11" l="1"/>
  <c r="AE250" i="11"/>
  <c r="AF250" i="11" s="1"/>
  <c r="AG250" i="11" s="1"/>
  <c r="AD251" i="11"/>
  <c r="AH251" i="11" s="1"/>
  <c r="A290" i="9"/>
  <c r="F255" i="11"/>
  <c r="G255" i="11" s="1"/>
  <c r="Z251" i="11"/>
  <c r="Y251" i="11"/>
  <c r="L253" i="11"/>
  <c r="M253" i="11" s="1"/>
  <c r="P253" i="11" s="1"/>
  <c r="S253" i="11" s="1"/>
  <c r="B291" i="9"/>
  <c r="D256" i="11"/>
  <c r="E257" i="11"/>
  <c r="K254" i="11"/>
  <c r="I254" i="11"/>
  <c r="J254" i="11"/>
  <c r="Q254" i="11"/>
  <c r="R254" i="11" s="1"/>
  <c r="T252" i="11"/>
  <c r="N252" i="11"/>
  <c r="O252" i="11" s="1"/>
  <c r="AB252" i="11"/>
  <c r="AC252" i="11" s="1"/>
  <c r="X252" i="11"/>
  <c r="U253" i="11"/>
  <c r="V253" i="11" s="1"/>
  <c r="C286" i="9" l="1"/>
  <c r="AE251" i="11"/>
  <c r="AF251" i="11" s="1"/>
  <c r="AG251" i="11" s="1"/>
  <c r="N253" i="11"/>
  <c r="O253" i="11" s="1"/>
  <c r="T253" i="11"/>
  <c r="W253" i="11" s="1"/>
  <c r="AA253" i="11" s="1"/>
  <c r="U254" i="11"/>
  <c r="V254" i="11" s="1"/>
  <c r="K255" i="11"/>
  <c r="I255" i="11"/>
  <c r="Q255" i="11"/>
  <c r="R255" i="11" s="1"/>
  <c r="J255" i="11"/>
  <c r="L255" i="11" s="1"/>
  <c r="N255" i="11" s="1"/>
  <c r="L254" i="11"/>
  <c r="M254" i="11" s="1"/>
  <c r="P254" i="11" s="1"/>
  <c r="S254" i="11" s="1"/>
  <c r="B292" i="9"/>
  <c r="D257" i="11"/>
  <c r="E258" i="11"/>
  <c r="X253" i="11"/>
  <c r="AB253" i="11"/>
  <c r="AC253" i="11" s="1"/>
  <c r="W252" i="11"/>
  <c r="AA252" i="11" s="1"/>
  <c r="AD252" i="11"/>
  <c r="A291" i="9"/>
  <c r="F256" i="11"/>
  <c r="G256" i="11" s="1"/>
  <c r="M255" i="11" l="1"/>
  <c r="P255" i="11" s="1"/>
  <c r="T255" i="11" s="1"/>
  <c r="Z253" i="11"/>
  <c r="Y253" i="11"/>
  <c r="Z252" i="11"/>
  <c r="C287" i="9"/>
  <c r="AE252" i="11"/>
  <c r="AF252" i="11" s="1"/>
  <c r="AG252" i="11" s="1"/>
  <c r="N254" i="11"/>
  <c r="O254" i="11" s="1"/>
  <c r="O255" i="11"/>
  <c r="T254" i="11"/>
  <c r="Y252" i="11"/>
  <c r="B293" i="9"/>
  <c r="D258" i="11"/>
  <c r="E259" i="11"/>
  <c r="U255" i="11"/>
  <c r="V255" i="11" s="1"/>
  <c r="X254" i="11"/>
  <c r="AB254" i="11"/>
  <c r="AC254" i="11" s="1"/>
  <c r="I256" i="11"/>
  <c r="J256" i="11"/>
  <c r="Q256" i="11"/>
  <c r="R256" i="11" s="1"/>
  <c r="K256" i="11"/>
  <c r="A292" i="9"/>
  <c r="F257" i="11"/>
  <c r="G257" i="11" s="1"/>
  <c r="AD253" i="11"/>
  <c r="AH253" i="11" s="1"/>
  <c r="AH252" i="11"/>
  <c r="S255" i="11" l="1"/>
  <c r="I257" i="11"/>
  <c r="J257" i="11"/>
  <c r="L257" i="11" s="1"/>
  <c r="N257" i="11" s="1"/>
  <c r="K257" i="11"/>
  <c r="Q257" i="11"/>
  <c r="R257" i="11" s="1"/>
  <c r="U256" i="11"/>
  <c r="V256" i="11" s="1"/>
  <c r="B294" i="9"/>
  <c r="D259" i="11"/>
  <c r="E260" i="11"/>
  <c r="AD254" i="11"/>
  <c r="AH254" i="11" s="1"/>
  <c r="W254" i="11"/>
  <c r="AA254" i="11" s="1"/>
  <c r="L256" i="11"/>
  <c r="M256" i="11" s="1"/>
  <c r="P256" i="11" s="1"/>
  <c r="S256" i="11" s="1"/>
  <c r="W255" i="11"/>
  <c r="AA255" i="11" s="1"/>
  <c r="A293" i="9"/>
  <c r="F258" i="11"/>
  <c r="G258" i="11" s="1"/>
  <c r="X255" i="11"/>
  <c r="AB255" i="11"/>
  <c r="AC255" i="11" s="1"/>
  <c r="AE253" i="11"/>
  <c r="AF253" i="11" s="1"/>
  <c r="AG253" i="11" s="1"/>
  <c r="C288" i="9"/>
  <c r="N256" i="11" l="1"/>
  <c r="O256" i="11" s="1"/>
  <c r="T256" i="11"/>
  <c r="O257" i="11"/>
  <c r="Y255" i="11"/>
  <c r="Z255" i="11"/>
  <c r="I258" i="11"/>
  <c r="J258" i="11"/>
  <c r="L258" i="11" s="1"/>
  <c r="N258" i="11" s="1"/>
  <c r="Q258" i="11"/>
  <c r="R258" i="11" s="1"/>
  <c r="K258" i="11"/>
  <c r="Z254" i="11"/>
  <c r="U257" i="11"/>
  <c r="V257" i="11" s="1"/>
  <c r="B295" i="9"/>
  <c r="D260" i="11"/>
  <c r="E261" i="11"/>
  <c r="Y254" i="11"/>
  <c r="A294" i="9"/>
  <c r="F259" i="11"/>
  <c r="G259" i="11" s="1"/>
  <c r="W256" i="11"/>
  <c r="AA256" i="11" s="1"/>
  <c r="AD255" i="11"/>
  <c r="AH255" i="11" s="1"/>
  <c r="AE254" i="11"/>
  <c r="AF254" i="11" s="1"/>
  <c r="AG254" i="11" s="1"/>
  <c r="C289" i="9"/>
  <c r="X256" i="11"/>
  <c r="AB256" i="11"/>
  <c r="AC256" i="11" s="1"/>
  <c r="M257" i="11"/>
  <c r="P257" i="11" s="1"/>
  <c r="S257" i="11" s="1"/>
  <c r="O258" i="11" l="1"/>
  <c r="X257" i="11"/>
  <c r="AB257" i="11"/>
  <c r="AC257" i="11" s="1"/>
  <c r="Y256" i="11"/>
  <c r="Z256" i="11"/>
  <c r="A295" i="9"/>
  <c r="F260" i="11"/>
  <c r="G260" i="11" s="1"/>
  <c r="M258" i="11"/>
  <c r="P258" i="11" s="1"/>
  <c r="S258" i="11" s="1"/>
  <c r="C290" i="9"/>
  <c r="AE255" i="11"/>
  <c r="AF255" i="11" s="1"/>
  <c r="AG255" i="11" s="1"/>
  <c r="B296" i="9"/>
  <c r="D261" i="11"/>
  <c r="E262" i="11"/>
  <c r="AD256" i="11"/>
  <c r="I259" i="11"/>
  <c r="K259" i="11"/>
  <c r="Q259" i="11"/>
  <c r="R259" i="11" s="1"/>
  <c r="J259" i="11"/>
  <c r="L259" i="11" s="1"/>
  <c r="N259" i="11" s="1"/>
  <c r="T257" i="11"/>
  <c r="U258" i="11"/>
  <c r="V258" i="11" s="1"/>
  <c r="M259" i="11" l="1"/>
  <c r="P259" i="11" s="1"/>
  <c r="T259" i="11" s="1"/>
  <c r="A296" i="9"/>
  <c r="F261" i="11"/>
  <c r="G261" i="11" s="1"/>
  <c r="O259" i="11"/>
  <c r="C291" i="9"/>
  <c r="AE256" i="11"/>
  <c r="AF256" i="11" s="1"/>
  <c r="AG256" i="11" s="1"/>
  <c r="K260" i="11"/>
  <c r="Q260" i="11"/>
  <c r="R260" i="11" s="1"/>
  <c r="I260" i="11"/>
  <c r="J260" i="11"/>
  <c r="L260" i="11" s="1"/>
  <c r="N260" i="11" s="1"/>
  <c r="W257" i="11"/>
  <c r="AA257" i="11" s="1"/>
  <c r="AD257" i="11"/>
  <c r="T258" i="11"/>
  <c r="U259" i="11"/>
  <c r="V259" i="11" s="1"/>
  <c r="X258" i="11"/>
  <c r="AB258" i="11"/>
  <c r="AC258" i="11" s="1"/>
  <c r="B297" i="9"/>
  <c r="D262" i="11"/>
  <c r="E263" i="11"/>
  <c r="AH256" i="11"/>
  <c r="S259" i="11" l="1"/>
  <c r="M260" i="11"/>
  <c r="P260" i="11" s="1"/>
  <c r="T260" i="11" s="1"/>
  <c r="Y257" i="11"/>
  <c r="O260" i="11"/>
  <c r="Z257" i="11"/>
  <c r="W259" i="11"/>
  <c r="AA259" i="11" s="1"/>
  <c r="U260" i="11"/>
  <c r="V260" i="11" s="1"/>
  <c r="AE257" i="11"/>
  <c r="AF257" i="11" s="1"/>
  <c r="AG257" i="11" s="1"/>
  <c r="C292" i="9"/>
  <c r="B298" i="9"/>
  <c r="D263" i="11"/>
  <c r="E264" i="11"/>
  <c r="X259" i="11"/>
  <c r="AB259" i="11"/>
  <c r="AC259" i="11" s="1"/>
  <c r="AD259" i="11" s="1"/>
  <c r="AH257" i="11"/>
  <c r="K261" i="11"/>
  <c r="J261" i="11"/>
  <c r="I261" i="11"/>
  <c r="Q261" i="11"/>
  <c r="R261" i="11" s="1"/>
  <c r="A297" i="9"/>
  <c r="F262" i="11"/>
  <c r="G262" i="11" s="1"/>
  <c r="AD258" i="11"/>
  <c r="AH258" i="11" s="1"/>
  <c r="W258" i="11"/>
  <c r="AA258" i="11" s="1"/>
  <c r="S260" i="11" l="1"/>
  <c r="U261" i="11"/>
  <c r="V261" i="11" s="1"/>
  <c r="Z258" i="11"/>
  <c r="X260" i="11"/>
  <c r="AB260" i="11"/>
  <c r="AC260" i="11" s="1"/>
  <c r="AD260" i="11" s="1"/>
  <c r="C293" i="9"/>
  <c r="AE258" i="11"/>
  <c r="AF258" i="11" s="1"/>
  <c r="AG258" i="11" s="1"/>
  <c r="AH259" i="11"/>
  <c r="K262" i="11"/>
  <c r="Q262" i="11"/>
  <c r="R262" i="11" s="1"/>
  <c r="J262" i="11"/>
  <c r="L262" i="11" s="1"/>
  <c r="N262" i="11" s="1"/>
  <c r="I262" i="11"/>
  <c r="L261" i="11"/>
  <c r="M261" i="11" s="1"/>
  <c r="P261" i="11" s="1"/>
  <c r="S261" i="11" s="1"/>
  <c r="Z259" i="11"/>
  <c r="Y259" i="11"/>
  <c r="B299" i="9"/>
  <c r="D264" i="11"/>
  <c r="E265" i="11"/>
  <c r="C294" i="9"/>
  <c r="AE259" i="11"/>
  <c r="AF259" i="11" s="1"/>
  <c r="AG259" i="11" s="1"/>
  <c r="Y258" i="11"/>
  <c r="A298" i="9"/>
  <c r="F263" i="11"/>
  <c r="G263" i="11" s="1"/>
  <c r="W260" i="11"/>
  <c r="AA260" i="11" s="1"/>
  <c r="M262" i="11" l="1"/>
  <c r="P262" i="11" s="1"/>
  <c r="S262" i="11" s="1"/>
  <c r="AH260" i="11"/>
  <c r="AE260" i="11"/>
  <c r="C295" i="9"/>
  <c r="Z260" i="11"/>
  <c r="Y260" i="11"/>
  <c r="B300" i="9"/>
  <c r="D265" i="11"/>
  <c r="E266" i="11"/>
  <c r="O262" i="11"/>
  <c r="A299" i="9"/>
  <c r="F264" i="11"/>
  <c r="G264" i="11" s="1"/>
  <c r="N261" i="11"/>
  <c r="O261" i="11" s="1"/>
  <c r="U262" i="11"/>
  <c r="V262" i="11" s="1"/>
  <c r="T261" i="11"/>
  <c r="I263" i="11"/>
  <c r="Q263" i="11"/>
  <c r="R263" i="11" s="1"/>
  <c r="J263" i="11"/>
  <c r="L263" i="11" s="1"/>
  <c r="N263" i="11" s="1"/>
  <c r="K263" i="11"/>
  <c r="X261" i="11"/>
  <c r="AB261" i="11"/>
  <c r="AC261" i="11" s="1"/>
  <c r="T262" i="11" l="1"/>
  <c r="W262" i="11" s="1"/>
  <c r="AA262" i="11" s="1"/>
  <c r="M263" i="11"/>
  <c r="P263" i="11" s="1"/>
  <c r="S263" i="11" s="1"/>
  <c r="AD261" i="11"/>
  <c r="AH261" i="11" s="1"/>
  <c r="W261" i="11"/>
  <c r="AA261" i="11" s="1"/>
  <c r="J264" i="11"/>
  <c r="K264" i="11"/>
  <c r="Q264" i="11"/>
  <c r="R264" i="11" s="1"/>
  <c r="I264" i="11"/>
  <c r="B301" i="9"/>
  <c r="D266" i="11"/>
  <c r="E267" i="11"/>
  <c r="O263" i="11"/>
  <c r="A300" i="9"/>
  <c r="F265" i="11"/>
  <c r="G265" i="11" s="1"/>
  <c r="U263" i="11"/>
  <c r="V263" i="11" s="1"/>
  <c r="X262" i="11"/>
  <c r="AB262" i="11"/>
  <c r="AC262" i="11" s="1"/>
  <c r="AF260" i="11"/>
  <c r="AG260" i="11" s="1"/>
  <c r="T263" i="11" l="1"/>
  <c r="W263" i="11" s="1"/>
  <c r="AA263" i="11" s="1"/>
  <c r="Y261" i="11"/>
  <c r="A301" i="9"/>
  <c r="F266" i="11"/>
  <c r="G266" i="11" s="1"/>
  <c r="Z261" i="11"/>
  <c r="Z262" i="11"/>
  <c r="Y262" i="11"/>
  <c r="K265" i="11"/>
  <c r="Q265" i="11"/>
  <c r="R265" i="11" s="1"/>
  <c r="J265" i="11"/>
  <c r="L265" i="11" s="1"/>
  <c r="N265" i="11" s="1"/>
  <c r="I265" i="11"/>
  <c r="L264" i="11"/>
  <c r="M264" i="11" s="1"/>
  <c r="P264" i="11" s="1"/>
  <c r="S264" i="11" s="1"/>
  <c r="X263" i="11"/>
  <c r="AB263" i="11"/>
  <c r="AC263" i="11" s="1"/>
  <c r="AD262" i="11"/>
  <c r="B302" i="9"/>
  <c r="E268" i="11"/>
  <c r="D267" i="11"/>
  <c r="U264" i="11"/>
  <c r="V264" i="11" s="1"/>
  <c r="AE261" i="11"/>
  <c r="AF261" i="11" s="1"/>
  <c r="AG261" i="11" s="1"/>
  <c r="C296" i="9"/>
  <c r="N264" i="11" l="1"/>
  <c r="O264" i="11" s="1"/>
  <c r="T264" i="11"/>
  <c r="W264" i="11" s="1"/>
  <c r="AA264" i="11" s="1"/>
  <c r="O265" i="11"/>
  <c r="A302" i="9"/>
  <c r="F267" i="11"/>
  <c r="G267" i="11" s="1"/>
  <c r="U265" i="11"/>
  <c r="V265" i="11" s="1"/>
  <c r="B303" i="9"/>
  <c r="E269" i="11"/>
  <c r="D268" i="11"/>
  <c r="Z263" i="11"/>
  <c r="Y263" i="11"/>
  <c r="Q266" i="11"/>
  <c r="R266" i="11" s="1"/>
  <c r="I266" i="11"/>
  <c r="J266" i="11"/>
  <c r="K266" i="11"/>
  <c r="X264" i="11"/>
  <c r="AB264" i="11"/>
  <c r="AC264" i="11" s="1"/>
  <c r="AD263" i="11"/>
  <c r="AH263" i="11" s="1"/>
  <c r="M265" i="11"/>
  <c r="P265" i="11" s="1"/>
  <c r="S265" i="11" s="1"/>
  <c r="C297" i="9"/>
  <c r="AE262" i="11"/>
  <c r="AF262" i="11" s="1"/>
  <c r="AG262" i="11" s="1"/>
  <c r="AH262" i="11"/>
  <c r="AD264" i="11" l="1"/>
  <c r="AH264" i="11" s="1"/>
  <c r="L266" i="11"/>
  <c r="M266" i="11" s="1"/>
  <c r="P266" i="11" s="1"/>
  <c r="S266" i="11" s="1"/>
  <c r="X265" i="11"/>
  <c r="AB265" i="11"/>
  <c r="AC265" i="11" s="1"/>
  <c r="AE263" i="11"/>
  <c r="AF263" i="11" s="1"/>
  <c r="AG263" i="11" s="1"/>
  <c r="C298" i="9"/>
  <c r="Z264" i="11"/>
  <c r="Y264" i="11"/>
  <c r="U266" i="11"/>
  <c r="V266" i="11" s="1"/>
  <c r="F268" i="11"/>
  <c r="G268" i="11" s="1"/>
  <c r="A303" i="9"/>
  <c r="K267" i="11"/>
  <c r="I267" i="11"/>
  <c r="Q267" i="11"/>
  <c r="R267" i="11" s="1"/>
  <c r="J267" i="11"/>
  <c r="L267" i="11" s="1"/>
  <c r="N267" i="11" s="1"/>
  <c r="B304" i="9"/>
  <c r="D269" i="11"/>
  <c r="E270" i="11"/>
  <c r="T265" i="11"/>
  <c r="AE264" i="11" l="1"/>
  <c r="AF264" i="11" s="1"/>
  <c r="AG264" i="11" s="1"/>
  <c r="C299" i="9"/>
  <c r="M267" i="11"/>
  <c r="P267" i="11" s="1"/>
  <c r="S267" i="11" s="1"/>
  <c r="A304" i="9"/>
  <c r="F269" i="11"/>
  <c r="G269" i="11" s="1"/>
  <c r="W265" i="11"/>
  <c r="AA265" i="11" s="1"/>
  <c r="AD265" i="11"/>
  <c r="I268" i="11"/>
  <c r="K268" i="11"/>
  <c r="Q268" i="11"/>
  <c r="R268" i="11" s="1"/>
  <c r="J268" i="11"/>
  <c r="O267" i="11"/>
  <c r="T266" i="11"/>
  <c r="B305" i="9"/>
  <c r="D270" i="11"/>
  <c r="E271" i="11"/>
  <c r="U267" i="11"/>
  <c r="V267" i="11" s="1"/>
  <c r="X266" i="11"/>
  <c r="AB266" i="11"/>
  <c r="AC266" i="11" s="1"/>
  <c r="N266" i="11"/>
  <c r="O266" i="11" s="1"/>
  <c r="Y265" i="11" l="1"/>
  <c r="Z265" i="11"/>
  <c r="T267" i="11"/>
  <c r="W267" i="11" s="1"/>
  <c r="AA267" i="11" s="1"/>
  <c r="B306" i="9"/>
  <c r="D271" i="11"/>
  <c r="E272" i="11"/>
  <c r="L268" i="11"/>
  <c r="M268" i="11" s="1"/>
  <c r="P268" i="11" s="1"/>
  <c r="S268" i="11" s="1"/>
  <c r="AE265" i="11"/>
  <c r="AF265" i="11" s="1"/>
  <c r="AG265" i="11" s="1"/>
  <c r="C300" i="9"/>
  <c r="A305" i="9"/>
  <c r="F270" i="11"/>
  <c r="G270" i="11" s="1"/>
  <c r="W266" i="11"/>
  <c r="AA266" i="11" s="1"/>
  <c r="AD266" i="11"/>
  <c r="U268" i="11"/>
  <c r="V268" i="11" s="1"/>
  <c r="X267" i="11"/>
  <c r="AB267" i="11"/>
  <c r="AC267" i="11" s="1"/>
  <c r="Q269" i="11"/>
  <c r="R269" i="11" s="1"/>
  <c r="K269" i="11"/>
  <c r="I269" i="11"/>
  <c r="J269" i="11"/>
  <c r="AH265" i="11"/>
  <c r="AD267" i="11" l="1"/>
  <c r="C302" i="9" s="1"/>
  <c r="N268" i="11"/>
  <c r="O268" i="11" s="1"/>
  <c r="T268" i="11"/>
  <c r="W268" i="11" s="1"/>
  <c r="AA268" i="11" s="1"/>
  <c r="C301" i="9"/>
  <c r="AE266" i="11"/>
  <c r="A306" i="9"/>
  <c r="F271" i="11"/>
  <c r="G271" i="11" s="1"/>
  <c r="Z267" i="11"/>
  <c r="Y267" i="11"/>
  <c r="I270" i="11"/>
  <c r="Q270" i="11"/>
  <c r="R270" i="11" s="1"/>
  <c r="K270" i="11"/>
  <c r="J270" i="11"/>
  <c r="Y266" i="11"/>
  <c r="L269" i="11"/>
  <c r="M269" i="11" s="1"/>
  <c r="P269" i="11" s="1"/>
  <c r="S269" i="11" s="1"/>
  <c r="AH266" i="11"/>
  <c r="U269" i="11"/>
  <c r="V269" i="11" s="1"/>
  <c r="X268" i="11"/>
  <c r="AB268" i="11"/>
  <c r="AC268" i="11" s="1"/>
  <c r="B307" i="9"/>
  <c r="D272" i="11"/>
  <c r="E273" i="11"/>
  <c r="Z266" i="11"/>
  <c r="AE267" i="11" l="1"/>
  <c r="AF267" i="11" s="1"/>
  <c r="AG267" i="11" s="1"/>
  <c r="AH267" i="11"/>
  <c r="T269" i="11"/>
  <c r="W269" i="11" s="1"/>
  <c r="AA269" i="11" s="1"/>
  <c r="N269" i="11"/>
  <c r="O269" i="11" s="1"/>
  <c r="B308" i="9"/>
  <c r="D273" i="11"/>
  <c r="E274" i="11"/>
  <c r="Y268" i="11"/>
  <c r="Z268" i="11"/>
  <c r="AF266" i="11"/>
  <c r="AG266" i="11" s="1"/>
  <c r="A307" i="9"/>
  <c r="F272" i="11"/>
  <c r="G272" i="11" s="1"/>
  <c r="U270" i="11"/>
  <c r="V270" i="11" s="1"/>
  <c r="X269" i="11"/>
  <c r="AB269" i="11"/>
  <c r="AC269" i="11" s="1"/>
  <c r="K271" i="11"/>
  <c r="I271" i="11"/>
  <c r="Q271" i="11"/>
  <c r="R271" i="11" s="1"/>
  <c r="J271" i="11"/>
  <c r="AD268" i="11"/>
  <c r="AH268" i="11" s="1"/>
  <c r="L270" i="11"/>
  <c r="M270" i="11" s="1"/>
  <c r="P270" i="11" s="1"/>
  <c r="S270" i="11" s="1"/>
  <c r="N270" i="11" l="1"/>
  <c r="O270" i="11" s="1"/>
  <c r="L271" i="11"/>
  <c r="M271" i="11" s="1"/>
  <c r="P271" i="11" s="1"/>
  <c r="S271" i="11" s="1"/>
  <c r="U271" i="11"/>
  <c r="V271" i="11" s="1"/>
  <c r="Y269" i="11"/>
  <c r="Z269" i="11"/>
  <c r="AD269" i="11"/>
  <c r="AH269" i="11" s="1"/>
  <c r="B309" i="9"/>
  <c r="D274" i="11"/>
  <c r="E275" i="11"/>
  <c r="T270" i="11"/>
  <c r="K272" i="11"/>
  <c r="I272" i="11"/>
  <c r="Q272" i="11"/>
  <c r="R272" i="11" s="1"/>
  <c r="J272" i="11"/>
  <c r="L272" i="11" s="1"/>
  <c r="N272" i="11" s="1"/>
  <c r="A308" i="9"/>
  <c r="F273" i="11"/>
  <c r="G273" i="11" s="1"/>
  <c r="AE268" i="11"/>
  <c r="AF268" i="11" s="1"/>
  <c r="AG268" i="11" s="1"/>
  <c r="C303" i="9"/>
  <c r="X270" i="11"/>
  <c r="AB270" i="11"/>
  <c r="AC270" i="11" s="1"/>
  <c r="O272" i="11" l="1"/>
  <c r="T271" i="11"/>
  <c r="W271" i="11" s="1"/>
  <c r="AA271" i="11" s="1"/>
  <c r="U272" i="11"/>
  <c r="V272" i="11" s="1"/>
  <c r="X271" i="11"/>
  <c r="AB271" i="11"/>
  <c r="AC271" i="11" s="1"/>
  <c r="J273" i="11"/>
  <c r="I273" i="11"/>
  <c r="Q273" i="11"/>
  <c r="R273" i="11" s="1"/>
  <c r="K273" i="11"/>
  <c r="M272" i="11"/>
  <c r="P272" i="11" s="1"/>
  <c r="S272" i="11" s="1"/>
  <c r="B310" i="9"/>
  <c r="D275" i="11"/>
  <c r="E276" i="11"/>
  <c r="AE269" i="11"/>
  <c r="AF269" i="11" s="1"/>
  <c r="AG269" i="11" s="1"/>
  <c r="C304" i="9"/>
  <c r="A309" i="9"/>
  <c r="F274" i="11"/>
  <c r="G274" i="11" s="1"/>
  <c r="N271" i="11"/>
  <c r="O271" i="11" s="1"/>
  <c r="AD270" i="11"/>
  <c r="W270" i="11"/>
  <c r="AA270" i="11" s="1"/>
  <c r="Y270" i="11" l="1"/>
  <c r="AD271" i="11"/>
  <c r="AE271" i="11" s="1"/>
  <c r="AF271" i="11" s="1"/>
  <c r="AG271" i="11" s="1"/>
  <c r="Z270" i="11"/>
  <c r="K274" i="11"/>
  <c r="J274" i="11"/>
  <c r="L274" i="11" s="1"/>
  <c r="N274" i="11" s="1"/>
  <c r="Q274" i="11"/>
  <c r="R274" i="11" s="1"/>
  <c r="I274" i="11"/>
  <c r="A310" i="9"/>
  <c r="F275" i="11"/>
  <c r="G275" i="11" s="1"/>
  <c r="U273" i="11"/>
  <c r="V273" i="11" s="1"/>
  <c r="Y271" i="11"/>
  <c r="Z271" i="11"/>
  <c r="AE270" i="11"/>
  <c r="AF270" i="11" s="1"/>
  <c r="AG270" i="11" s="1"/>
  <c r="C305" i="9"/>
  <c r="L273" i="11"/>
  <c r="M273" i="11" s="1"/>
  <c r="P273" i="11" s="1"/>
  <c r="S273" i="11" s="1"/>
  <c r="T272" i="11"/>
  <c r="B311" i="9"/>
  <c r="E277" i="11"/>
  <c r="D276" i="11"/>
  <c r="AH270" i="11"/>
  <c r="X272" i="11"/>
  <c r="AB272" i="11"/>
  <c r="AC272" i="11" s="1"/>
  <c r="C306" i="9" l="1"/>
  <c r="AH271" i="11"/>
  <c r="O274" i="11"/>
  <c r="T273" i="11"/>
  <c r="W273" i="11" s="1"/>
  <c r="AA273" i="11" s="1"/>
  <c r="M274" i="11"/>
  <c r="P274" i="11" s="1"/>
  <c r="S274" i="11" s="1"/>
  <c r="AD272" i="11"/>
  <c r="AH272" i="11" s="1"/>
  <c r="W272" i="11"/>
  <c r="AA272" i="11" s="1"/>
  <c r="N273" i="11"/>
  <c r="O273" i="11" s="1"/>
  <c r="X273" i="11"/>
  <c r="AB273" i="11"/>
  <c r="AC273" i="11" s="1"/>
  <c r="U274" i="11"/>
  <c r="V274" i="11" s="1"/>
  <c r="J275" i="11"/>
  <c r="L275" i="11" s="1"/>
  <c r="N275" i="11" s="1"/>
  <c r="I275" i="11"/>
  <c r="K275" i="11"/>
  <c r="Q275" i="11"/>
  <c r="R275" i="11" s="1"/>
  <c r="B312" i="9"/>
  <c r="D277" i="11"/>
  <c r="E278" i="11"/>
  <c r="A311" i="9"/>
  <c r="F276" i="11"/>
  <c r="G276" i="11" s="1"/>
  <c r="T274" i="11" l="1"/>
  <c r="W274" i="11" s="1"/>
  <c r="AA274" i="11" s="1"/>
  <c r="O275" i="11"/>
  <c r="Y273" i="11"/>
  <c r="Z273" i="11"/>
  <c r="U275" i="11"/>
  <c r="V275" i="11" s="1"/>
  <c r="C307" i="9"/>
  <c r="AE272" i="11"/>
  <c r="AF272" i="11" s="1"/>
  <c r="AG272" i="11" s="1"/>
  <c r="J276" i="11"/>
  <c r="K276" i="11"/>
  <c r="Q276" i="11"/>
  <c r="R276" i="11" s="1"/>
  <c r="I276" i="11"/>
  <c r="B313" i="9"/>
  <c r="D278" i="11"/>
  <c r="E279" i="11"/>
  <c r="X274" i="11"/>
  <c r="AB274" i="11"/>
  <c r="AC274" i="11" s="1"/>
  <c r="Z272" i="11"/>
  <c r="F277" i="11"/>
  <c r="G277" i="11" s="1"/>
  <c r="A312" i="9"/>
  <c r="M275" i="11"/>
  <c r="P275" i="11" s="1"/>
  <c r="S275" i="11" s="1"/>
  <c r="AD273" i="11"/>
  <c r="AH273" i="11" s="1"/>
  <c r="Y272" i="11"/>
  <c r="AD274" i="11" l="1"/>
  <c r="C309" i="9" s="1"/>
  <c r="J277" i="11"/>
  <c r="L277" i="11" s="1"/>
  <c r="N277" i="11" s="1"/>
  <c r="K277" i="11"/>
  <c r="Q277" i="11"/>
  <c r="R277" i="11" s="1"/>
  <c r="I277" i="11"/>
  <c r="U276" i="11"/>
  <c r="V276" i="11" s="1"/>
  <c r="Z274" i="11"/>
  <c r="Y274" i="11"/>
  <c r="T275" i="11"/>
  <c r="X275" i="11"/>
  <c r="AB275" i="11"/>
  <c r="AC275" i="11" s="1"/>
  <c r="F278" i="11"/>
  <c r="G278" i="11" s="1"/>
  <c r="A313" i="9"/>
  <c r="C308" i="9"/>
  <c r="AE273" i="11"/>
  <c r="AF273" i="11" s="1"/>
  <c r="AG273" i="11" s="1"/>
  <c r="B314" i="9"/>
  <c r="D279" i="11"/>
  <c r="E280" i="11"/>
  <c r="L276" i="11"/>
  <c r="M276" i="11" s="1"/>
  <c r="P276" i="11" s="1"/>
  <c r="S276" i="11" s="1"/>
  <c r="AH274" i="11" l="1"/>
  <c r="AE274" i="11"/>
  <c r="AF274" i="11" s="1"/>
  <c r="AG274" i="11" s="1"/>
  <c r="O277" i="11"/>
  <c r="M277" i="11"/>
  <c r="P277" i="11" s="1"/>
  <c r="S277" i="11" s="1"/>
  <c r="T276" i="11"/>
  <c r="W276" i="11" s="1"/>
  <c r="AA276" i="11" s="1"/>
  <c r="N276" i="11"/>
  <c r="O276" i="11" s="1"/>
  <c r="W275" i="11"/>
  <c r="AA275" i="11" s="1"/>
  <c r="AD275" i="11"/>
  <c r="AH275" i="11" s="1"/>
  <c r="X276" i="11"/>
  <c r="AB276" i="11"/>
  <c r="AC276" i="11" s="1"/>
  <c r="I278" i="11"/>
  <c r="K278" i="11"/>
  <c r="J278" i="11"/>
  <c r="Q278" i="11"/>
  <c r="R278" i="11" s="1"/>
  <c r="B315" i="9"/>
  <c r="D280" i="11"/>
  <c r="E281" i="11"/>
  <c r="A314" i="9"/>
  <c r="F279" i="11"/>
  <c r="G279" i="11" s="1"/>
  <c r="U277" i="11"/>
  <c r="V277" i="11" s="1"/>
  <c r="T277" i="11" l="1"/>
  <c r="W277" i="11" s="1"/>
  <c r="AA277" i="11" s="1"/>
  <c r="X277" i="11"/>
  <c r="AB277" i="11"/>
  <c r="AC277" i="11" s="1"/>
  <c r="Y275" i="11"/>
  <c r="A315" i="9"/>
  <c r="F280" i="11"/>
  <c r="G280" i="11" s="1"/>
  <c r="AE275" i="11"/>
  <c r="AF275" i="11" s="1"/>
  <c r="AG275" i="11" s="1"/>
  <c r="C310" i="9"/>
  <c r="U278" i="11"/>
  <c r="V278" i="11" s="1"/>
  <c r="Z275" i="11"/>
  <c r="J279" i="11"/>
  <c r="L279" i="11" s="1"/>
  <c r="N279" i="11" s="1"/>
  <c r="I279" i="11"/>
  <c r="Q279" i="11"/>
  <c r="R279" i="11" s="1"/>
  <c r="K279" i="11"/>
  <c r="B316" i="9"/>
  <c r="D281" i="11"/>
  <c r="E282" i="11"/>
  <c r="L278" i="11"/>
  <c r="M278" i="11" s="1"/>
  <c r="P278" i="11" s="1"/>
  <c r="S278" i="11" s="1"/>
  <c r="Z276" i="11"/>
  <c r="Y276" i="11"/>
  <c r="AD276" i="11"/>
  <c r="O279" i="11" l="1"/>
  <c r="AB278" i="11"/>
  <c r="AC278" i="11" s="1"/>
  <c r="X278" i="11"/>
  <c r="C311" i="9"/>
  <c r="AE276" i="11"/>
  <c r="AF276" i="11" s="1"/>
  <c r="AG276" i="11" s="1"/>
  <c r="B317" i="9"/>
  <c r="D282" i="11"/>
  <c r="E283" i="11"/>
  <c r="U279" i="11"/>
  <c r="V279" i="11" s="1"/>
  <c r="AH276" i="11"/>
  <c r="AD277" i="11"/>
  <c r="N278" i="11"/>
  <c r="O278" i="11" s="1"/>
  <c r="A316" i="9"/>
  <c r="F281" i="11"/>
  <c r="G281" i="11" s="1"/>
  <c r="M279" i="11"/>
  <c r="P279" i="11" s="1"/>
  <c r="S279" i="11" s="1"/>
  <c r="T278" i="11"/>
  <c r="I280" i="11"/>
  <c r="J280" i="11"/>
  <c r="K280" i="11"/>
  <c r="Q280" i="11"/>
  <c r="R280" i="11" s="1"/>
  <c r="Z277" i="11"/>
  <c r="Y277" i="11"/>
  <c r="L280" i="11" l="1"/>
  <c r="M280" i="11" s="1"/>
  <c r="P280" i="11" s="1"/>
  <c r="S280" i="11" s="1"/>
  <c r="C312" i="9"/>
  <c r="AE277" i="11"/>
  <c r="AF277" i="11" s="1"/>
  <c r="AG277" i="11" s="1"/>
  <c r="B318" i="9"/>
  <c r="D283" i="11"/>
  <c r="E284" i="11"/>
  <c r="K281" i="11"/>
  <c r="Q281" i="11"/>
  <c r="R281" i="11" s="1"/>
  <c r="J281" i="11"/>
  <c r="I281" i="11"/>
  <c r="U280" i="11"/>
  <c r="V280" i="11" s="1"/>
  <c r="W278" i="11"/>
  <c r="AA278" i="11" s="1"/>
  <c r="AD278" i="11"/>
  <c r="AH278" i="11" s="1"/>
  <c r="T279" i="11"/>
  <c r="A317" i="9"/>
  <c r="F282" i="11"/>
  <c r="G282" i="11" s="1"/>
  <c r="AH277" i="11"/>
  <c r="X279" i="11"/>
  <c r="AB279" i="11"/>
  <c r="AC279" i="11" s="1"/>
  <c r="T280" i="11" l="1"/>
  <c r="W280" i="11" s="1"/>
  <c r="AA280" i="11" s="1"/>
  <c r="Z278" i="11"/>
  <c r="Y278" i="11"/>
  <c r="C313" i="9"/>
  <c r="AE278" i="11"/>
  <c r="AF278" i="11" s="1"/>
  <c r="AG278" i="11" s="1"/>
  <c r="Q282" i="11"/>
  <c r="R282" i="11" s="1"/>
  <c r="J282" i="11"/>
  <c r="I282" i="11"/>
  <c r="K282" i="11"/>
  <c r="L281" i="11"/>
  <c r="M281" i="11" s="1"/>
  <c r="P281" i="11" s="1"/>
  <c r="S281" i="11" s="1"/>
  <c r="B319" i="9"/>
  <c r="D284" i="11"/>
  <c r="E285" i="11"/>
  <c r="U281" i="11"/>
  <c r="V281" i="11" s="1"/>
  <c r="A318" i="9"/>
  <c r="F283" i="11"/>
  <c r="G283" i="11" s="1"/>
  <c r="N280" i="11"/>
  <c r="O280" i="11" s="1"/>
  <c r="AD279" i="11"/>
  <c r="W279" i="11"/>
  <c r="AA279" i="11" s="1"/>
  <c r="X280" i="11"/>
  <c r="AB280" i="11"/>
  <c r="AC280" i="11" s="1"/>
  <c r="AD280" i="11" l="1"/>
  <c r="Y279" i="11"/>
  <c r="C314" i="9"/>
  <c r="AE279" i="11"/>
  <c r="AF279" i="11" s="1"/>
  <c r="AG279" i="11" s="1"/>
  <c r="T281" i="11"/>
  <c r="N281" i="11"/>
  <c r="O281" i="11" s="1"/>
  <c r="L282" i="11"/>
  <c r="M282" i="11" s="1"/>
  <c r="P282" i="11" s="1"/>
  <c r="S282" i="11" s="1"/>
  <c r="X281" i="11"/>
  <c r="AB281" i="11"/>
  <c r="AC281" i="11" s="1"/>
  <c r="B320" i="9"/>
  <c r="D285" i="11"/>
  <c r="E286" i="11"/>
  <c r="U282" i="11"/>
  <c r="V282" i="11" s="1"/>
  <c r="Z280" i="11"/>
  <c r="Y280" i="11"/>
  <c r="Q283" i="11"/>
  <c r="R283" i="11" s="1"/>
  <c r="J283" i="11"/>
  <c r="K283" i="11"/>
  <c r="I283" i="11"/>
  <c r="A319" i="9"/>
  <c r="F284" i="11"/>
  <c r="G284" i="11" s="1"/>
  <c r="Z279" i="11"/>
  <c r="AH279" i="11"/>
  <c r="U283" i="11" l="1"/>
  <c r="V283" i="11" s="1"/>
  <c r="B321" i="9"/>
  <c r="D286" i="11"/>
  <c r="E287" i="11"/>
  <c r="AD281" i="11"/>
  <c r="W281" i="11"/>
  <c r="AA281" i="11" s="1"/>
  <c r="C315" i="9"/>
  <c r="AE280" i="11"/>
  <c r="AF280" i="11" s="1"/>
  <c r="AG280" i="11" s="1"/>
  <c r="X282" i="11"/>
  <c r="AB282" i="11"/>
  <c r="AC282" i="11" s="1"/>
  <c r="Q284" i="11"/>
  <c r="R284" i="11" s="1"/>
  <c r="K284" i="11"/>
  <c r="J284" i="11"/>
  <c r="I284" i="11"/>
  <c r="L283" i="11"/>
  <c r="M283" i="11" s="1"/>
  <c r="P283" i="11" s="1"/>
  <c r="S283" i="11" s="1"/>
  <c r="T282" i="11"/>
  <c r="A320" i="9"/>
  <c r="F285" i="11"/>
  <c r="G285" i="11" s="1"/>
  <c r="N282" i="11"/>
  <c r="O282" i="11" s="1"/>
  <c r="AH280" i="11"/>
  <c r="Z281" i="11" l="1"/>
  <c r="Y281" i="11"/>
  <c r="Q285" i="11"/>
  <c r="R285" i="11" s="1"/>
  <c r="I285" i="11"/>
  <c r="J285" i="11"/>
  <c r="L285" i="11" s="1"/>
  <c r="N285" i="11" s="1"/>
  <c r="K285" i="11"/>
  <c r="U284" i="11"/>
  <c r="V284" i="11" s="1"/>
  <c r="T283" i="11"/>
  <c r="W282" i="11"/>
  <c r="AA282" i="11" s="1"/>
  <c r="AD282" i="11"/>
  <c r="AH282" i="11" s="1"/>
  <c r="AE281" i="11"/>
  <c r="AF281" i="11" s="1"/>
  <c r="AG281" i="11" s="1"/>
  <c r="C316" i="9"/>
  <c r="B322" i="9"/>
  <c r="E288" i="11"/>
  <c r="D287" i="11"/>
  <c r="X283" i="11"/>
  <c r="AB283" i="11"/>
  <c r="AC283" i="11" s="1"/>
  <c r="L284" i="11"/>
  <c r="M284" i="11" s="1"/>
  <c r="P284" i="11" s="1"/>
  <c r="S284" i="11" s="1"/>
  <c r="N283" i="11"/>
  <c r="O283" i="11" s="1"/>
  <c r="A321" i="9"/>
  <c r="F286" i="11"/>
  <c r="G286" i="11" s="1"/>
  <c r="AH281" i="11"/>
  <c r="M285" i="11" l="1"/>
  <c r="P285" i="11" s="1"/>
  <c r="S285" i="11" s="1"/>
  <c r="N284" i="11"/>
  <c r="O284" i="11" s="1"/>
  <c r="A322" i="9"/>
  <c r="F287" i="11"/>
  <c r="G287" i="11" s="1"/>
  <c r="U285" i="11"/>
  <c r="V285" i="11" s="1"/>
  <c r="B323" i="9"/>
  <c r="D288" i="11"/>
  <c r="E289" i="11"/>
  <c r="Z282" i="11"/>
  <c r="W283" i="11"/>
  <c r="AA283" i="11" s="1"/>
  <c r="AD283" i="11"/>
  <c r="Y282" i="11"/>
  <c r="O285" i="11"/>
  <c r="AE282" i="11"/>
  <c r="AF282" i="11" s="1"/>
  <c r="AG282" i="11" s="1"/>
  <c r="C317" i="9"/>
  <c r="T284" i="11"/>
  <c r="I286" i="11"/>
  <c r="K286" i="11"/>
  <c r="Q286" i="11"/>
  <c r="R286" i="11" s="1"/>
  <c r="J286" i="11"/>
  <c r="X284" i="11"/>
  <c r="AB284" i="11"/>
  <c r="AC284" i="11" s="1"/>
  <c r="T285" i="11" l="1"/>
  <c r="W285" i="11" s="1"/>
  <c r="AA285" i="11" s="1"/>
  <c r="AD284" i="11"/>
  <c r="AH284" i="11" s="1"/>
  <c r="W284" i="11"/>
  <c r="AA284" i="11" s="1"/>
  <c r="AE283" i="11"/>
  <c r="AF283" i="11" s="1"/>
  <c r="AG283" i="11" s="1"/>
  <c r="C318" i="9"/>
  <c r="B324" i="9"/>
  <c r="D289" i="11"/>
  <c r="E290" i="11"/>
  <c r="A323" i="9"/>
  <c r="F288" i="11"/>
  <c r="G288" i="11" s="1"/>
  <c r="U286" i="11"/>
  <c r="V286" i="11" s="1"/>
  <c r="Y283" i="11"/>
  <c r="Q287" i="11"/>
  <c r="R287" i="11" s="1"/>
  <c r="I287" i="11"/>
  <c r="J287" i="11"/>
  <c r="L287" i="11" s="1"/>
  <c r="N287" i="11" s="1"/>
  <c r="K287" i="11"/>
  <c r="L286" i="11"/>
  <c r="M286" i="11" s="1"/>
  <c r="P286" i="11" s="1"/>
  <c r="S286" i="11" s="1"/>
  <c r="X285" i="11"/>
  <c r="AB285" i="11"/>
  <c r="AC285" i="11" s="1"/>
  <c r="Z283" i="11"/>
  <c r="AH283" i="11"/>
  <c r="AD285" i="11" l="1"/>
  <c r="C320" i="9" s="1"/>
  <c r="N286" i="11"/>
  <c r="O286" i="11" s="1"/>
  <c r="Z284" i="11"/>
  <c r="O287" i="11"/>
  <c r="T286" i="11"/>
  <c r="W286" i="11" s="1"/>
  <c r="AA286" i="11" s="1"/>
  <c r="F289" i="11"/>
  <c r="G289" i="11" s="1"/>
  <c r="A324" i="9"/>
  <c r="Y284" i="11"/>
  <c r="Y285" i="11"/>
  <c r="Z285" i="11"/>
  <c r="X286" i="11"/>
  <c r="AB286" i="11"/>
  <c r="AC286" i="11" s="1"/>
  <c r="M287" i="11"/>
  <c r="P287" i="11" s="1"/>
  <c r="S287" i="11" s="1"/>
  <c r="U287" i="11"/>
  <c r="V287" i="11" s="1"/>
  <c r="Q288" i="11"/>
  <c r="R288" i="11" s="1"/>
  <c r="K288" i="11"/>
  <c r="I288" i="11"/>
  <c r="J288" i="11"/>
  <c r="L288" i="11" s="1"/>
  <c r="N288" i="11" s="1"/>
  <c r="B325" i="9"/>
  <c r="D290" i="11"/>
  <c r="E291" i="11"/>
  <c r="AE284" i="11"/>
  <c r="AF284" i="11" s="1"/>
  <c r="AG284" i="11" s="1"/>
  <c r="C319" i="9"/>
  <c r="AE285" i="11" l="1"/>
  <c r="AF285" i="11" s="1"/>
  <c r="AG285" i="11" s="1"/>
  <c r="AH285" i="11"/>
  <c r="AD286" i="11"/>
  <c r="AE286" i="11" s="1"/>
  <c r="AF286" i="11" s="1"/>
  <c r="AG286" i="11" s="1"/>
  <c r="T287" i="11"/>
  <c r="W287" i="11" s="1"/>
  <c r="AA287" i="11" s="1"/>
  <c r="U288" i="11"/>
  <c r="V288" i="11" s="1"/>
  <c r="M288" i="11"/>
  <c r="P288" i="11" s="1"/>
  <c r="S288" i="11" s="1"/>
  <c r="X287" i="11"/>
  <c r="AB287" i="11"/>
  <c r="AC287" i="11" s="1"/>
  <c r="K289" i="11"/>
  <c r="Q289" i="11"/>
  <c r="R289" i="11" s="1"/>
  <c r="I289" i="11"/>
  <c r="J289" i="11"/>
  <c r="L289" i="11" s="1"/>
  <c r="N289" i="11" s="1"/>
  <c r="B326" i="9"/>
  <c r="E292" i="11"/>
  <c r="D291" i="11"/>
  <c r="A325" i="9"/>
  <c r="F290" i="11"/>
  <c r="G290" i="11" s="1"/>
  <c r="O288" i="11"/>
  <c r="Z286" i="11"/>
  <c r="Y286" i="11"/>
  <c r="AH286" i="11" l="1"/>
  <c r="C321" i="9"/>
  <c r="AD287" i="11"/>
  <c r="C322" i="9" s="1"/>
  <c r="X288" i="11"/>
  <c r="AB288" i="11"/>
  <c r="AC288" i="11" s="1"/>
  <c r="J290" i="11"/>
  <c r="L290" i="11" s="1"/>
  <c r="N290" i="11" s="1"/>
  <c r="I290" i="11"/>
  <c r="Q290" i="11"/>
  <c r="R290" i="11" s="1"/>
  <c r="K290" i="11"/>
  <c r="B327" i="9"/>
  <c r="D292" i="11"/>
  <c r="U289" i="11"/>
  <c r="V289" i="11" s="1"/>
  <c r="Z287" i="11"/>
  <c r="Y287" i="11"/>
  <c r="T288" i="11"/>
  <c r="O289" i="11"/>
  <c r="A326" i="9"/>
  <c r="F291" i="11"/>
  <c r="G291" i="11" s="1"/>
  <c r="M289" i="11"/>
  <c r="P289" i="11" s="1"/>
  <c r="S289" i="11" s="1"/>
  <c r="AE287" i="11" l="1"/>
  <c r="AF287" i="11" s="1"/>
  <c r="AG287" i="11" s="1"/>
  <c r="AH287" i="11"/>
  <c r="A327" i="9"/>
  <c r="F292" i="11"/>
  <c r="G292" i="11" s="1"/>
  <c r="U290" i="11"/>
  <c r="V290" i="11" s="1"/>
  <c r="T289" i="11"/>
  <c r="M290" i="11"/>
  <c r="P290" i="11" s="1"/>
  <c r="S290" i="11" s="1"/>
  <c r="W288" i="11"/>
  <c r="AA288" i="11" s="1"/>
  <c r="AD288" i="11"/>
  <c r="AH288" i="11" s="1"/>
  <c r="AB289" i="11"/>
  <c r="AC289" i="11" s="1"/>
  <c r="X289" i="11"/>
  <c r="O290" i="11"/>
  <c r="I291" i="11"/>
  <c r="K291" i="11"/>
  <c r="Q291" i="11"/>
  <c r="R291" i="11" s="1"/>
  <c r="J291" i="11"/>
  <c r="T290" i="11" l="1"/>
  <c r="L291" i="11"/>
  <c r="M291" i="11" s="1"/>
  <c r="P291" i="11" s="1"/>
  <c r="S291" i="11" s="1"/>
  <c r="AD289" i="11"/>
  <c r="AH289" i="11" s="1"/>
  <c r="W289" i="11"/>
  <c r="AA289" i="11" s="1"/>
  <c r="X290" i="11"/>
  <c r="AB290" i="11"/>
  <c r="AC290" i="11" s="1"/>
  <c r="U291" i="11"/>
  <c r="V291" i="11" s="1"/>
  <c r="C323" i="9"/>
  <c r="AE288" i="11"/>
  <c r="AF288" i="11" s="1"/>
  <c r="AG288" i="11" s="1"/>
  <c r="Y288" i="11"/>
  <c r="I292" i="11"/>
  <c r="Q292" i="11"/>
  <c r="R292" i="11" s="1"/>
  <c r="J292" i="11"/>
  <c r="K292" i="11"/>
  <c r="Z288" i="11"/>
  <c r="Z289" i="11" l="1"/>
  <c r="T291" i="11"/>
  <c r="W291" i="11" s="1"/>
  <c r="AA291" i="11" s="1"/>
  <c r="X291" i="11"/>
  <c r="AB291" i="11"/>
  <c r="AC291" i="11" s="1"/>
  <c r="C324" i="9"/>
  <c r="AE289" i="11"/>
  <c r="AF289" i="11" s="1"/>
  <c r="AG289" i="11" s="1"/>
  <c r="N291" i="11"/>
  <c r="O291" i="11" s="1"/>
  <c r="L292" i="11"/>
  <c r="M292" i="11" s="1"/>
  <c r="P292" i="11" s="1"/>
  <c r="S292" i="11" s="1"/>
  <c r="Y289" i="11"/>
  <c r="U292" i="11"/>
  <c r="V292" i="11" s="1"/>
  <c r="W290" i="11"/>
  <c r="AA290" i="11" s="1"/>
  <c r="AD290" i="11"/>
  <c r="N292" i="11" l="1"/>
  <c r="O292" i="11" s="1"/>
  <c r="T292" i="11"/>
  <c r="W292" i="11" s="1"/>
  <c r="AA292" i="11" s="1"/>
  <c r="Y290" i="11"/>
  <c r="AE290" i="11"/>
  <c r="AF290" i="11" s="1"/>
  <c r="AG290" i="11" s="1"/>
  <c r="C325" i="9"/>
  <c r="X292" i="11"/>
  <c r="AB292" i="11"/>
  <c r="AC292" i="11" s="1"/>
  <c r="AH290" i="11"/>
  <c r="AD291" i="11"/>
  <c r="Z290" i="11"/>
  <c r="Y291" i="11"/>
  <c r="Z291" i="11"/>
  <c r="C326" i="9" l="1"/>
  <c r="AE291" i="11"/>
  <c r="AF291" i="11" s="1"/>
  <c r="AG291" i="11" s="1"/>
  <c r="Y292" i="11"/>
  <c r="Z292" i="11"/>
  <c r="AH291" i="11"/>
  <c r="AD292" i="11"/>
  <c r="AH292" i="11" s="1"/>
  <c r="AE292" i="11" l="1"/>
  <c r="AF292" i="11" s="1"/>
  <c r="AG292" i="11" s="1"/>
  <c r="C327" i="9"/>
</calcChain>
</file>

<file path=xl/sharedStrings.xml><?xml version="1.0" encoding="utf-8"?>
<sst xmlns="http://schemas.openxmlformats.org/spreadsheetml/2006/main" count="58" uniqueCount="55">
  <si>
    <t>-</t>
  </si>
  <si>
    <t>General Assumptions:</t>
  </si>
  <si>
    <t>Value</t>
  </si>
  <si>
    <t>Unit</t>
  </si>
  <si>
    <t>Description</t>
  </si>
  <si>
    <t>Source: http://www.esrl.noaa.gov/gmd/grad/solcalc/calcdetails.html</t>
  </si>
  <si>
    <t>Retrieved: 18.05.2016</t>
  </si>
  <si>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</si>
  <si>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</si>
  <si>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</si>
  <si>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</si>
  <si>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</si>
  <si>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</si>
  <si>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</si>
  <si>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</si>
  <si>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</si>
  <si>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</si>
  <si>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</si>
  <si>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</si>
  <si>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</si>
  <si>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</si>
  <si>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</si>
  <si>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</si>
  <si>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</si>
  <si>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</si>
  <si>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</si>
  <si>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</si>
  <si>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</si>
  <si>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</si>
  <si>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</si>
  <si>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</si>
  <si>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</si>
  <si>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</si>
  <si>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</si>
  <si>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</si>
  <si>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</si>
  <si>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</si>
  <si>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</si>
  <si>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Latitude (+ to N)</t>
  </si>
  <si>
    <t>Longitude (+ to E)</t>
  </si>
  <si>
    <t>Time Zone (+ to E)</t>
  </si>
  <si>
    <t>Solar Constant</t>
  </si>
  <si>
    <t>Pressure</t>
  </si>
  <si>
    <t>millibar</t>
  </si>
  <si>
    <t>g/cm²</t>
  </si>
  <si>
    <t>Water Vapor Amount  (Uv)</t>
  </si>
  <si>
    <t>Aerosol Opacity</t>
  </si>
  <si>
    <t>Latitude</t>
  </si>
  <si>
    <t>°</t>
  </si>
  <si>
    <t>W/m2</t>
  </si>
  <si>
    <t>Calculations:</t>
  </si>
  <si>
    <t>Time
[hh:mm:ss]</t>
  </si>
  <si>
    <t>Solar Power
[W/m²]</t>
  </si>
  <si>
    <t>Date
[Day.Month.Year]</t>
  </si>
  <si>
    <t>Time Dependent available solar power for HAPS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</si>
</sst>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h:mm:ss;@"/>
    <numFmt numFmtId="166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top" wrapText="1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CBC2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Available Solar Power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'Available Solar Power'!$B$40:$B$327</c:f>
              <c:numCache>
                <c:formatCode>[$-F400]h:mm:ss\ AM/PM</c:formatCode>
                <c:ptCount val="288"/>
                <c:pt idx="0">
                  <c:v>3.472222222222222E-3</c:v>
                </c:pt>
                <c:pt idx="1">
                  <c:v>6.9444444444444441E-3</c:v>
                </c:pt>
                <c:pt idx="2">
                  <c:v>1.0416666666666666E-2</c:v>
                </c:pt>
                <c:pt idx="3">
                  <c:v>1.3888888888888888E-2</c:v>
                </c:pt>
                <c:pt idx="4">
                  <c:v>1.7361111111111112E-2</c:v>
                </c:pt>
                <c:pt idx="5">
                  <c:v>2.0833333333333336E-2</c:v>
                </c:pt>
                <c:pt idx="6">
                  <c:v>2.4305555555555559E-2</c:v>
                </c:pt>
                <c:pt idx="7">
                  <c:v>2.7777777777777783E-2</c:v>
                </c:pt>
                <c:pt idx="8">
                  <c:v>3.1250000000000007E-2</c:v>
                </c:pt>
                <c:pt idx="9">
                  <c:v>3.4722222222222231E-2</c:v>
                </c:pt>
                <c:pt idx="10">
                  <c:v>3.8194444444444454E-2</c:v>
                </c:pt>
                <c:pt idx="11">
                  <c:v>4.1666666666666678E-2</c:v>
                </c:pt>
                <c:pt idx="12">
                  <c:v>4.5138888888888902E-2</c:v>
                </c:pt>
                <c:pt idx="13">
                  <c:v>4.8611111111111126E-2</c:v>
                </c:pt>
                <c:pt idx="14">
                  <c:v>5.208333333333335E-2</c:v>
                </c:pt>
                <c:pt idx="15">
                  <c:v>5.5555555555555573E-2</c:v>
                </c:pt>
                <c:pt idx="16">
                  <c:v>5.9027777777777797E-2</c:v>
                </c:pt>
                <c:pt idx="17">
                  <c:v>6.2500000000000014E-2</c:v>
                </c:pt>
                <c:pt idx="18">
                  <c:v>6.5972222222222238E-2</c:v>
                </c:pt>
                <c:pt idx="19">
                  <c:v>6.9444444444444461E-2</c:v>
                </c:pt>
                <c:pt idx="20">
                  <c:v>7.2916666666666685E-2</c:v>
                </c:pt>
                <c:pt idx="21">
                  <c:v>7.6388888888888909E-2</c:v>
                </c:pt>
                <c:pt idx="22">
                  <c:v>7.9861111111111133E-2</c:v>
                </c:pt>
                <c:pt idx="23">
                  <c:v>8.3333333333333356E-2</c:v>
                </c:pt>
                <c:pt idx="24">
                  <c:v>8.680555555555558E-2</c:v>
                </c:pt>
                <c:pt idx="25">
                  <c:v>9.0277777777777804E-2</c:v>
                </c:pt>
                <c:pt idx="26">
                  <c:v>9.3750000000000028E-2</c:v>
                </c:pt>
                <c:pt idx="27">
                  <c:v>9.7222222222222252E-2</c:v>
                </c:pt>
                <c:pt idx="28">
                  <c:v>0.10069444444444448</c:v>
                </c:pt>
                <c:pt idx="29">
                  <c:v>0.1041666666666667</c:v>
                </c:pt>
                <c:pt idx="30">
                  <c:v>0.10763888888888892</c:v>
                </c:pt>
                <c:pt idx="31">
                  <c:v>0.11111111111111115</c:v>
                </c:pt>
                <c:pt idx="32">
                  <c:v>0.11458333333333337</c:v>
                </c:pt>
                <c:pt idx="33">
                  <c:v>0.11805555555555559</c:v>
                </c:pt>
                <c:pt idx="34">
                  <c:v>0.12152777777777782</c:v>
                </c:pt>
                <c:pt idx="35">
                  <c:v>0.12500000000000003</c:v>
                </c:pt>
                <c:pt idx="36">
                  <c:v>0.12847222222222224</c:v>
                </c:pt>
                <c:pt idx="37">
                  <c:v>0.13194444444444445</c:v>
                </c:pt>
                <c:pt idx="38">
                  <c:v>0.13541666666666666</c:v>
                </c:pt>
                <c:pt idx="39">
                  <c:v>0.13888888888888887</c:v>
                </c:pt>
                <c:pt idx="40">
                  <c:v>0.14236111111111108</c:v>
                </c:pt>
                <c:pt idx="41">
                  <c:v>0.14583333333333329</c:v>
                </c:pt>
                <c:pt idx="42">
                  <c:v>0.1493055555555555</c:v>
                </c:pt>
                <c:pt idx="43">
                  <c:v>0.15277777777777771</c:v>
                </c:pt>
                <c:pt idx="44">
                  <c:v>0.15624999999999992</c:v>
                </c:pt>
                <c:pt idx="45">
                  <c:v>0.15972222222222213</c:v>
                </c:pt>
                <c:pt idx="46">
                  <c:v>0.16319444444444434</c:v>
                </c:pt>
                <c:pt idx="47">
                  <c:v>0.16666666666666655</c:v>
                </c:pt>
                <c:pt idx="48">
                  <c:v>0.17013888888888876</c:v>
                </c:pt>
                <c:pt idx="49">
                  <c:v>0.17361111111111097</c:v>
                </c:pt>
                <c:pt idx="50">
                  <c:v>0.17708333333333318</c:v>
                </c:pt>
                <c:pt idx="51">
                  <c:v>0.18055555555555539</c:v>
                </c:pt>
                <c:pt idx="52">
                  <c:v>0.1840277777777776</c:v>
                </c:pt>
                <c:pt idx="53">
                  <c:v>0.18749999999999981</c:v>
                </c:pt>
                <c:pt idx="54">
                  <c:v>0.19097222222222202</c:v>
                </c:pt>
                <c:pt idx="55">
                  <c:v>0.19444444444444423</c:v>
                </c:pt>
                <c:pt idx="56">
                  <c:v>0.19791666666666644</c:v>
                </c:pt>
                <c:pt idx="57">
                  <c:v>0.20138888888888865</c:v>
                </c:pt>
                <c:pt idx="58">
                  <c:v>0.20486111111111086</c:v>
                </c:pt>
                <c:pt idx="59">
                  <c:v>0.20833333333333307</c:v>
                </c:pt>
                <c:pt idx="60">
                  <c:v>0.21180555555555527</c:v>
                </c:pt>
                <c:pt idx="61">
                  <c:v>0.21527777777777748</c:v>
                </c:pt>
                <c:pt idx="62">
                  <c:v>0.21874999999999969</c:v>
                </c:pt>
                <c:pt idx="63">
                  <c:v>0.2222222222222219</c:v>
                </c:pt>
                <c:pt idx="64">
                  <c:v>0.22569444444444411</c:v>
                </c:pt>
                <c:pt idx="65">
                  <c:v>0.22916666666666632</c:v>
                </c:pt>
                <c:pt idx="66">
                  <c:v>0.23263888888888853</c:v>
                </c:pt>
                <c:pt idx="67">
                  <c:v>0.23611111111111074</c:v>
                </c:pt>
                <c:pt idx="68">
                  <c:v>0.23958333333333295</c:v>
                </c:pt>
                <c:pt idx="69">
                  <c:v>0.24305555555555516</c:v>
                </c:pt>
                <c:pt idx="70">
                  <c:v>0.24652777777777737</c:v>
                </c:pt>
                <c:pt idx="71">
                  <c:v>0.24999999999999958</c:v>
                </c:pt>
                <c:pt idx="72">
                  <c:v>0.25347222222222182</c:v>
                </c:pt>
                <c:pt idx="73">
                  <c:v>0.25694444444444403</c:v>
                </c:pt>
                <c:pt idx="74">
                  <c:v>0.26041666666666624</c:v>
                </c:pt>
                <c:pt idx="75">
                  <c:v>0.26388888888888845</c:v>
                </c:pt>
                <c:pt idx="76">
                  <c:v>0.26736111111111066</c:v>
                </c:pt>
                <c:pt idx="77">
                  <c:v>0.27083333333333287</c:v>
                </c:pt>
                <c:pt idx="78">
                  <c:v>0.27430555555555508</c:v>
                </c:pt>
                <c:pt idx="79">
                  <c:v>0.27777777777777729</c:v>
                </c:pt>
                <c:pt idx="80">
                  <c:v>0.2812499999999995</c:v>
                </c:pt>
                <c:pt idx="81">
                  <c:v>0.28472222222222171</c:v>
                </c:pt>
                <c:pt idx="82">
                  <c:v>0.28819444444444392</c:v>
                </c:pt>
                <c:pt idx="83">
                  <c:v>0.29166666666666613</c:v>
                </c:pt>
                <c:pt idx="84">
                  <c:v>0.29513888888888834</c:v>
                </c:pt>
                <c:pt idx="85">
                  <c:v>0.29861111111111055</c:v>
                </c:pt>
                <c:pt idx="86">
                  <c:v>0.30208333333333276</c:v>
                </c:pt>
                <c:pt idx="87">
                  <c:v>0.30555555555555497</c:v>
                </c:pt>
                <c:pt idx="88">
                  <c:v>0.30902777777777718</c:v>
                </c:pt>
                <c:pt idx="89">
                  <c:v>0.31249999999999939</c:v>
                </c:pt>
                <c:pt idx="90">
                  <c:v>0.3159722222222216</c:v>
                </c:pt>
                <c:pt idx="91">
                  <c:v>0.31944444444444381</c:v>
                </c:pt>
                <c:pt idx="92">
                  <c:v>0.32291666666666602</c:v>
                </c:pt>
                <c:pt idx="93">
                  <c:v>0.32638888888888823</c:v>
                </c:pt>
                <c:pt idx="94">
                  <c:v>0.32986111111111044</c:v>
                </c:pt>
                <c:pt idx="95">
                  <c:v>0.33333333333333265</c:v>
                </c:pt>
                <c:pt idx="96">
                  <c:v>0.33680555555555486</c:v>
                </c:pt>
                <c:pt idx="97">
                  <c:v>0.34027777777777707</c:v>
                </c:pt>
                <c:pt idx="98">
                  <c:v>0.34374999999999928</c:v>
                </c:pt>
                <c:pt idx="99">
                  <c:v>0.34722222222222149</c:v>
                </c:pt>
                <c:pt idx="100">
                  <c:v>0.3506944444444437</c:v>
                </c:pt>
                <c:pt idx="101">
                  <c:v>0.35416666666666591</c:v>
                </c:pt>
                <c:pt idx="102">
                  <c:v>0.35763888888888812</c:v>
                </c:pt>
                <c:pt idx="103">
                  <c:v>0.36111111111111033</c:v>
                </c:pt>
                <c:pt idx="104">
                  <c:v>0.36458333333333254</c:v>
                </c:pt>
                <c:pt idx="105">
                  <c:v>0.36805555555555475</c:v>
                </c:pt>
                <c:pt idx="106">
                  <c:v>0.37152777777777696</c:v>
                </c:pt>
                <c:pt idx="107">
                  <c:v>0.37499999999999917</c:v>
                </c:pt>
                <c:pt idx="108">
                  <c:v>0.37847222222222138</c:v>
                </c:pt>
                <c:pt idx="109">
                  <c:v>0.38194444444444359</c:v>
                </c:pt>
                <c:pt idx="110">
                  <c:v>0.3854166666666658</c:v>
                </c:pt>
                <c:pt idx="111">
                  <c:v>0.38888888888888801</c:v>
                </c:pt>
                <c:pt idx="112">
                  <c:v>0.39236111111111022</c:v>
                </c:pt>
                <c:pt idx="113">
                  <c:v>0.39583333333333243</c:v>
                </c:pt>
                <c:pt idx="114">
                  <c:v>0.39930555555555464</c:v>
                </c:pt>
                <c:pt idx="115">
                  <c:v>0.40277777777777685</c:v>
                </c:pt>
                <c:pt idx="116">
                  <c:v>0.40624999999999906</c:v>
                </c:pt>
                <c:pt idx="117">
                  <c:v>0.40972222222222127</c:v>
                </c:pt>
                <c:pt idx="118">
                  <c:v>0.41319444444444348</c:v>
                </c:pt>
                <c:pt idx="119">
                  <c:v>0.41666666666666569</c:v>
                </c:pt>
                <c:pt idx="120">
                  <c:v>0.4201388888888879</c:v>
                </c:pt>
                <c:pt idx="121">
                  <c:v>0.42361111111111011</c:v>
                </c:pt>
                <c:pt idx="122">
                  <c:v>0.42708333333333232</c:v>
                </c:pt>
                <c:pt idx="123">
                  <c:v>0.43055555555555453</c:v>
                </c:pt>
                <c:pt idx="124">
                  <c:v>0.43402777777777674</c:v>
                </c:pt>
                <c:pt idx="125">
                  <c:v>0.43749999999999895</c:v>
                </c:pt>
                <c:pt idx="126">
                  <c:v>0.44097222222222116</c:v>
                </c:pt>
                <c:pt idx="127">
                  <c:v>0.44444444444444337</c:v>
                </c:pt>
                <c:pt idx="128">
                  <c:v>0.44791666666666557</c:v>
                </c:pt>
                <c:pt idx="129">
                  <c:v>0.45138888888888778</c:v>
                </c:pt>
                <c:pt idx="130">
                  <c:v>0.45486111111110999</c:v>
                </c:pt>
                <c:pt idx="131">
                  <c:v>0.4583333333333322</c:v>
                </c:pt>
                <c:pt idx="132">
                  <c:v>0.46180555555555441</c:v>
                </c:pt>
                <c:pt idx="133">
                  <c:v>0.46527777777777662</c:v>
                </c:pt>
                <c:pt idx="134">
                  <c:v>0.46874999999999883</c:v>
                </c:pt>
                <c:pt idx="135">
                  <c:v>0.47222222222222104</c:v>
                </c:pt>
                <c:pt idx="136">
                  <c:v>0.47569444444444325</c:v>
                </c:pt>
                <c:pt idx="137">
                  <c:v>0.47916666666666546</c:v>
                </c:pt>
                <c:pt idx="138">
                  <c:v>0.48263888888888767</c:v>
                </c:pt>
                <c:pt idx="139">
                  <c:v>0.48611111111110988</c:v>
                </c:pt>
                <c:pt idx="140">
                  <c:v>0.48958333333333209</c:v>
                </c:pt>
                <c:pt idx="141">
                  <c:v>0.4930555555555543</c:v>
                </c:pt>
                <c:pt idx="142">
                  <c:v>0.49652777777777651</c:v>
                </c:pt>
                <c:pt idx="143">
                  <c:v>0.49999999999999872</c:v>
                </c:pt>
                <c:pt idx="144">
                  <c:v>0.50347222222222099</c:v>
                </c:pt>
                <c:pt idx="145">
                  <c:v>0.5069444444444432</c:v>
                </c:pt>
                <c:pt idx="146">
                  <c:v>0.51041666666666541</c:v>
                </c:pt>
                <c:pt idx="147">
                  <c:v>0.51388888888888762</c:v>
                </c:pt>
                <c:pt idx="148">
                  <c:v>0.51736111111110983</c:v>
                </c:pt>
                <c:pt idx="149">
                  <c:v>0.52083333333333204</c:v>
                </c:pt>
                <c:pt idx="150">
                  <c:v>0.52430555555555425</c:v>
                </c:pt>
                <c:pt idx="151">
                  <c:v>0.52777777777777646</c:v>
                </c:pt>
                <c:pt idx="152">
                  <c:v>0.53124999999999867</c:v>
                </c:pt>
                <c:pt idx="153">
                  <c:v>0.53472222222222088</c:v>
                </c:pt>
                <c:pt idx="154">
                  <c:v>0.53819444444444309</c:v>
                </c:pt>
                <c:pt idx="155">
                  <c:v>0.5416666666666653</c:v>
                </c:pt>
                <c:pt idx="156">
                  <c:v>0.54513888888888751</c:v>
                </c:pt>
                <c:pt idx="157">
                  <c:v>0.54861111111110972</c:v>
                </c:pt>
                <c:pt idx="158">
                  <c:v>0.55208333333333193</c:v>
                </c:pt>
                <c:pt idx="159">
                  <c:v>0.55555555555555414</c:v>
                </c:pt>
                <c:pt idx="160">
                  <c:v>0.55902777777777635</c:v>
                </c:pt>
                <c:pt idx="161">
                  <c:v>0.56249999999999856</c:v>
                </c:pt>
                <c:pt idx="162">
                  <c:v>0.56597222222222077</c:v>
                </c:pt>
                <c:pt idx="163">
                  <c:v>0.56944444444444298</c:v>
                </c:pt>
                <c:pt idx="164">
                  <c:v>0.57291666666666519</c:v>
                </c:pt>
                <c:pt idx="165">
                  <c:v>0.5763888888888874</c:v>
                </c:pt>
                <c:pt idx="166">
                  <c:v>0.57986111111110961</c:v>
                </c:pt>
                <c:pt idx="167">
                  <c:v>0.58333333333333182</c:v>
                </c:pt>
                <c:pt idx="168">
                  <c:v>0.58680555555555403</c:v>
                </c:pt>
                <c:pt idx="169">
                  <c:v>0.59027777777777624</c:v>
                </c:pt>
                <c:pt idx="170">
                  <c:v>0.59374999999999845</c:v>
                </c:pt>
                <c:pt idx="171">
                  <c:v>0.59722222222222066</c:v>
                </c:pt>
                <c:pt idx="172">
                  <c:v>0.60069444444444287</c:v>
                </c:pt>
                <c:pt idx="173">
                  <c:v>0.60416666666666508</c:v>
                </c:pt>
                <c:pt idx="174">
                  <c:v>0.60763888888888729</c:v>
                </c:pt>
                <c:pt idx="175">
                  <c:v>0.6111111111111095</c:v>
                </c:pt>
                <c:pt idx="176">
                  <c:v>0.61458333333333171</c:v>
                </c:pt>
                <c:pt idx="177">
                  <c:v>0.61805555555555391</c:v>
                </c:pt>
                <c:pt idx="178">
                  <c:v>0.62152777777777612</c:v>
                </c:pt>
                <c:pt idx="179">
                  <c:v>0.62499999999999833</c:v>
                </c:pt>
                <c:pt idx="180">
                  <c:v>0.62847222222222054</c:v>
                </c:pt>
                <c:pt idx="181">
                  <c:v>0.63194444444444275</c:v>
                </c:pt>
                <c:pt idx="182">
                  <c:v>0.63541666666666496</c:v>
                </c:pt>
                <c:pt idx="183">
                  <c:v>0.63888888888888717</c:v>
                </c:pt>
                <c:pt idx="184">
                  <c:v>0.64236111111110938</c:v>
                </c:pt>
                <c:pt idx="185">
                  <c:v>0.64583333333333159</c:v>
                </c:pt>
                <c:pt idx="186">
                  <c:v>0.6493055555555538</c:v>
                </c:pt>
                <c:pt idx="187">
                  <c:v>0.65277777777777601</c:v>
                </c:pt>
                <c:pt idx="188">
                  <c:v>0.65624999999999822</c:v>
                </c:pt>
                <c:pt idx="189">
                  <c:v>0.65972222222222043</c:v>
                </c:pt>
                <c:pt idx="190">
                  <c:v>0.66319444444444264</c:v>
                </c:pt>
                <c:pt idx="191">
                  <c:v>0.66666666666666485</c:v>
                </c:pt>
                <c:pt idx="192">
                  <c:v>0.67013888888888706</c:v>
                </c:pt>
                <c:pt idx="193">
                  <c:v>0.67361111111110927</c:v>
                </c:pt>
                <c:pt idx="194">
                  <c:v>0.67708333333333148</c:v>
                </c:pt>
                <c:pt idx="195">
                  <c:v>0.68055555555555369</c:v>
                </c:pt>
                <c:pt idx="196">
                  <c:v>0.6840277777777759</c:v>
                </c:pt>
                <c:pt idx="197">
                  <c:v>0.68749999999999811</c:v>
                </c:pt>
                <c:pt idx="198">
                  <c:v>0.69097222222222032</c:v>
                </c:pt>
                <c:pt idx="199">
                  <c:v>0.69444444444444253</c:v>
                </c:pt>
                <c:pt idx="200">
                  <c:v>0.69791666666666474</c:v>
                </c:pt>
                <c:pt idx="201">
                  <c:v>0.70138888888888695</c:v>
                </c:pt>
                <c:pt idx="202">
                  <c:v>0.70486111111110916</c:v>
                </c:pt>
                <c:pt idx="203">
                  <c:v>0.70833333333333137</c:v>
                </c:pt>
                <c:pt idx="204">
                  <c:v>0.71180555555555358</c:v>
                </c:pt>
                <c:pt idx="205">
                  <c:v>0.71527777777777579</c:v>
                </c:pt>
                <c:pt idx="206">
                  <c:v>0.718749999999998</c:v>
                </c:pt>
                <c:pt idx="207">
                  <c:v>0.72222222222222021</c:v>
                </c:pt>
                <c:pt idx="208">
                  <c:v>0.72569444444444242</c:v>
                </c:pt>
                <c:pt idx="209">
                  <c:v>0.72916666666666463</c:v>
                </c:pt>
                <c:pt idx="210">
                  <c:v>0.73263888888888684</c:v>
                </c:pt>
                <c:pt idx="211">
                  <c:v>0.73611111111110905</c:v>
                </c:pt>
                <c:pt idx="212">
                  <c:v>0.73958333333333126</c:v>
                </c:pt>
                <c:pt idx="213">
                  <c:v>0.74305555555555347</c:v>
                </c:pt>
                <c:pt idx="214">
                  <c:v>0.74652777777777568</c:v>
                </c:pt>
                <c:pt idx="215">
                  <c:v>0.74999999999999789</c:v>
                </c:pt>
                <c:pt idx="216">
                  <c:v>0.7534722222222201</c:v>
                </c:pt>
                <c:pt idx="217">
                  <c:v>0.75694444444444231</c:v>
                </c:pt>
                <c:pt idx="218">
                  <c:v>0.76041666666666452</c:v>
                </c:pt>
                <c:pt idx="219">
                  <c:v>0.76388888888888673</c:v>
                </c:pt>
                <c:pt idx="220">
                  <c:v>0.76736111111110894</c:v>
                </c:pt>
                <c:pt idx="221">
                  <c:v>0.77083333333333115</c:v>
                </c:pt>
                <c:pt idx="222">
                  <c:v>0.77430555555555336</c:v>
                </c:pt>
                <c:pt idx="223">
                  <c:v>0.77777777777777557</c:v>
                </c:pt>
                <c:pt idx="224">
                  <c:v>0.78124999999999778</c:v>
                </c:pt>
                <c:pt idx="225">
                  <c:v>0.78472222222221999</c:v>
                </c:pt>
                <c:pt idx="226">
                  <c:v>0.7881944444444422</c:v>
                </c:pt>
                <c:pt idx="227">
                  <c:v>0.79166666666666441</c:v>
                </c:pt>
                <c:pt idx="228">
                  <c:v>0.79513888888888662</c:v>
                </c:pt>
                <c:pt idx="229">
                  <c:v>0.79861111111110883</c:v>
                </c:pt>
                <c:pt idx="230">
                  <c:v>0.80208333333333104</c:v>
                </c:pt>
                <c:pt idx="231">
                  <c:v>0.80555555555555325</c:v>
                </c:pt>
                <c:pt idx="232">
                  <c:v>0.80902777777777546</c:v>
                </c:pt>
                <c:pt idx="233">
                  <c:v>0.81249999999999767</c:v>
                </c:pt>
                <c:pt idx="234">
                  <c:v>0.81597222222221988</c:v>
                </c:pt>
                <c:pt idx="235">
                  <c:v>0.81944444444444209</c:v>
                </c:pt>
                <c:pt idx="236">
                  <c:v>0.8229166666666643</c:v>
                </c:pt>
                <c:pt idx="237">
                  <c:v>0.82638888888888651</c:v>
                </c:pt>
                <c:pt idx="238">
                  <c:v>0.82986111111110872</c:v>
                </c:pt>
                <c:pt idx="239">
                  <c:v>0.83333333333333093</c:v>
                </c:pt>
                <c:pt idx="240">
                  <c:v>0.83680555555555314</c:v>
                </c:pt>
                <c:pt idx="241">
                  <c:v>0.84027777777777535</c:v>
                </c:pt>
                <c:pt idx="242">
                  <c:v>0.84374999999999756</c:v>
                </c:pt>
                <c:pt idx="243">
                  <c:v>0.84722222222221977</c:v>
                </c:pt>
                <c:pt idx="244">
                  <c:v>0.85069444444444198</c:v>
                </c:pt>
                <c:pt idx="245">
                  <c:v>0.85416666666666419</c:v>
                </c:pt>
                <c:pt idx="246">
                  <c:v>0.8576388888888864</c:v>
                </c:pt>
                <c:pt idx="247">
                  <c:v>0.86111111111110861</c:v>
                </c:pt>
                <c:pt idx="248">
                  <c:v>0.86458333333333082</c:v>
                </c:pt>
                <c:pt idx="249">
                  <c:v>0.86805555555555303</c:v>
                </c:pt>
                <c:pt idx="250">
                  <c:v>0.87152777777777524</c:v>
                </c:pt>
                <c:pt idx="251">
                  <c:v>0.87499999999999745</c:v>
                </c:pt>
                <c:pt idx="252">
                  <c:v>0.87847222222221966</c:v>
                </c:pt>
                <c:pt idx="253">
                  <c:v>0.88194444444444187</c:v>
                </c:pt>
                <c:pt idx="254">
                  <c:v>0.88541666666666408</c:v>
                </c:pt>
                <c:pt idx="255">
                  <c:v>0.88888888888888629</c:v>
                </c:pt>
                <c:pt idx="256">
                  <c:v>0.8923611111111085</c:v>
                </c:pt>
                <c:pt idx="257">
                  <c:v>0.89583333333333071</c:v>
                </c:pt>
                <c:pt idx="258">
                  <c:v>0.89930555555555292</c:v>
                </c:pt>
                <c:pt idx="259">
                  <c:v>0.90277777777777513</c:v>
                </c:pt>
                <c:pt idx="260">
                  <c:v>0.90624999999999734</c:v>
                </c:pt>
                <c:pt idx="261">
                  <c:v>0.90972222222221955</c:v>
                </c:pt>
                <c:pt idx="262">
                  <c:v>0.91319444444444176</c:v>
                </c:pt>
                <c:pt idx="263">
                  <c:v>0.91666666666666397</c:v>
                </c:pt>
                <c:pt idx="264">
                  <c:v>0.92013888888888618</c:v>
                </c:pt>
                <c:pt idx="265">
                  <c:v>0.92361111111110838</c:v>
                </c:pt>
                <c:pt idx="266">
                  <c:v>0.92708333333333059</c:v>
                </c:pt>
                <c:pt idx="267">
                  <c:v>0.9305555555555528</c:v>
                </c:pt>
                <c:pt idx="268">
                  <c:v>0.93402777777777501</c:v>
                </c:pt>
                <c:pt idx="269">
                  <c:v>0.93749999999999722</c:v>
                </c:pt>
                <c:pt idx="270">
                  <c:v>0.94097222222221943</c:v>
                </c:pt>
                <c:pt idx="271">
                  <c:v>0.94444444444444164</c:v>
                </c:pt>
                <c:pt idx="272">
                  <c:v>0.94791666666666385</c:v>
                </c:pt>
                <c:pt idx="273">
                  <c:v>0.95138888888888606</c:v>
                </c:pt>
                <c:pt idx="274">
                  <c:v>0.95486111111110827</c:v>
                </c:pt>
                <c:pt idx="275">
                  <c:v>0.95833333333333048</c:v>
                </c:pt>
                <c:pt idx="276">
                  <c:v>0.96180555555555269</c:v>
                </c:pt>
                <c:pt idx="277">
                  <c:v>0.9652777777777749</c:v>
                </c:pt>
                <c:pt idx="278">
                  <c:v>0.96874999999999711</c:v>
                </c:pt>
                <c:pt idx="279">
                  <c:v>0.97222222222221932</c:v>
                </c:pt>
                <c:pt idx="280">
                  <c:v>0.97569444444444153</c:v>
                </c:pt>
                <c:pt idx="281">
                  <c:v>0.97916666666666374</c:v>
                </c:pt>
                <c:pt idx="282">
                  <c:v>0.98263888888888595</c:v>
                </c:pt>
                <c:pt idx="283">
                  <c:v>0.98611111111110816</c:v>
                </c:pt>
                <c:pt idx="284">
                  <c:v>0.98958333333333037</c:v>
                </c:pt>
                <c:pt idx="285">
                  <c:v>0.99305555555555258</c:v>
                </c:pt>
                <c:pt idx="286">
                  <c:v>0.99652777777777479</c:v>
                </c:pt>
                <c:pt idx="287">
                  <c:v>0.999999999999997</c:v>
                </c:pt>
              </c:numCache>
            </c:numRef>
          </c:xVal>
          <c:yVal>
            <c:numRef>
              <c:f>'Available Solar Power'!$C$40:$C$327</c:f>
              <c:numCache>
                <c:formatCode>0.00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2.3586490787147385</c:v>
                </c:pt>
                <c:pt idx="101">
                  <c:v>18.541670851545931</c:v>
                </c:pt>
                <c:pt idx="102">
                  <c:v>35.828691894399498</c:v>
                </c:pt>
                <c:pt idx="103">
                  <c:v>53.369077454780438</c:v>
                </c:pt>
                <c:pt idx="104">
                  <c:v>70.960682773532497</c:v>
                </c:pt>
                <c:pt idx="105">
                  <c:v>88.511958263032497</c:v>
                </c:pt>
                <c:pt idx="106">
                  <c:v>105.96959714775903</c:v>
                </c:pt>
                <c:pt idx="107">
                  <c:v>123.29765292265533</c:v>
                </c:pt>
                <c:pt idx="108">
                  <c:v>140.4694022096262</c:v>
                </c:pt>
                <c:pt idx="109">
                  <c:v>157.46356739095705</c:v>
                </c:pt>
                <c:pt idx="110">
                  <c:v>174.26234509637646</c:v>
                </c:pt>
                <c:pt idx="111">
                  <c:v>190.85028637439976</c:v>
                </c:pt>
                <c:pt idx="112">
                  <c:v>207.21361853852676</c:v>
                </c:pt>
                <c:pt idx="113">
                  <c:v>223.33981332752577</c:v>
                </c:pt>
                <c:pt idx="114">
                  <c:v>239.21730063119298</c:v>
                </c:pt>
                <c:pt idx="115">
                  <c:v>254.83527235528058</c:v>
                </c:pt>
                <c:pt idx="116">
                  <c:v>270.18354436056438</c:v>
                </c:pt>
                <c:pt idx="117">
                  <c:v>285.25245704125342</c:v>
                </c:pt>
                <c:pt idx="118">
                  <c:v>300.03280237438088</c:v>
                </c:pt>
                <c:pt idx="119">
                  <c:v>314.51576953549034</c:v>
                </c:pt>
                <c:pt idx="120">
                  <c:v>328.69290381276892</c:v>
                </c:pt>
                <c:pt idx="121">
                  <c:v>342.55607524427433</c:v>
                </c:pt>
                <c:pt idx="122">
                  <c:v>356.09745445271932</c:v>
                </c:pt>
                <c:pt idx="123">
                  <c:v>369.30949391676893</c:v>
                </c:pt>
                <c:pt idx="124">
                  <c:v>382.18491336995731</c:v>
                </c:pt>
                <c:pt idx="125">
                  <c:v>394.71668839961728</c:v>
                </c:pt>
                <c:pt idx="126">
                  <c:v>406.89804152133087</c:v>
                </c:pt>
                <c:pt idx="127">
                  <c:v>418.72243521054219</c:v>
                </c:pt>
                <c:pt idx="128">
                  <c:v>430.18356647778398</c:v>
                </c:pt>
                <c:pt idx="129">
                  <c:v>441.27536266794948</c:v>
                </c:pt>
                <c:pt idx="130">
                  <c:v>451.99197825093648</c:v>
                </c:pt>
                <c:pt idx="131">
                  <c:v>462.32779239439407</c:v>
                </c:pt>
                <c:pt idx="132">
                  <c:v>472.27740718069413</c:v>
                </c:pt>
                <c:pt idx="133">
                  <c:v>481.83564632971047</c:v>
                </c:pt>
                <c:pt idx="134">
                  <c:v>490.99755434269656</c:v>
                </c:pt>
                <c:pt idx="135">
                  <c:v>499.75839597276411</c:v>
                </c:pt>
                <c:pt idx="136">
                  <c:v>508.11365596673187</c:v>
                </c:pt>
                <c:pt idx="137">
                  <c:v>516.05903901924023</c:v>
                </c:pt>
                <c:pt idx="138">
                  <c:v>523.59046989091644</c:v>
                </c:pt>
                <c:pt idx="139">
                  <c:v>530.70409366190165</c:v>
                </c:pt>
                <c:pt idx="140">
                  <c:v>537.39627607873069</c:v>
                </c:pt>
                <c:pt idx="141">
                  <c:v>543.66360397869619</c:v>
                </c:pt>
                <c:pt idx="142">
                  <c:v>549.50288575970387</c:v>
                </c:pt>
                <c:pt idx="143">
                  <c:v>554.91115188600997</c:v>
                </c:pt>
                <c:pt idx="144">
                  <c:v>559.88565540560876</c:v>
                </c:pt>
                <c:pt idx="145">
                  <c:v>564.42387247226645</c:v>
                </c:pt>
                <c:pt idx="146">
                  <c:v>568.52350285772297</c:v>
                </c:pt>
                <c:pt idx="147">
                  <c:v>572.18247044294435</c:v>
                </c:pt>
                <c:pt idx="148">
                  <c:v>575.39892368439962</c:v>
                </c:pt>
                <c:pt idx="149">
                  <c:v>578.17123604328799</c:v>
                </c:pt>
                <c:pt idx="150">
                  <c:v>580.49800637640385</c:v>
                </c:pt>
                <c:pt idx="151">
                  <c:v>582.37805927975296</c:v>
                </c:pt>
                <c:pt idx="152">
                  <c:v>583.81044538411049</c:v>
                </c:pt>
                <c:pt idx="153">
                  <c:v>584.79444159662478</c:v>
                </c:pt>
                <c:pt idx="154">
                  <c:v>585.32955128777132</c:v>
                </c:pt>
                <c:pt idx="155">
                  <c:v>585.41550442060418</c:v>
                </c:pt>
                <c:pt idx="156">
                  <c:v>585.05225762154873</c:v>
                </c:pt>
                <c:pt idx="157">
                  <c:v>584.23999419163192</c:v>
                </c:pt>
                <c:pt idx="158">
                  <c:v>582.97912405880766</c:v>
                </c:pt>
                <c:pt idx="159">
                  <c:v>581.2702836704683</c:v>
                </c:pt>
                <c:pt idx="160">
                  <c:v>579.11433582925201</c:v>
                </c:pt>
                <c:pt idx="161">
                  <c:v>576.5123694711034</c:v>
                </c:pt>
                <c:pt idx="162">
                  <c:v>573.4656993911326</c:v>
                </c:pt>
                <c:pt idx="163">
                  <c:v>569.97586591746483</c:v>
                </c:pt>
                <c:pt idx="164">
                  <c:v>566.04463453761389</c:v>
                </c:pt>
                <c:pt idx="165">
                  <c:v>561.67399548439198</c:v>
                </c:pt>
                <c:pt idx="166">
                  <c:v>556.86616328179196</c:v>
                </c:pt>
                <c:pt idx="167">
                  <c:v>551.62357626402604</c:v>
                </c:pt>
                <c:pt idx="168">
                  <c:v>545.9488960681183</c:v>
                </c:pt>
                <c:pt idx="169">
                  <c:v>539.84500711730163</c:v>
                </c:pt>
                <c:pt idx="170">
                  <c:v>533.31501609730947</c:v>
                </c:pt>
                <c:pt idx="171">
                  <c:v>526.36225144726575</c:v>
                </c:pt>
                <c:pt idx="172">
                  <c:v>518.9902628726511</c:v>
                </c:pt>
                <c:pt idx="173">
                  <c:v>511.20282090060169</c:v>
                </c:pt>
                <c:pt idx="174">
                  <c:v>503.00391650252413</c:v>
                </c:pt>
                <c:pt idx="175">
                  <c:v>494.39776079907904</c:v>
                </c:pt>
                <c:pt idx="176">
                  <c:v>485.38878488898314</c:v>
                </c:pt>
                <c:pt idx="177">
                  <c:v>475.98163982352173</c:v>
                </c:pt>
                <c:pt idx="178">
                  <c:v>466.18119678243988</c:v>
                </c:pt>
                <c:pt idx="179">
                  <c:v>455.99254748748831</c:v>
                </c:pt>
                <c:pt idx="180">
                  <c:v>445.421004929302</c:v>
                </c:pt>
                <c:pt idx="181">
                  <c:v>434.47210447059155</c:v>
                </c:pt>
                <c:pt idx="182">
                  <c:v>423.15160542178745</c:v>
                </c:pt>
                <c:pt idx="183">
                  <c:v>411.46549320829558</c:v>
                </c:pt>
                <c:pt idx="184">
                  <c:v>399.41998225670648</c:v>
                </c:pt>
                <c:pt idx="185">
                  <c:v>387.0215197942054</c:v>
                </c:pt>
                <c:pt idx="186">
                  <c:v>374.27679076680903</c:v>
                </c:pt>
                <c:pt idx="187">
                  <c:v>361.19272418112104</c:v>
                </c:pt>
                <c:pt idx="188">
                  <c:v>347.7765012188782</c:v>
                </c:pt>
                <c:pt idx="189">
                  <c:v>334.03556562374337</c:v>
                </c:pt>
                <c:pt idx="190">
                  <c:v>319.97763697782926</c:v>
                </c:pt>
                <c:pt idx="191">
                  <c:v>305.61072771898466</c:v>
                </c:pt>
                <c:pt idx="192">
                  <c:v>290.94316504956822</c:v>
                </c:pt>
                <c:pt idx="193">
                  <c:v>275.98361929029016</c:v>
                </c:pt>
                <c:pt idx="194">
                  <c:v>260.74114089486557</c:v>
                </c:pt>
                <c:pt idx="195">
                  <c:v>245.22520922449698</c:v>
                </c:pt>
                <c:pt idx="196">
                  <c:v>229.44579763932748</c:v>
                </c:pt>
                <c:pt idx="197">
                  <c:v>213.41346162316867</c:v>
                </c:pt>
                <c:pt idx="198">
                  <c:v>197.13946025070825</c:v>
                </c:pt>
                <c:pt idx="199">
                  <c:v>180.63592715669952</c:v>
                </c:pt>
                <c:pt idx="200">
                  <c:v>163.91611736304171</c:v>
                </c:pt>
                <c:pt idx="201">
                  <c:v>146.99477467277416</c:v>
                </c:pt>
                <c:pt idx="202">
                  <c:v>129.88869921922608</c:v>
                </c:pt>
                <c:pt idx="203">
                  <c:v>112.6176655550417</c:v>
                </c:pt>
                <c:pt idx="204">
                  <c:v>95.205996701424695</c:v>
                </c:pt>
                <c:pt idx="205">
                  <c:v>77.685475132088058</c:v>
                </c:pt>
                <c:pt idx="206">
                  <c:v>60.101308559790958</c:v>
                </c:pt>
                <c:pt idx="207">
                  <c:v>42.526312331522909</c:v>
                </c:pt>
                <c:pt idx="208">
                  <c:v>25.103706486498307</c:v>
                </c:pt>
                <c:pt idx="209">
                  <c:v>8.2570434450494457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8-4FCA-A1CB-F3D1BAFE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22112"/>
        <c:axId val="566523752"/>
      </c:scatterChart>
      <c:valAx>
        <c:axId val="566522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523752"/>
        <c:crosses val="autoZero"/>
        <c:crossBetween val="midCat"/>
        <c:majorUnit val="8.3333300000000013E-2"/>
      </c:valAx>
      <c:valAx>
        <c:axId val="566523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5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[1]Calculations!$AG$2:$AG$241</c:f>
              <c:numCache>
                <c:formatCode>General</c:formatCode>
                <c:ptCount val="240"/>
                <c:pt idx="0">
                  <c:v>-70.139400707359258</c:v>
                </c:pt>
                <c:pt idx="1">
                  <c:v>-70.807674900578505</c:v>
                </c:pt>
                <c:pt idx="2">
                  <c:v>-71.414125698304574</c:v>
                </c:pt>
                <c:pt idx="3">
                  <c:v>-71.952395292601835</c:v>
                </c:pt>
                <c:pt idx="4">
                  <c:v>-72.416111642304344</c:v>
                </c:pt>
                <c:pt idx="5">
                  <c:v>-72.799150507550351</c:v>
                </c:pt>
                <c:pt idx="6">
                  <c:v>-73.095950061725048</c:v>
                </c:pt>
                <c:pt idx="7">
                  <c:v>-73.301852342686459</c:v>
                </c:pt>
                <c:pt idx="8">
                  <c:v>-73.413431497879344</c:v>
                </c:pt>
                <c:pt idx="9">
                  <c:v>-73.428760461485084</c:v>
                </c:pt>
                <c:pt idx="10">
                  <c:v>-73.347570540404064</c:v>
                </c:pt>
                <c:pt idx="11">
                  <c:v>-73.171274220148788</c:v>
                </c:pt>
                <c:pt idx="12">
                  <c:v>-72.902846805073082</c:v>
                </c:pt>
                <c:pt idx="13">
                  <c:v>-72.546589267378792</c:v>
                </c:pt>
                <c:pt idx="14">
                  <c:v>-72.107814160942795</c:v>
                </c:pt>
                <c:pt idx="15">
                  <c:v>-71.592503451090536</c:v>
                </c:pt>
                <c:pt idx="16">
                  <c:v>-71.006981869714821</c:v>
                </c:pt>
                <c:pt idx="17">
                  <c:v>-70.357636363754494</c:v>
                </c:pt>
                <c:pt idx="18">
                  <c:v>-69.650697030202693</c:v>
                </c:pt>
                <c:pt idx="19">
                  <c:v>-68.892081974011703</c:v>
                </c:pt>
                <c:pt idx="20">
                  <c:v>-68.087299819902256</c:v>
                </c:pt>
                <c:pt idx="21">
                  <c:v>-67.241399225976991</c:v>
                </c:pt>
                <c:pt idx="22">
                  <c:v>-66.358953668138639</c:v>
                </c:pt>
                <c:pt idx="23">
                  <c:v>-65.444070717666804</c:v>
                </c:pt>
                <c:pt idx="24">
                  <c:v>-64.500416930003198</c:v>
                </c:pt>
                <c:pt idx="25">
                  <c:v>-63.531251580883605</c:v>
                </c:pt>
                <c:pt idx="26">
                  <c:v>-62.539464416143076</c:v>
                </c:pt>
                <c:pt idx="27">
                  <c:v>-61.527614165699859</c:v>
                </c:pt>
                <c:pt idx="28">
                  <c:v>-60.497965772919834</c:v>
                </c:pt>
                <c:pt idx="29">
                  <c:v>-59.452525158575362</c:v>
                </c:pt>
                <c:pt idx="30">
                  <c:v>-58.393070929687859</c:v>
                </c:pt>
                <c:pt idx="31">
                  <c:v>-57.321182834475238</c:v>
                </c:pt>
                <c:pt idx="32">
                  <c:v>-56.238267004710302</c:v>
                </c:pt>
                <c:pt idx="33">
                  <c:v>-55.145578166663874</c:v>
                </c:pt>
                <c:pt idx="34">
                  <c:v>-54.044239075541391</c:v>
                </c:pt>
                <c:pt idx="35">
                  <c:v>-52.935257454693009</c:v>
                </c:pt>
                <c:pt idx="36">
                  <c:v>-51.819540725648601</c:v>
                </c:pt>
                <c:pt idx="37">
                  <c:v>-50.697908798827143</c:v>
                </c:pt>
                <c:pt idx="38">
                  <c:v>-49.571105176011514</c:v>
                </c:pt>
                <c:pt idx="39">
                  <c:v>-48.439806587817728</c:v>
                </c:pt>
                <c:pt idx="40">
                  <c:v>-47.30463136652827</c:v>
                </c:pt>
                <c:pt idx="41">
                  <c:v>-46.166146727120449</c:v>
                </c:pt>
                <c:pt idx="42">
                  <c:v>-45.024875109351143</c:v>
                </c:pt>
                <c:pt idx="43">
                  <c:v>-43.881299710324328</c:v>
                </c:pt>
                <c:pt idx="44">
                  <c:v>-42.735869321622403</c:v>
                </c:pt>
                <c:pt idx="45">
                  <c:v>-41.589002566308508</c:v>
                </c:pt>
                <c:pt idx="46">
                  <c:v>-40.441091619788551</c:v>
                </c:pt>
                <c:pt idx="47">
                  <c:v>-39.292505485007005</c:v>
                </c:pt>
                <c:pt idx="48">
                  <c:v>-38.143592882179263</c:v>
                </c:pt>
                <c:pt idx="49">
                  <c:v>-36.994684806040233</c:v>
                </c:pt>
                <c:pt idx="50">
                  <c:v>-35.846096793492052</c:v>
                </c:pt>
                <c:pt idx="51">
                  <c:v>-34.698130940897052</c:v>
                </c:pt>
                <c:pt idx="52">
                  <c:v>-33.551077701765166</c:v>
                </c:pt>
                <c:pt idx="53">
                  <c:v>-32.405217493631831</c:v>
                </c:pt>
                <c:pt idx="54">
                  <c:v>-31.260822135782522</c:v>
                </c:pt>
                <c:pt idx="55">
                  <c:v>-30.118156138603442</c:v>
                </c:pt>
                <c:pt idx="56">
                  <c:v>-28.977477859032163</c:v>
                </c:pt>
                <c:pt idx="57">
                  <c:v>-27.839040536279338</c:v>
                </c:pt>
                <c:pt idx="58">
                  <c:v>-26.703093216004987</c:v>
                </c:pt>
                <c:pt idx="59">
                  <c:v>-25.569881570824808</c:v>
                </c:pt>
                <c:pt idx="60">
                  <c:v>-24.439648618724753</c:v>
                </c:pt>
                <c:pt idx="61">
                  <c:v>-23.3126353394223</c:v>
                </c:pt>
                <c:pt idx="62">
                  <c:v>-22.189081182116674</c:v>
                </c:pt>
                <c:pt idx="63">
                  <c:v>-21.069224451447106</c:v>
                </c:pt>
                <c:pt idx="64">
                  <c:v>-19.953302550861086</c:v>
                </c:pt>
                <c:pt idx="65">
                  <c:v>-18.8415520468814</c:v>
                </c:pt>
                <c:pt idx="66">
                  <c:v>-17.73420850077364</c:v>
                </c:pt>
                <c:pt idx="67">
                  <c:v>-16.631505980801769</c:v>
                </c:pt>
                <c:pt idx="68">
                  <c:v>-15.533676122578035</c:v>
                </c:pt>
                <c:pt idx="69">
                  <c:v>-14.440946522752798</c:v>
                </c:pt>
                <c:pt idx="70">
                  <c:v>-13.353538119568622</c:v>
                </c:pt>
                <c:pt idx="71">
                  <c:v>-12.271660975203863</c:v>
                </c:pt>
                <c:pt idx="72">
                  <c:v>-11.195507447499214</c:v>
                </c:pt>
                <c:pt idx="73">
                  <c:v>-10.12524091537699</c:v>
                </c:pt>
                <c:pt idx="74">
                  <c:v>-9.060976575529617</c:v>
                </c:pt>
                <c:pt idx="75">
                  <c:v>-8.0027472981979404</c:v>
                </c:pt>
                <c:pt idx="76">
                  <c:v>-6.9504394082599541</c:v>
                </c:pt>
                <c:pt idx="77">
                  <c:v>-5.9036627504331314</c:v>
                </c:pt>
                <c:pt idx="78">
                  <c:v>-4.8614612649538476</c:v>
                </c:pt>
                <c:pt idx="79">
                  <c:v>-3.8215781827767916</c:v>
                </c:pt>
                <c:pt idx="80">
                  <c:v>-2.7782025831885266</c:v>
                </c:pt>
                <c:pt idx="81">
                  <c:v>-1.7126164711425935</c:v>
                </c:pt>
                <c:pt idx="82">
                  <c:v>-0.52181703434973559</c:v>
                </c:pt>
                <c:pt idx="83">
                  <c:v>0.56216025154771254</c:v>
                </c:pt>
                <c:pt idx="84">
                  <c:v>1.4258525503647126</c:v>
                </c:pt>
                <c:pt idx="85">
                  <c:v>2.3156810664062362</c:v>
                </c:pt>
                <c:pt idx="86">
                  <c:v>3.217745878336816</c:v>
                </c:pt>
                <c:pt idx="87">
                  <c:v>4.1228291927956375</c:v>
                </c:pt>
                <c:pt idx="88">
                  <c:v>5.0259582724835665</c:v>
                </c:pt>
                <c:pt idx="89">
                  <c:v>5.9249874118924994</c:v>
                </c:pt>
                <c:pt idx="90">
                  <c:v>6.8153382548226338</c:v>
                </c:pt>
                <c:pt idx="91">
                  <c:v>7.6958301839246106</c:v>
                </c:pt>
                <c:pt idx="92">
                  <c:v>8.5652026352576964</c:v>
                </c:pt>
                <c:pt idx="93">
                  <c:v>9.422404625501045</c:v>
                </c:pt>
                <c:pt idx="94">
                  <c:v>10.26652817729588</c:v>
                </c:pt>
                <c:pt idx="95">
                  <c:v>11.096762730580371</c:v>
                </c:pt>
                <c:pt idx="96">
                  <c:v>11.912363439052996</c:v>
                </c:pt>
                <c:pt idx="97">
                  <c:v>12.712629374021924</c:v>
                </c:pt>
                <c:pt idx="98">
                  <c:v>13.496888633991187</c:v>
                </c:pt>
                <c:pt idx="99">
                  <c:v>14.264488204295263</c:v>
                </c:pt>
                <c:pt idx="100">
                  <c:v>15.014787086157627</c:v>
                </c:pt>
                <c:pt idx="101">
                  <c:v>15.747151702985517</c:v>
                </c:pt>
                <c:pt idx="102">
                  <c:v>16.460952920257274</c:v>
                </c:pt>
                <c:pt idx="103">
                  <c:v>17.155564236577323</c:v>
                </c:pt>
                <c:pt idx="104">
                  <c:v>17.830360845983215</c:v>
                </c:pt>
                <c:pt idx="105">
                  <c:v>18.484719368509413</c:v>
                </c:pt>
                <c:pt idx="106">
                  <c:v>19.118018107276257</c:v>
                </c:pt>
                <c:pt idx="107">
                  <c:v>19.729637733044004</c:v>
                </c:pt>
                <c:pt idx="108">
                  <c:v>20.318962324737846</c:v>
                </c:pt>
                <c:pt idx="109">
                  <c:v>20.885380711813138</c:v>
                </c:pt>
                <c:pt idx="110">
                  <c:v>21.428288077516651</c:v>
                </c:pt>
                <c:pt idx="111">
                  <c:v>21.94708778799577</c:v>
                </c:pt>
                <c:pt idx="112">
                  <c:v>22.441193418019271</c:v>
                </c:pt>
                <c:pt idx="113">
                  <c:v>22.910030944831327</c:v>
                </c:pt>
                <c:pt idx="114">
                  <c:v>23.353041083699249</c:v>
                </c:pt>
                <c:pt idx="115">
                  <c:v>23.769681737058701</c:v>
                </c:pt>
                <c:pt idx="116">
                  <c:v>24.159430529382142</c:v>
                </c:pt>
                <c:pt idx="117">
                  <c:v>24.521787397321496</c:v>
                </c:pt>
                <c:pt idx="118">
                  <c:v>24.856277204254081</c:v>
                </c:pt>
                <c:pt idx="119">
                  <c:v>25.162452345844912</c:v>
                </c:pt>
                <c:pt idx="120">
                  <c:v>25.439895312983484</c:v>
                </c:pt>
                <c:pt idx="121">
                  <c:v>25.688221176801825</c:v>
                </c:pt>
                <c:pt idx="122">
                  <c:v>25.907079960707733</c:v>
                </c:pt>
                <c:pt idx="123">
                  <c:v>26.09615886461269</c:v>
                </c:pt>
                <c:pt idx="124">
                  <c:v>26.25518430726251</c:v>
                </c:pt>
                <c:pt idx="125">
                  <c:v>26.383923754902806</c:v>
                </c:pt>
                <c:pt idx="126">
                  <c:v>26.482187306547104</c:v>
                </c:pt>
                <c:pt idx="127">
                  <c:v>26.549829009921563</c:v>
                </c:pt>
                <c:pt idx="128">
                  <c:v>26.586747885785247</c:v>
                </c:pt>
                <c:pt idx="129">
                  <c:v>26.592888643292309</c:v>
                </c:pt>
                <c:pt idx="130">
                  <c:v>26.568242073950369</c:v>
                </c:pt>
                <c:pt idx="131">
                  <c:v>26.512845117400008</c:v>
                </c:pt>
                <c:pt idx="132">
                  <c:v>26.426780597839993</c:v>
                </c:pt>
                <c:pt idx="133">
                  <c:v>26.310176635674999</c:v>
                </c:pt>
                <c:pt idx="134">
                  <c:v>26.163205744614672</c:v>
                </c:pt>
                <c:pt idx="135">
                  <c:v>25.986083629626492</c:v>
                </c:pt>
                <c:pt idx="136">
                  <c:v>25.779067706153157</c:v>
                </c:pt>
                <c:pt idx="137">
                  <c:v>25.542455365205132</c:v>
                </c:pt>
                <c:pt idx="138">
                  <c:v>25.276582012460139</c:v>
                </c:pt>
                <c:pt idx="139">
                  <c:v>24.981818912689292</c:v>
                </c:pt>
                <c:pt idx="140">
                  <c:v>24.658570872467024</c:v>
                </c:pt>
                <c:pt idx="141">
                  <c:v>24.307273796043294</c:v>
                </c:pt>
                <c:pt idx="142">
                  <c:v>23.928392149210534</c:v>
                </c:pt>
                <c:pt idx="143">
                  <c:v>23.522416366667141</c:v>
                </c:pt>
                <c:pt idx="144">
                  <c:v>23.089860236950823</c:v>
                </c:pt>
                <c:pt idx="145">
                  <c:v>22.631258298799345</c:v>
                </c:pt>
                <c:pt idx="146">
                  <c:v>22.147163280468494</c:v>
                </c:pt>
                <c:pt idx="147">
                  <c:v>21.638143613010264</c:v>
                </c:pt>
                <c:pt idx="148">
                  <c:v>21.104781045965208</c:v>
                </c:pt>
                <c:pt idx="149">
                  <c:v>20.547668393856195</c:v>
                </c:pt>
                <c:pt idx="150">
                  <c:v>19.967407440037732</c:v>
                </c:pt>
                <c:pt idx="151">
                  <c:v>19.364607025750733</c:v>
                </c:pt>
                <c:pt idx="152">
                  <c:v>18.739881353078498</c:v>
                </c:pt>
                <c:pt idx="153">
                  <c:v>18.093848533809521</c:v>
                </c:pt>
                <c:pt idx="154">
                  <c:v>17.427129423097117</c:v>
                </c:pt>
                <c:pt idx="155">
                  <c:v>16.740346785340204</c:v>
                </c:pt>
                <c:pt idx="156">
                  <c:v>16.034124856601242</c:v>
                </c:pt>
                <c:pt idx="157">
                  <c:v>15.309089389706001</c:v>
                </c:pt>
                <c:pt idx="158">
                  <c:v>14.565868305197275</c:v>
                </c:pt>
                <c:pt idx="159">
                  <c:v>13.80509312295063</c:v>
                </c:pt>
                <c:pt idx="160">
                  <c:v>13.027401431591572</c:v>
                </c:pt>
                <c:pt idx="161">
                  <c:v>12.233440773268207</c:v>
                </c:pt>
                <c:pt idx="162">
                  <c:v>11.423874508854858</c:v>
                </c:pt>
                <c:pt idx="163">
                  <c:v>10.599390507886456</c:v>
                </c:pt>
                <c:pt idx="164">
                  <c:v>9.7607139282350399</c:v>
                </c:pt>
                <c:pt idx="165">
                  <c:v>8.9086259478124568</c:v>
                </c:pt>
                <c:pt idx="166">
                  <c:v>8.0439910986875311</c:v>
                </c:pt>
                <c:pt idx="167">
                  <c:v>7.1677967592193337</c:v>
                </c:pt>
                <c:pt idx="168">
                  <c:v>6.2812099115974895</c:v>
                </c:pt>
                <c:pt idx="169">
                  <c:v>5.3856689029321192</c:v>
                </c:pt>
                <c:pt idx="170">
                  <c:v>4.4834387184242877</c:v>
                </c:pt>
                <c:pt idx="171">
                  <c:v>3.5787610218947932</c:v>
                </c:pt>
                <c:pt idx="172">
                  <c:v>2.6746342043326257</c:v>
                </c:pt>
                <c:pt idx="173">
                  <c:v>1.7785298438352832</c:v>
                </c:pt>
                <c:pt idx="174">
                  <c:v>0.9024286343522897</c:v>
                </c:pt>
                <c:pt idx="175">
                  <c:v>6.3250587227403066E-2</c:v>
                </c:pt>
                <c:pt idx="176">
                  <c:v>-1.2676191250483724</c:v>
                </c:pt>
                <c:pt idx="177">
                  <c:v>-2.3579049442958562</c:v>
                </c:pt>
                <c:pt idx="178">
                  <c:v>-3.4063893230194648</c:v>
                </c:pt>
                <c:pt idx="179">
                  <c:v>-4.446612297441674</c:v>
                </c:pt>
                <c:pt idx="180">
                  <c:v>-5.4875003907097115</c:v>
                </c:pt>
                <c:pt idx="181">
                  <c:v>-6.5322898376383023</c:v>
                </c:pt>
                <c:pt idx="182">
                  <c:v>-7.5823228714877198</c:v>
                </c:pt>
                <c:pt idx="183">
                  <c:v>-8.6381658570846849</c:v>
                </c:pt>
                <c:pt idx="184">
                  <c:v>-9.7000214066185144</c:v>
                </c:pt>
                <c:pt idx="185">
                  <c:v>-10.76790488441101</c:v>
                </c:pt>
                <c:pt idx="186">
                  <c:v>-11.841728634940509</c:v>
                </c:pt>
                <c:pt idx="187">
                  <c:v>-12.921345579685376</c:v>
                </c:pt>
                <c:pt idx="188">
                  <c:v>-14.006573234898708</c:v>
                </c:pt>
                <c:pt idx="189">
                  <c:v>-15.097207593695321</c:v>
                </c:pt>
                <c:pt idx="190">
                  <c:v>-16.193031441118922</c:v>
                </c:pt>
                <c:pt idx="191">
                  <c:v>-17.293819457818678</c:v>
                </c:pt>
                <c:pt idx="192">
                  <c:v>-18.399341388505938</c:v>
                </c:pt>
                <c:pt idx="193">
                  <c:v>-19.509364000765817</c:v>
                </c:pt>
                <c:pt idx="194">
                  <c:v>-20.623652258887173</c:v>
                </c:pt>
                <c:pt idx="195">
                  <c:v>-21.741969972531969</c:v>
                </c:pt>
                <c:pt idx="196">
                  <c:v>-22.864080080032124</c:v>
                </c:pt>
                <c:pt idx="197">
                  <c:v>-23.989744668776609</c:v>
                </c:pt>
                <c:pt idx="198">
                  <c:v>-25.118724798594322</c:v>
                </c:pt>
                <c:pt idx="199">
                  <c:v>-26.250780169105148</c:v>
                </c:pt>
                <c:pt idx="200">
                  <c:v>-27.385668658974808</c:v>
                </c:pt>
                <c:pt idx="201">
                  <c:v>-28.523145751700074</c:v>
                </c:pt>
                <c:pt idx="202">
                  <c:v>-29.662963857843788</c:v>
                </c:pt>
                <c:pt idx="203">
                  <c:v>-30.804871535256417</c:v>
                </c:pt>
                <c:pt idx="204">
                  <c:v>-31.948612607253761</c:v>
                </c:pt>
                <c:pt idx="205">
                  <c:v>-33.093925172235473</c:v>
                </c:pt>
                <c:pt idx="206">
                  <c:v>-34.240540497790306</c:v>
                </c:pt>
                <c:pt idx="207">
                  <c:v>-35.388181786383214</c:v>
                </c:pt>
                <c:pt idx="208">
                  <c:v>-36.536562799420246</c:v>
                </c:pt>
                <c:pt idx="209">
                  <c:v>-37.685386320334693</c:v>
                </c:pt>
                <c:pt idx="210">
                  <c:v>-38.834342436527677</c:v>
                </c:pt>
                <c:pt idx="211">
                  <c:v>-39.983106613463313</c:v>
                </c:pt>
                <c:pt idx="212">
                  <c:v>-41.131337531183696</c:v>
                </c:pt>
                <c:pt idx="213">
                  <c:v>-42.278674648228254</c:v>
                </c:pt>
                <c:pt idx="214">
                  <c:v>-43.424735450266866</c:v>
                </c:pt>
                <c:pt idx="215">
                  <c:v>-44.569112336137891</c:v>
                </c:pt>
                <c:pt idx="216">
                  <c:v>-45.711369082889995</c:v>
                </c:pt>
                <c:pt idx="217">
                  <c:v>-46.851036824615342</c:v>
                </c:pt>
                <c:pt idx="218">
                  <c:v>-47.987609465766639</c:v>
                </c:pt>
                <c:pt idx="219">
                  <c:v>-49.12053843944161</c:v>
                </c:pt>
                <c:pt idx="220">
                  <c:v>-50.24922670319642</c:v>
                </c:pt>
                <c:pt idx="221">
                  <c:v>-51.37302185048425</c:v>
                </c:pt>
                <c:pt idx="222">
                  <c:v>-52.491208193358617</c:v>
                </c:pt>
                <c:pt idx="223">
                  <c:v>-53.602997652936111</c:v>
                </c:pt>
                <c:pt idx="224">
                  <c:v>-54.707519267280382</c:v>
                </c:pt>
                <c:pt idx="225">
                  <c:v>-55.803807103665058</c:v>
                </c:pt>
                <c:pt idx="226">
                  <c:v>-56.890786334158406</c:v>
                </c:pt>
                <c:pt idx="227">
                  <c:v>-57.967257211585292</c:v>
                </c:pt>
                <c:pt idx="228">
                  <c:v>-59.031876665491531</c:v>
                </c:pt>
                <c:pt idx="229">
                  <c:v>-60.083137231009061</c:v>
                </c:pt>
                <c:pt idx="230">
                  <c:v>-61.119343042270316</c:v>
                </c:pt>
                <c:pt idx="231">
                  <c:v>-62.138582671779133</c:v>
                </c:pt>
                <c:pt idx="232">
                  <c:v>-63.138698709121527</c:v>
                </c:pt>
                <c:pt idx="233">
                  <c:v>-64.117254165887331</c:v>
                </c:pt>
                <c:pt idx="234">
                  <c:v>-65.071496119808202</c:v>
                </c:pt>
                <c:pt idx="235">
                  <c:v>-65.998317512676508</c:v>
                </c:pt>
                <c:pt idx="236">
                  <c:v>-66.894218767711052</c:v>
                </c:pt>
                <c:pt idx="237">
                  <c:v>-67.755271951039674</c:v>
                </c:pt>
                <c:pt idx="238">
                  <c:v>-68.577091633439593</c:v>
                </c:pt>
                <c:pt idx="239">
                  <c:v>-69.354818409613983</c:v>
                </c:pt>
              </c:numCache>
            </c:numRef>
          </c:xVal>
          <c:yVal>
            <c:numRef>
              <c:f>[1]Calculations!$AH$2:$AH$241</c:f>
              <c:numCache>
                <c:formatCode>General</c:formatCode>
                <c:ptCount val="240"/>
                <c:pt idx="0">
                  <c:v>322.64161909206052</c:v>
                </c:pt>
                <c:pt idx="1">
                  <c:v>326.24104190992205</c:v>
                </c:pt>
                <c:pt idx="2">
                  <c:v>330.05715259417093</c:v>
                </c:pt>
                <c:pt idx="3">
                  <c:v>334.08753981025279</c:v>
                </c:pt>
                <c:pt idx="4">
                  <c:v>338.32276036100234</c:v>
                </c:pt>
                <c:pt idx="5">
                  <c:v>342.74511292181433</c:v>
                </c:pt>
                <c:pt idx="6">
                  <c:v>347.3279406377053</c:v>
                </c:pt>
                <c:pt idx="7">
                  <c:v>352.03576652954325</c:v>
                </c:pt>
                <c:pt idx="8">
                  <c:v>356.8254777362099</c:v>
                </c:pt>
                <c:pt idx="9">
                  <c:v>1.6485825090878734</c:v>
                </c:pt>
                <c:pt idx="10">
                  <c:v>6.4543080076285264</c:v>
                </c:pt>
                <c:pt idx="11">
                  <c:v>11.193074958891884</c:v>
                </c:pt>
                <c:pt idx="12">
                  <c:v>15.819773643712438</c:v>
                </c:pt>
                <c:pt idx="13">
                  <c:v>20.296325060990512</c:v>
                </c:pt>
                <c:pt idx="14">
                  <c:v>24.593214256777458</c:v>
                </c:pt>
                <c:pt idx="15">
                  <c:v>28.689942078569516</c:v>
                </c:pt>
                <c:pt idx="16">
                  <c:v>32.574560942230278</c:v>
                </c:pt>
                <c:pt idx="17">
                  <c:v>36.242582212329353</c:v>
                </c:pt>
                <c:pt idx="18">
                  <c:v>39.695562637371154</c:v>
                </c:pt>
                <c:pt idx="19">
                  <c:v>42.939626074037392</c:v>
                </c:pt>
                <c:pt idx="20">
                  <c:v>45.984095206265579</c:v>
                </c:pt>
                <c:pt idx="21">
                  <c:v>48.840327753386987</c:v>
                </c:pt>
                <c:pt idx="22">
                  <c:v>51.520789389922356</c:v>
                </c:pt>
                <c:pt idx="23">
                  <c:v>54.038355317135995</c:v>
                </c:pt>
                <c:pt idx="24">
                  <c:v>56.405811134435112</c:v>
                </c:pt>
                <c:pt idx="25">
                  <c:v>58.635515802675968</c:v>
                </c:pt>
                <c:pt idx="26">
                  <c:v>60.739189779851586</c:v>
                </c:pt>
                <c:pt idx="27">
                  <c:v>62.727795789494053</c:v>
                </c:pt>
                <c:pt idx="28">
                  <c:v>64.611485563183862</c:v>
                </c:pt>
                <c:pt idx="29">
                  <c:v>66.399591780388107</c:v>
                </c:pt>
                <c:pt idx="30">
                  <c:v>68.10064962514025</c:v>
                </c:pt>
                <c:pt idx="31">
                  <c:v>69.722436628259459</c:v>
                </c:pt>
                <c:pt idx="32">
                  <c:v>71.272022785764932</c:v>
                </c:pt>
                <c:pt idx="33">
                  <c:v>72.755825445380538</c:v>
                </c:pt>
                <c:pt idx="34">
                  <c:v>74.179665285874762</c:v>
                </c:pt>
                <c:pt idx="35">
                  <c:v>75.548821032894693</c:v>
                </c:pt>
                <c:pt idx="36">
                  <c:v>76.86808147596139</c:v>
                </c:pt>
                <c:pt idx="37">
                  <c:v>78.141793991266354</c:v>
                </c:pt>
                <c:pt idx="38">
                  <c:v>79.373909200379103</c:v>
                </c:pt>
                <c:pt idx="39">
                  <c:v>80.568021679231322</c:v>
                </c:pt>
                <c:pt idx="40">
                  <c:v>81.72740680655869</c:v>
                </c:pt>
                <c:pt idx="41">
                  <c:v>82.85505395054912</c:v>
                </c:pt>
                <c:pt idx="42">
                  <c:v>83.953696248009237</c:v>
                </c:pt>
                <c:pt idx="43">
                  <c:v>85.025837259398145</c:v>
                </c:pt>
                <c:pt idx="44">
                  <c:v>86.073774785915134</c:v>
                </c:pt>
                <c:pt idx="45">
                  <c:v>87.099622129866759</c:v>
                </c:pt>
                <c:pt idx="46">
                  <c:v>88.105327062104209</c:v>
                </c:pt>
                <c:pt idx="47">
                  <c:v>89.092688742372218</c:v>
                </c:pt>
                <c:pt idx="48">
                  <c:v>90.063372817223808</c:v>
                </c:pt>
                <c:pt idx="49">
                  <c:v>91.018924897501449</c:v>
                </c:pt>
                <c:pt idx="50">
                  <c:v>91.960782598659875</c:v>
                </c:pt>
                <c:pt idx="51">
                  <c:v>92.890286305417817</c:v>
                </c:pt>
                <c:pt idx="52">
                  <c:v>93.808688806423334</c:v>
                </c:pt>
                <c:pt idx="53">
                  <c:v>94.717163925953855</c:v>
                </c:pt>
                <c:pt idx="54">
                  <c:v>95.616814267010852</c:v>
                </c:pt>
                <c:pt idx="55">
                  <c:v>96.508678164724813</c:v>
                </c:pt>
                <c:pt idx="56">
                  <c:v>97.393735939271608</c:v>
                </c:pt>
                <c:pt idx="57">
                  <c:v>98.272915524881341</c:v>
                </c:pt>
                <c:pt idx="58">
                  <c:v>99.147097544308792</c:v>
                </c:pt>
                <c:pt idx="59">
                  <c:v>100.01711988784183</c:v>
                </c:pt>
                <c:pt idx="60">
                  <c:v>100.88378185069752</c:v>
                </c:pt>
                <c:pt idx="61">
                  <c:v>101.74784787446237</c:v>
                </c:pt>
                <c:pt idx="62">
                  <c:v>102.61005093370477</c:v>
                </c:pt>
                <c:pt idx="63">
                  <c:v>103.47109560390254</c:v>
                </c:pt>
                <c:pt idx="64">
                  <c:v>104.33166084130937</c:v>
                </c:pt>
                <c:pt idx="65">
                  <c:v>105.19240250326379</c:v>
                </c:pt>
                <c:pt idx="66">
                  <c:v>106.05395563198715</c:v>
                </c:pt>
                <c:pt idx="67">
                  <c:v>106.9169365238721</c:v>
                </c:pt>
                <c:pt idx="68">
                  <c:v>107.78194460149547</c:v>
                </c:pt>
                <c:pt idx="69">
                  <c:v>108.64956410517175</c:v>
                </c:pt>
                <c:pt idx="70">
                  <c:v>109.52036561663056</c:v>
                </c:pt>
                <c:pt idx="71">
                  <c:v>110.39490742746727</c:v>
                </c:pt>
                <c:pt idx="72">
                  <c:v>111.27373676117827</c:v>
                </c:pt>
                <c:pt idx="73">
                  <c:v>112.15739085803091</c:v>
                </c:pt>
                <c:pt idx="74">
                  <c:v>113.04639792846842</c:v>
                </c:pt>
                <c:pt idx="75">
                  <c:v>113.94127798145178</c:v>
                </c:pt>
                <c:pt idx="76">
                  <c:v>114.84254353106752</c:v>
                </c:pt>
                <c:pt idx="77">
                  <c:v>115.75070018473252</c:v>
                </c:pt>
                <c:pt idx="78">
                  <c:v>116.66624711529181</c:v>
                </c:pt>
                <c:pt idx="79">
                  <c:v>117.58967741714861</c:v>
                </c:pt>
                <c:pt idx="80">
                  <c:v>118.52147834756801</c:v>
                </c:pt>
                <c:pt idx="81">
                  <c:v>119.46213145132901</c:v>
                </c:pt>
                <c:pt idx="82">
                  <c:v>120.41211256835157</c:v>
                </c:pt>
                <c:pt idx="83">
                  <c:v>121.37189172103365</c:v>
                </c:pt>
                <c:pt idx="84">
                  <c:v>122.34193287968304</c:v>
                </c:pt>
                <c:pt idx="85">
                  <c:v>123.32269360165844</c:v>
                </c:pt>
                <c:pt idx="86">
                  <c:v>124.31462454170946</c:v>
                </c:pt>
                <c:pt idx="87">
                  <c:v>125.31816882838865</c:v>
                </c:pt>
                <c:pt idx="88">
                  <c:v>126.33376130356299</c:v>
                </c:pt>
                <c:pt idx="89">
                  <c:v>127.36182761963437</c:v>
                </c:pt>
                <c:pt idx="90">
                  <c:v>128.40278319154282</c:v>
                </c:pt>
                <c:pt idx="91">
                  <c:v>129.45703199879551</c:v>
                </c:pt>
                <c:pt idx="92">
                  <c:v>130.52496523455363</c:v>
                </c:pt>
                <c:pt idx="93">
                  <c:v>131.60695979955506</c:v>
                </c:pt>
                <c:pt idx="94">
                  <c:v>132.70337663817628</c:v>
                </c:pt>
                <c:pt idx="95">
                  <c:v>133.81455891741234</c:v>
                </c:pt>
                <c:pt idx="96">
                  <c:v>134.94083004849858</c:v>
                </c:pt>
                <c:pt idx="97">
                  <c:v>136.08249155536129</c:v>
                </c:pt>
                <c:pt idx="98">
                  <c:v>137.23982079357046</c:v>
                </c:pt>
                <c:pt idx="99">
                  <c:v>138.41306852868365</c:v>
                </c:pt>
                <c:pt idx="100">
                  <c:v>139.60245638298267</c:v>
                </c:pt>
                <c:pt idx="101">
                  <c:v>140.80817416560024</c:v>
                </c:pt>
                <c:pt idx="102">
                  <c:v>142.0303771017517</c:v>
                </c:pt>
                <c:pt idx="103">
                  <c:v>143.26918298350171</c:v>
                </c:pt>
                <c:pt idx="104">
                  <c:v>144.52466926569872</c:v>
                </c:pt>
                <c:pt idx="105">
                  <c:v>145.79687013791732</c:v>
                </c:pt>
                <c:pt idx="106">
                  <c:v>147.08577360505848</c:v>
                </c:pt>
                <c:pt idx="107">
                  <c:v>148.39131861530484</c:v>
                </c:pt>
                <c:pt idx="108">
                  <c:v>149.71339227847483</c:v>
                </c:pt>
                <c:pt idx="109">
                  <c:v>151.05182722009783</c:v>
                </c:pt>
                <c:pt idx="110">
                  <c:v>152.40639912289464</c:v>
                </c:pt>
                <c:pt idx="111">
                  <c:v>153.77682450714008</c:v>
                </c:pt>
                <c:pt idx="112">
                  <c:v>155.16275880675005</c:v>
                </c:pt>
                <c:pt idx="113">
                  <c:v>156.56379479574275</c:v>
                </c:pt>
                <c:pt idx="114">
                  <c:v>157.97946142292051</c:v>
                </c:pt>
                <c:pt idx="115">
                  <c:v>159.4092231077135</c:v>
                </c:pt>
                <c:pt idx="116">
                  <c:v>160.85247955044485</c:v>
                </c:pt>
                <c:pt idx="117">
                  <c:v>162.30856610206922</c:v>
                </c:pt>
                <c:pt idx="118">
                  <c:v>163.77675473543229</c:v>
                </c:pt>
                <c:pt idx="119">
                  <c:v>165.25625564836002</c:v>
                </c:pt>
                <c:pt idx="120">
                  <c:v>166.74621952252642</c:v>
                </c:pt>
                <c:pt idx="121">
                  <c:v>168.24574044756787</c:v>
                </c:pt>
                <c:pt idx="122">
                  <c:v>169.75385950925443</c:v>
                </c:pt>
                <c:pt idx="123">
                  <c:v>171.26956902703159</c:v>
                </c:pt>
                <c:pt idx="124">
                  <c:v>172.79181741013679</c:v>
                </c:pt>
                <c:pt idx="125">
                  <c:v>174.31951459056131</c:v>
                </c:pt>
                <c:pt idx="126">
                  <c:v>175.85153797370651</c:v>
                </c:pt>
                <c:pt idx="127">
                  <c:v>177.38673883843921</c:v>
                </c:pt>
                <c:pt idx="128">
                  <c:v>178.92394910304438</c:v>
                </c:pt>
                <c:pt idx="129">
                  <c:v>180.46198836770978</c:v>
                </c:pt>
                <c:pt idx="130">
                  <c:v>181.99967113309157</c:v>
                </c:pt>
                <c:pt idx="131">
                  <c:v>183.53581409346819</c:v>
                </c:pt>
                <c:pt idx="132">
                  <c:v>185.06924339723977</c:v>
                </c:pt>
                <c:pt idx="133">
                  <c:v>186.59880177217104</c:v>
                </c:pt>
                <c:pt idx="134">
                  <c:v>188.12335541266478</c:v>
                </c:pt>
                <c:pt idx="135">
                  <c:v>189.64180053644526</c:v>
                </c:pt>
                <c:pt idx="136">
                  <c:v>191.15306952346336</c:v>
                </c:pt>
                <c:pt idx="137">
                  <c:v>192.65613656269076</c:v>
                </c:pt>
                <c:pt idx="138">
                  <c:v>194.15002274481424</c:v>
                </c:pt>
                <c:pt idx="139">
                  <c:v>195.63380055029091</c:v>
                </c:pt>
                <c:pt idx="140">
                  <c:v>197.10659769953918</c:v>
                </c:pt>
                <c:pt idx="141">
                  <c:v>198.56760034257351</c:v>
                </c:pt>
                <c:pt idx="142">
                  <c:v>200.01605558286974</c:v>
                </c:pt>
                <c:pt idx="143">
                  <c:v>201.45127333961418</c:v>
                </c:pt>
                <c:pt idx="144">
                  <c:v>202.87262756799831</c:v>
                </c:pt>
                <c:pt idx="145">
                  <c:v>204.27955686410712</c:v>
                </c:pt>
                <c:pt idx="146">
                  <c:v>205.67156449339939</c:v>
                </c:pt>
                <c:pt idx="147">
                  <c:v>207.04821788542512</c:v>
                </c:pt>
                <c:pt idx="148">
                  <c:v>208.40914764637321</c:v>
                </c:pt>
                <c:pt idx="149">
                  <c:v>209.75404614132401</c:v>
                </c:pt>
                <c:pt idx="150">
                  <c:v>211.08266570359632</c:v>
                </c:pt>
                <c:pt idx="151">
                  <c:v>212.39481652626981</c:v>
                </c:pt>
                <c:pt idx="152">
                  <c:v>213.6903642922062</c:v>
                </c:pt>
                <c:pt idx="153">
                  <c:v>214.96922759710432</c:v>
                </c:pt>
                <c:pt idx="154">
                  <c:v>216.23137521573651</c:v>
                </c:pt>
                <c:pt idx="155">
                  <c:v>217.47682326096717</c:v>
                </c:pt>
                <c:pt idx="156">
                  <c:v>218.70563227815589</c:v>
                </c:pt>
                <c:pt idx="157">
                  <c:v>219.91790431648332</c:v>
                </c:pt>
                <c:pt idx="158">
                  <c:v>221.1137800112482</c:v>
                </c:pt>
                <c:pt idx="159">
                  <c:v>222.2934357098095</c:v>
                </c:pt>
                <c:pt idx="160">
                  <c:v>223.45708066647114</c:v>
                </c:pt>
                <c:pt idx="161">
                  <c:v>224.60495433038329</c:v>
                </c:pt>
                <c:pt idx="162">
                  <c:v>225.73732374364465</c:v>
                </c:pt>
                <c:pt idx="163">
                  <c:v>226.85448106600839</c:v>
                </c:pt>
                <c:pt idx="164">
                  <c:v>227.95674123640029</c:v>
                </c:pt>
                <c:pt idx="165">
                  <c:v>229.04443978122652</c:v>
                </c:pt>
                <c:pt idx="166">
                  <c:v>230.11793077436283</c:v>
                </c:pt>
                <c:pt idx="167">
                  <c:v>231.17758495294629</c:v>
                </c:pt>
                <c:pt idx="168">
                  <c:v>232.22378799109532</c:v>
                </c:pt>
                <c:pt idx="169">
                  <c:v>233.25693893062049</c:v>
                </c:pt>
                <c:pt idx="170">
                  <c:v>234.27744876875397</c:v>
                </c:pt>
                <c:pt idx="171">
                  <c:v>235.28573919931304</c:v>
                </c:pt>
                <c:pt idx="172">
                  <c:v>236.28224150549391</c:v>
                </c:pt>
                <c:pt idx="173">
                  <c:v>237.26739559938488</c:v>
                </c:pt>
                <c:pt idx="174">
                  <c:v>238.24164920544374</c:v>
                </c:pt>
                <c:pt idx="175">
                  <c:v>239.20545718252941</c:v>
                </c:pt>
                <c:pt idx="176">
                  <c:v>240.15928098152088</c:v>
                </c:pt>
                <c:pt idx="177">
                  <c:v>241.10358823326411</c:v>
                </c:pt>
                <c:pt idx="178">
                  <c:v>242.03885246424346</c:v>
                </c:pt>
                <c:pt idx="179">
                  <c:v>242.96555293537585</c:v>
                </c:pt>
                <c:pt idx="180">
                  <c:v>243.88417460210255</c:v>
                </c:pt>
                <c:pt idx="181">
                  <c:v>244.79520819247506</c:v>
                </c:pt>
                <c:pt idx="182">
                  <c:v>245.69915040185091</c:v>
                </c:pt>
                <c:pt idx="183">
                  <c:v>246.5965042035003</c:v>
                </c:pt>
                <c:pt idx="184">
                  <c:v>247.4877792740084</c:v>
                </c:pt>
                <c:pt idx="185">
                  <c:v>248.37349253516643</c:v>
                </c:pt>
                <c:pt idx="186">
                  <c:v>249.25416881280654</c:v>
                </c:pt>
                <c:pt idx="187">
                  <c:v>250.1303416162516</c:v>
                </c:pt>
                <c:pt idx="188">
                  <c:v>251.00255404097373</c:v>
                </c:pt>
                <c:pt idx="189">
                  <c:v>251.87135980042467</c:v>
                </c:pt>
                <c:pt idx="190">
                  <c:v>252.73732439214757</c:v>
                </c:pt>
                <c:pt idx="191">
                  <c:v>253.6010264068525</c:v>
                </c:pt>
                <c:pt idx="192">
                  <c:v>254.46305898856292</c:v>
                </c:pt>
                <c:pt idx="193">
                  <c:v>255.32403145778531</c:v>
                </c:pt>
                <c:pt idx="194">
                  <c:v>256.18457110943325</c:v>
                </c:pt>
                <c:pt idx="195">
                  <c:v>257.04532520142504</c:v>
                </c:pt>
                <c:pt idx="196">
                  <c:v>257.90696315036581</c:v>
                </c:pt>
                <c:pt idx="197">
                  <c:v>258.77017895450484</c:v>
                </c:pt>
                <c:pt idx="198">
                  <c:v>259.63569386708514</c:v>
                </c:pt>
                <c:pt idx="199">
                  <c:v>260.50425934535434</c:v>
                </c:pt>
                <c:pt idx="200">
                  <c:v>261.37666030606329</c:v>
                </c:pt>
                <c:pt idx="201">
                  <c:v>262.25371872039864</c:v>
                </c:pt>
                <c:pt idx="202">
                  <c:v>263.13629758815449</c:v>
                </c:pt>
                <c:pt idx="203">
                  <c:v>264.02530533419844</c:v>
                </c:pt>
                <c:pt idx="204">
                  <c:v>264.92170067850896</c:v>
                </c:pt>
                <c:pt idx="205">
                  <c:v>265.82649803581376</c:v>
                </c:pt>
                <c:pt idx="206">
                  <c:v>266.74077351084361</c:v>
                </c:pt>
                <c:pt idx="207">
                  <c:v>267.66567156189393</c:v>
                </c:pt>
                <c:pt idx="208">
                  <c:v>268.60241241759843</c:v>
                </c:pt>
                <c:pt idx="209">
                  <c:v>269.55230034089993</c:v>
                </c:pt>
                <c:pt idx="210">
                  <c:v>270.5167328491126</c:v>
                </c:pt>
                <c:pt idx="211">
                  <c:v>271.49721101121338</c:v>
                </c:pt>
                <c:pt idx="212">
                  <c:v>272.49535096053592</c:v>
                </c:pt>
                <c:pt idx="213">
                  <c:v>273.51289677850411</c:v>
                </c:pt>
                <c:pt idx="214">
                  <c:v>274.55173492269853</c:v>
                </c:pt>
                <c:pt idx="215">
                  <c:v>275.61391039498039</c:v>
                </c:pt>
                <c:pt idx="216">
                  <c:v>276.70164486422885</c:v>
                </c:pt>
                <c:pt idx="217">
                  <c:v>277.81735698213828</c:v>
                </c:pt>
                <c:pt idx="218">
                  <c:v>278.96368514827208</c:v>
                </c:pt>
                <c:pt idx="219">
                  <c:v>280.14351300041841</c:v>
                </c:pt>
                <c:pt idx="220">
                  <c:v>281.35999791475371</c:v>
                </c:pt>
                <c:pt idx="221">
                  <c:v>282.61660280357688</c:v>
                </c:pt>
                <c:pt idx="222">
                  <c:v>283.91713147873969</c:v>
                </c:pt>
                <c:pt idx="223">
                  <c:v>285.26576780791999</c:v>
                </c:pt>
                <c:pt idx="224">
                  <c:v>286.66711880289381</c:v>
                </c:pt>
                <c:pt idx="225">
                  <c:v>288.1262616359511</c:v>
                </c:pt>
                <c:pt idx="226">
                  <c:v>289.64879434260547</c:v>
                </c:pt>
                <c:pt idx="227">
                  <c:v>291.24088960700169</c:v>
                </c:pt>
                <c:pt idx="228">
                  <c:v>292.90935048151823</c:v>
                </c:pt>
                <c:pt idx="229">
                  <c:v>294.66166609153726</c:v>
                </c:pt>
                <c:pt idx="230">
                  <c:v>296.50606423422238</c:v>
                </c:pt>
                <c:pt idx="231">
                  <c:v>298.4515561654535</c:v>
                </c:pt>
                <c:pt idx="232">
                  <c:v>300.50796665620669</c:v>
                </c:pt>
                <c:pt idx="233">
                  <c:v>302.68593941907329</c:v>
                </c:pt>
                <c:pt idx="234">
                  <c:v>304.99690413790967</c:v>
                </c:pt>
                <c:pt idx="235">
                  <c:v>307.45298649876173</c:v>
                </c:pt>
                <c:pt idx="236">
                  <c:v>310.0668369604806</c:v>
                </c:pt>
                <c:pt idx="237">
                  <c:v>312.85134798751744</c:v>
                </c:pt>
                <c:pt idx="238">
                  <c:v>315.81922424523964</c:v>
                </c:pt>
                <c:pt idx="239">
                  <c:v>318.98236792396904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3-4417-8B66-D1403D78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0736"/>
        <c:axId val="118102272"/>
      </c:scatterChart>
      <c:valAx>
        <c:axId val="118100736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18102272"/>
        <c:crosses val="autoZero"/>
        <c:crossBetween val="midCat"/>
        <c:majorUnit val="10"/>
      </c:valAx>
      <c:valAx>
        <c:axId val="118102272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00736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[1]Calculations!$T$2:$T$241</c:f>
              <c:numCache>
                <c:formatCode>General</c:formatCode>
                <c:ptCount val="240"/>
                <c:pt idx="0">
                  <c:v>-23.435915430364346</c:v>
                </c:pt>
                <c:pt idx="1">
                  <c:v>-23.435939138529683</c:v>
                </c:pt>
                <c:pt idx="2">
                  <c:v>-23.435962710514818</c:v>
                </c:pt>
                <c:pt idx="3">
                  <c:v>-23.435986146314093</c:v>
                </c:pt>
                <c:pt idx="4">
                  <c:v>-23.436009445932257</c:v>
                </c:pt>
                <c:pt idx="5">
                  <c:v>-23.436032609363693</c:v>
                </c:pt>
                <c:pt idx="6">
                  <c:v>-23.436055636613116</c:v>
                </c:pt>
                <c:pt idx="7">
                  <c:v>-23.436078527674947</c:v>
                </c:pt>
                <c:pt idx="8">
                  <c:v>-23.436101282553874</c:v>
                </c:pt>
                <c:pt idx="9">
                  <c:v>-23.436123901244358</c:v>
                </c:pt>
                <c:pt idx="10">
                  <c:v>-23.43614638375103</c:v>
                </c:pt>
                <c:pt idx="11">
                  <c:v>-23.436168730068431</c:v>
                </c:pt>
                <c:pt idx="12">
                  <c:v>-23.436190940201119</c:v>
                </c:pt>
                <c:pt idx="13">
                  <c:v>-23.436213014143696</c:v>
                </c:pt>
                <c:pt idx="14">
                  <c:v>-23.436234951900666</c:v>
                </c:pt>
                <c:pt idx="15">
                  <c:v>-23.436256753469124</c:v>
                </c:pt>
                <c:pt idx="16">
                  <c:v>-23.436278418846243</c:v>
                </c:pt>
                <c:pt idx="17">
                  <c:v>-23.436299948036421</c:v>
                </c:pt>
                <c:pt idx="18">
                  <c:v>-23.436321341034425</c:v>
                </c:pt>
                <c:pt idx="19">
                  <c:v>-23.436342597844614</c:v>
                </c:pt>
                <c:pt idx="20">
                  <c:v>-23.436363718461823</c:v>
                </c:pt>
                <c:pt idx="21">
                  <c:v>-23.436384702890336</c:v>
                </c:pt>
                <c:pt idx="22">
                  <c:v>-23.436405551125041</c:v>
                </c:pt>
                <c:pt idx="23">
                  <c:v>-23.436426263170198</c:v>
                </c:pt>
                <c:pt idx="24">
                  <c:v>-23.436446839020746</c:v>
                </c:pt>
                <c:pt idx="25">
                  <c:v>-23.436467278680869</c:v>
                </c:pt>
                <c:pt idx="26">
                  <c:v>-23.436487582145578</c:v>
                </c:pt>
                <c:pt idx="27">
                  <c:v>-23.436507749419015</c:v>
                </c:pt>
                <c:pt idx="28">
                  <c:v>-23.436527780496238</c:v>
                </c:pt>
                <c:pt idx="29">
                  <c:v>-23.436547675381323</c:v>
                </c:pt>
                <c:pt idx="30">
                  <c:v>-23.436567434071613</c:v>
                </c:pt>
                <c:pt idx="31">
                  <c:v>-23.43658705656452</c:v>
                </c:pt>
                <c:pt idx="32">
                  <c:v>-23.436606542864009</c:v>
                </c:pt>
                <c:pt idx="33">
                  <c:v>-23.436625892965324</c:v>
                </c:pt>
                <c:pt idx="34">
                  <c:v>-23.436645106872387</c:v>
                </c:pt>
                <c:pt idx="35">
                  <c:v>-23.436664184580501</c:v>
                </c:pt>
                <c:pt idx="36">
                  <c:v>-23.436683126093527</c:v>
                </c:pt>
                <c:pt idx="37">
                  <c:v>-23.436701931406819</c:v>
                </c:pt>
                <c:pt idx="38">
                  <c:v>-23.436720600524186</c:v>
                </c:pt>
                <c:pt idx="39">
                  <c:v>-23.436739133441066</c:v>
                </c:pt>
                <c:pt idx="40">
                  <c:v>-23.436757530161202</c:v>
                </c:pt>
                <c:pt idx="41">
                  <c:v>-23.43677579068007</c:v>
                </c:pt>
                <c:pt idx="42">
                  <c:v>-23.436793915001367</c:v>
                </c:pt>
                <c:pt idx="43">
                  <c:v>-23.436811903120649</c:v>
                </c:pt>
                <c:pt idx="44">
                  <c:v>-23.436829755041543</c:v>
                </c:pt>
                <c:pt idx="45">
                  <c:v>-23.436847470761638</c:v>
                </c:pt>
                <c:pt idx="46">
                  <c:v>-23.436865050278595</c:v>
                </c:pt>
                <c:pt idx="47">
                  <c:v>-23.436882493595942</c:v>
                </c:pt>
                <c:pt idx="48">
                  <c:v>-23.436899800709398</c:v>
                </c:pt>
                <c:pt idx="49">
                  <c:v>-23.436916971622448</c:v>
                </c:pt>
                <c:pt idx="50">
                  <c:v>-23.436934006330862</c:v>
                </c:pt>
                <c:pt idx="51">
                  <c:v>-23.436950904838078</c:v>
                </c:pt>
                <c:pt idx="52">
                  <c:v>-23.436967667139914</c:v>
                </c:pt>
                <c:pt idx="53">
                  <c:v>-23.436984293239767</c:v>
                </c:pt>
                <c:pt idx="54">
                  <c:v>-23.437000783133499</c:v>
                </c:pt>
                <c:pt idx="55">
                  <c:v>-23.437017136824455</c:v>
                </c:pt>
                <c:pt idx="56">
                  <c:v>-23.437033354308586</c:v>
                </c:pt>
                <c:pt idx="57">
                  <c:v>-23.437049435589142</c:v>
                </c:pt>
                <c:pt idx="58">
                  <c:v>-23.437065380662148</c:v>
                </c:pt>
                <c:pt idx="59">
                  <c:v>-23.437081189530801</c:v>
                </c:pt>
                <c:pt idx="60">
                  <c:v>-23.437096862192945</c:v>
                </c:pt>
                <c:pt idx="61">
                  <c:v>-23.437112398646466</c:v>
                </c:pt>
                <c:pt idx="62">
                  <c:v>-23.437127798894476</c:v>
                </c:pt>
                <c:pt idx="63">
                  <c:v>-23.43714306293316</c:v>
                </c:pt>
                <c:pt idx="64">
                  <c:v>-23.437158190765565</c:v>
                </c:pt>
                <c:pt idx="65">
                  <c:v>-23.437173182387955</c:v>
                </c:pt>
                <c:pt idx="66">
                  <c:v>-23.437188037803296</c:v>
                </c:pt>
                <c:pt idx="67">
                  <c:v>-23.437202757007903</c:v>
                </c:pt>
                <c:pt idx="68">
                  <c:v>-23.437217340004732</c:v>
                </c:pt>
                <c:pt idx="69">
                  <c:v>-23.437231786790125</c:v>
                </c:pt>
                <c:pt idx="70">
                  <c:v>-23.437246097366977</c:v>
                </c:pt>
                <c:pt idx="71">
                  <c:v>-23.437260271731731</c:v>
                </c:pt>
                <c:pt idx="72">
                  <c:v>-23.437274309887187</c:v>
                </c:pt>
                <c:pt idx="73">
                  <c:v>-23.437288211829848</c:v>
                </c:pt>
                <c:pt idx="74">
                  <c:v>-23.43730197756248</c:v>
                </c:pt>
                <c:pt idx="75">
                  <c:v>-23.437315607083161</c:v>
                </c:pt>
                <c:pt idx="76">
                  <c:v>-23.437329100390034</c:v>
                </c:pt>
                <c:pt idx="77">
                  <c:v>-23.437342457485776</c:v>
                </c:pt>
                <c:pt idx="78">
                  <c:v>-23.437355678367044</c:v>
                </c:pt>
                <c:pt idx="79">
                  <c:v>-23.437368763036446</c:v>
                </c:pt>
                <c:pt idx="80">
                  <c:v>-23.437381711490708</c:v>
                </c:pt>
                <c:pt idx="81">
                  <c:v>-23.437394523732383</c:v>
                </c:pt>
                <c:pt idx="82">
                  <c:v>-23.437407199758262</c:v>
                </c:pt>
                <c:pt idx="83">
                  <c:v>-23.437419739570824</c:v>
                </c:pt>
                <c:pt idx="84">
                  <c:v>-23.437432143166941</c:v>
                </c:pt>
                <c:pt idx="85">
                  <c:v>-23.437444410549034</c:v>
                </c:pt>
                <c:pt idx="86">
                  <c:v>-23.437456541714024</c:v>
                </c:pt>
                <c:pt idx="87">
                  <c:v>-23.437468536664277</c:v>
                </c:pt>
                <c:pt idx="88">
                  <c:v>-23.437480395396793</c:v>
                </c:pt>
                <c:pt idx="89">
                  <c:v>-23.43749211791387</c:v>
                </c:pt>
                <c:pt idx="90">
                  <c:v>-23.437503704213853</c:v>
                </c:pt>
                <c:pt idx="91">
                  <c:v>-23.437515154295127</c:v>
                </c:pt>
                <c:pt idx="92">
                  <c:v>-23.437526468159927</c:v>
                </c:pt>
                <c:pt idx="93">
                  <c:v>-23.437537645805378</c:v>
                </c:pt>
                <c:pt idx="94">
                  <c:v>-23.437548687233679</c:v>
                </c:pt>
                <c:pt idx="95">
                  <c:v>-23.437559592442</c:v>
                </c:pt>
                <c:pt idx="96">
                  <c:v>-23.437570361432467</c:v>
                </c:pt>
                <c:pt idx="97">
                  <c:v>-23.437580994202353</c:v>
                </c:pt>
                <c:pt idx="98">
                  <c:v>-23.4375914907537</c:v>
                </c:pt>
                <c:pt idx="99">
                  <c:v>-23.437601851083844</c:v>
                </c:pt>
                <c:pt idx="100">
                  <c:v>-23.437612075194789</c:v>
                </c:pt>
                <c:pt idx="101">
                  <c:v>-23.437622163083898</c:v>
                </c:pt>
                <c:pt idx="102">
                  <c:v>-23.437632114753136</c:v>
                </c:pt>
                <c:pt idx="103">
                  <c:v>-23.437641930199952</c:v>
                </c:pt>
                <c:pt idx="104">
                  <c:v>-23.437651609426222</c:v>
                </c:pt>
                <c:pt idx="105">
                  <c:v>-23.437661152430522</c:v>
                </c:pt>
                <c:pt idx="106">
                  <c:v>-23.437670559211497</c:v>
                </c:pt>
                <c:pt idx="107">
                  <c:v>-23.437679829770943</c:v>
                </c:pt>
                <c:pt idx="108">
                  <c:v>-23.437688964106471</c:v>
                </c:pt>
                <c:pt idx="109">
                  <c:v>-23.437697962219804</c:v>
                </c:pt>
                <c:pt idx="110">
                  <c:v>-23.437706824108641</c:v>
                </c:pt>
                <c:pt idx="111">
                  <c:v>-23.437715549774637</c:v>
                </c:pt>
                <c:pt idx="112">
                  <c:v>-23.437724139215533</c:v>
                </c:pt>
                <c:pt idx="113">
                  <c:v>-23.437732592432958</c:v>
                </c:pt>
                <c:pt idx="114">
                  <c:v>-23.437740909424722</c:v>
                </c:pt>
                <c:pt idx="115">
                  <c:v>-23.437749090192352</c:v>
                </c:pt>
                <c:pt idx="116">
                  <c:v>-23.437757134733751</c:v>
                </c:pt>
                <c:pt idx="117">
                  <c:v>-23.437765043050394</c:v>
                </c:pt>
                <c:pt idx="118">
                  <c:v>-23.437772815140228</c:v>
                </c:pt>
                <c:pt idx="119">
                  <c:v>-23.437780451004691</c:v>
                </c:pt>
                <c:pt idx="120">
                  <c:v>-23.437787950642598</c:v>
                </c:pt>
                <c:pt idx="121">
                  <c:v>-23.437795314052845</c:v>
                </c:pt>
                <c:pt idx="122">
                  <c:v>-23.437802541236795</c:v>
                </c:pt>
                <c:pt idx="123">
                  <c:v>-23.437809632192518</c:v>
                </c:pt>
                <c:pt idx="124">
                  <c:v>-23.437816586921329</c:v>
                </c:pt>
                <c:pt idx="125">
                  <c:v>-23.437823405421369</c:v>
                </c:pt>
                <c:pt idx="126">
                  <c:v>-23.437830087693875</c:v>
                </c:pt>
                <c:pt idx="127">
                  <c:v>-23.437836633737074</c:v>
                </c:pt>
                <c:pt idx="128">
                  <c:v>-23.437843043552135</c:v>
                </c:pt>
                <c:pt idx="129">
                  <c:v>-23.437849317137342</c:v>
                </c:pt>
                <c:pt idx="130">
                  <c:v>-23.437855454493814</c:v>
                </c:pt>
                <c:pt idx="131">
                  <c:v>-23.437861455619903</c:v>
                </c:pt>
                <c:pt idx="132">
                  <c:v>-23.437867320516649</c:v>
                </c:pt>
                <c:pt idx="133">
                  <c:v>-23.437873049182478</c:v>
                </c:pt>
                <c:pt idx="134">
                  <c:v>-23.43787864161839</c:v>
                </c:pt>
                <c:pt idx="135">
                  <c:v>-23.437884097823456</c:v>
                </c:pt>
                <c:pt idx="136">
                  <c:v>-23.437889417796814</c:v>
                </c:pt>
                <c:pt idx="137">
                  <c:v>-23.437894601539366</c:v>
                </c:pt>
                <c:pt idx="138">
                  <c:v>-23.437899649049712</c:v>
                </c:pt>
                <c:pt idx="139">
                  <c:v>-23.437904560328672</c:v>
                </c:pt>
                <c:pt idx="140">
                  <c:v>-23.437909335374894</c:v>
                </c:pt>
                <c:pt idx="141">
                  <c:v>-23.437913974189168</c:v>
                </c:pt>
                <c:pt idx="142">
                  <c:v>-23.4379184767702</c:v>
                </c:pt>
                <c:pt idx="143">
                  <c:v>-23.437922843118717</c:v>
                </c:pt>
                <c:pt idx="144">
                  <c:v>-23.437927073233482</c:v>
                </c:pt>
                <c:pt idx="145">
                  <c:v>-23.437931167115185</c:v>
                </c:pt>
                <c:pt idx="146">
                  <c:v>-23.437935124762621</c:v>
                </c:pt>
                <c:pt idx="147">
                  <c:v>-23.437938946176438</c:v>
                </c:pt>
                <c:pt idx="148">
                  <c:v>-23.437942631355508</c:v>
                </c:pt>
                <c:pt idx="149">
                  <c:v>-23.437946180300404</c:v>
                </c:pt>
                <c:pt idx="150">
                  <c:v>-23.43794959301043</c:v>
                </c:pt>
                <c:pt idx="151">
                  <c:v>-23.437952869484985</c:v>
                </c:pt>
                <c:pt idx="152">
                  <c:v>-23.437956009724552</c:v>
                </c:pt>
                <c:pt idx="153">
                  <c:v>-23.437959013728161</c:v>
                </c:pt>
                <c:pt idx="154">
                  <c:v>-23.437961881496229</c:v>
                </c:pt>
                <c:pt idx="155">
                  <c:v>-23.437964613027866</c:v>
                </c:pt>
                <c:pt idx="156">
                  <c:v>-23.437967208323428</c:v>
                </c:pt>
                <c:pt idx="157">
                  <c:v>-23.437969667382092</c:v>
                </c:pt>
                <c:pt idx="158">
                  <c:v>-23.437971990204154</c:v>
                </c:pt>
                <c:pt idx="159">
                  <c:v>-23.437974176788856</c:v>
                </c:pt>
                <c:pt idx="160">
                  <c:v>-23.437976227136431</c:v>
                </c:pt>
                <c:pt idx="161">
                  <c:v>-23.437978141246173</c:v>
                </c:pt>
                <c:pt idx="162">
                  <c:v>-23.437979919118284</c:v>
                </c:pt>
                <c:pt idx="163">
                  <c:v>-23.437981560752092</c:v>
                </c:pt>
                <c:pt idx="164">
                  <c:v>-23.437983066147765</c:v>
                </c:pt>
                <c:pt idx="165">
                  <c:v>-23.437984435304841</c:v>
                </c:pt>
                <c:pt idx="166">
                  <c:v>-23.437985668222968</c:v>
                </c:pt>
                <c:pt idx="167">
                  <c:v>-23.437986764902174</c:v>
                </c:pt>
                <c:pt idx="168">
                  <c:v>-23.437987725341973</c:v>
                </c:pt>
                <c:pt idx="169">
                  <c:v>-23.437988549542364</c:v>
                </c:pt>
                <c:pt idx="170">
                  <c:v>-23.437989237502912</c:v>
                </c:pt>
                <c:pt idx="171">
                  <c:v>-23.437989789223547</c:v>
                </c:pt>
                <c:pt idx="172">
                  <c:v>-23.437990204703919</c:v>
                </c:pt>
                <c:pt idx="173">
                  <c:v>-23.437990483943874</c:v>
                </c:pt>
                <c:pt idx="174">
                  <c:v>-23.43799062694314</c:v>
                </c:pt>
                <c:pt idx="175">
                  <c:v>-23.437990633701514</c:v>
                </c:pt>
                <c:pt idx="176">
                  <c:v>-23.437990504218767</c:v>
                </c:pt>
                <c:pt idx="177">
                  <c:v>-23.437990238494653</c:v>
                </c:pt>
                <c:pt idx="178">
                  <c:v>-23.437989836528992</c:v>
                </c:pt>
                <c:pt idx="179">
                  <c:v>-23.43798929832149</c:v>
                </c:pt>
                <c:pt idx="180">
                  <c:v>-23.437988623871959</c:v>
                </c:pt>
                <c:pt idx="181">
                  <c:v>-23.437987813180268</c:v>
                </c:pt>
                <c:pt idx="182">
                  <c:v>-23.437986866246028</c:v>
                </c:pt>
                <c:pt idx="183">
                  <c:v>-23.437985783069227</c:v>
                </c:pt>
                <c:pt idx="184">
                  <c:v>-23.437984563649419</c:v>
                </c:pt>
                <c:pt idx="185">
                  <c:v>-23.437983207986644</c:v>
                </c:pt>
                <c:pt idx="186">
                  <c:v>-23.437981716080401</c:v>
                </c:pt>
                <c:pt idx="187">
                  <c:v>-23.437980087930804</c:v>
                </c:pt>
                <c:pt idx="188">
                  <c:v>-23.437978323537276</c:v>
                </c:pt>
                <c:pt idx="189">
                  <c:v>-23.437976422900007</c:v>
                </c:pt>
                <c:pt idx="190">
                  <c:v>-23.437974386018372</c:v>
                </c:pt>
                <c:pt idx="191">
                  <c:v>-23.437972212892596</c:v>
                </c:pt>
                <c:pt idx="192">
                  <c:v>-23.43796990352201</c:v>
                </c:pt>
                <c:pt idx="193">
                  <c:v>-23.437967457906922</c:v>
                </c:pt>
                <c:pt idx="194">
                  <c:v>-23.437964876046575</c:v>
                </c:pt>
                <c:pt idx="195">
                  <c:v>-23.437962157941037</c:v>
                </c:pt>
                <c:pt idx="196">
                  <c:v>-23.437959303590429</c:v>
                </c:pt>
                <c:pt idx="197">
                  <c:v>-23.437956312993919</c:v>
                </c:pt>
                <c:pt idx="198">
                  <c:v>-23.437953186151976</c:v>
                </c:pt>
                <c:pt idx="199">
                  <c:v>-23.437949923063705</c:v>
                </c:pt>
                <c:pt idx="200">
                  <c:v>-23.437946523729639</c:v>
                </c:pt>
                <c:pt idx="201">
                  <c:v>-23.437942988148833</c:v>
                </c:pt>
                <c:pt idx="202">
                  <c:v>-23.437939316321859</c:v>
                </c:pt>
                <c:pt idx="203">
                  <c:v>-23.437935508247737</c:v>
                </c:pt>
                <c:pt idx="204">
                  <c:v>-23.437931563927108</c:v>
                </c:pt>
                <c:pt idx="205">
                  <c:v>-23.437927483358902</c:v>
                </c:pt>
                <c:pt idx="206">
                  <c:v>-23.437923266543848</c:v>
                </c:pt>
                <c:pt idx="207">
                  <c:v>-23.437918913480818</c:v>
                </c:pt>
                <c:pt idx="208">
                  <c:v>-23.437914424170589</c:v>
                </c:pt>
                <c:pt idx="209">
                  <c:v>-23.43790979861199</c:v>
                </c:pt>
                <c:pt idx="210">
                  <c:v>-23.437905036805319</c:v>
                </c:pt>
                <c:pt idx="211">
                  <c:v>-23.437900138750951</c:v>
                </c:pt>
                <c:pt idx="212">
                  <c:v>-23.437895104447616</c:v>
                </c:pt>
                <c:pt idx="213">
                  <c:v>-23.437889933896262</c:v>
                </c:pt>
                <c:pt idx="214">
                  <c:v>-23.437884627095542</c:v>
                </c:pt>
                <c:pt idx="215">
                  <c:v>-23.437879184046487</c:v>
                </c:pt>
                <c:pt idx="216">
                  <c:v>-23.437873604747686</c:v>
                </c:pt>
                <c:pt idx="217">
                  <c:v>-23.437867889200223</c:v>
                </c:pt>
                <c:pt idx="218">
                  <c:v>-23.437862037402635</c:v>
                </c:pt>
                <c:pt idx="219">
                  <c:v>-23.437856049356082</c:v>
                </c:pt>
                <c:pt idx="220">
                  <c:v>-23.437849925059023</c:v>
                </c:pt>
                <c:pt idx="221">
                  <c:v>-23.437843664512688</c:v>
                </c:pt>
                <c:pt idx="222">
                  <c:v>-23.437837267715491</c:v>
                </c:pt>
                <c:pt idx="223">
                  <c:v>-23.437830734668712</c:v>
                </c:pt>
                <c:pt idx="224">
                  <c:v>-23.437824065370709</c:v>
                </c:pt>
                <c:pt idx="225">
                  <c:v>-23.437817259822051</c:v>
                </c:pt>
                <c:pt idx="226">
                  <c:v>-23.437810318023349</c:v>
                </c:pt>
                <c:pt idx="227">
                  <c:v>-23.437803239972897</c:v>
                </c:pt>
                <c:pt idx="228">
                  <c:v>-23.437796025672121</c:v>
                </c:pt>
                <c:pt idx="229">
                  <c:v>-23.43778867511924</c:v>
                </c:pt>
                <c:pt idx="230">
                  <c:v>-23.437781188315746</c:v>
                </c:pt>
                <c:pt idx="231">
                  <c:v>-23.4377735652598</c:v>
                </c:pt>
                <c:pt idx="232">
                  <c:v>-23.437765805952971</c:v>
                </c:pt>
                <c:pt idx="233">
                  <c:v>-23.437757910393348</c:v>
                </c:pt>
                <c:pt idx="234">
                  <c:v>-23.437749878582554</c:v>
                </c:pt>
                <c:pt idx="235">
                  <c:v>-23.437741710518655</c:v>
                </c:pt>
                <c:pt idx="236">
                  <c:v>-23.437733406203296</c:v>
                </c:pt>
                <c:pt idx="237">
                  <c:v>-23.437724965634494</c:v>
                </c:pt>
                <c:pt idx="238">
                  <c:v>-23.437716388813989</c:v>
                </c:pt>
                <c:pt idx="239">
                  <c:v>-23.437707675739706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3-4F04-8021-BCE1D577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14176"/>
        <c:axId val="118115712"/>
      </c:lineChart>
      <c:catAx>
        <c:axId val="1181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15712"/>
        <c:crosses val="autoZero"/>
        <c:auto val="1"/>
        <c:lblAlgn val="ctr"/>
        <c:lblOffset val="100"/>
        <c:noMultiLvlLbl val="0"/>
      </c:catAx>
      <c:valAx>
        <c:axId val="1181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1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[1]Calculations!$E$2:$E$241</c:f>
              <c:numCache>
                <c:formatCode>General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[1]Calculations!$AG$2:$AG$241</c:f>
              <c:numCache>
                <c:formatCode>General</c:formatCode>
                <c:ptCount val="240"/>
                <c:pt idx="0">
                  <c:v>-70.139400707359258</c:v>
                </c:pt>
                <c:pt idx="1">
                  <c:v>-70.807674900578505</c:v>
                </c:pt>
                <c:pt idx="2">
                  <c:v>-71.414125698304574</c:v>
                </c:pt>
                <c:pt idx="3">
                  <c:v>-71.952395292601835</c:v>
                </c:pt>
                <c:pt idx="4">
                  <c:v>-72.416111642304344</c:v>
                </c:pt>
                <c:pt idx="5">
                  <c:v>-72.799150507550351</c:v>
                </c:pt>
                <c:pt idx="6">
                  <c:v>-73.095950061725048</c:v>
                </c:pt>
                <c:pt idx="7">
                  <c:v>-73.301852342686459</c:v>
                </c:pt>
                <c:pt idx="8">
                  <c:v>-73.413431497879344</c:v>
                </c:pt>
                <c:pt idx="9">
                  <c:v>-73.428760461485084</c:v>
                </c:pt>
                <c:pt idx="10">
                  <c:v>-73.347570540404064</c:v>
                </c:pt>
                <c:pt idx="11">
                  <c:v>-73.171274220148788</c:v>
                </c:pt>
                <c:pt idx="12">
                  <c:v>-72.902846805073082</c:v>
                </c:pt>
                <c:pt idx="13">
                  <c:v>-72.546589267378792</c:v>
                </c:pt>
                <c:pt idx="14">
                  <c:v>-72.107814160942795</c:v>
                </c:pt>
                <c:pt idx="15">
                  <c:v>-71.592503451090536</c:v>
                </c:pt>
                <c:pt idx="16">
                  <c:v>-71.006981869714821</c:v>
                </c:pt>
                <c:pt idx="17">
                  <c:v>-70.357636363754494</c:v>
                </c:pt>
                <c:pt idx="18">
                  <c:v>-69.650697030202693</c:v>
                </c:pt>
                <c:pt idx="19">
                  <c:v>-68.892081974011703</c:v>
                </c:pt>
                <c:pt idx="20">
                  <c:v>-68.087299819902256</c:v>
                </c:pt>
                <c:pt idx="21">
                  <c:v>-67.241399225976991</c:v>
                </c:pt>
                <c:pt idx="22">
                  <c:v>-66.358953668138639</c:v>
                </c:pt>
                <c:pt idx="23">
                  <c:v>-65.444070717666804</c:v>
                </c:pt>
                <c:pt idx="24">
                  <c:v>-64.500416930003198</c:v>
                </c:pt>
                <c:pt idx="25">
                  <c:v>-63.531251580883605</c:v>
                </c:pt>
                <c:pt idx="26">
                  <c:v>-62.539464416143076</c:v>
                </c:pt>
                <c:pt idx="27">
                  <c:v>-61.527614165699859</c:v>
                </c:pt>
                <c:pt idx="28">
                  <c:v>-60.497965772919834</c:v>
                </c:pt>
                <c:pt idx="29">
                  <c:v>-59.452525158575362</c:v>
                </c:pt>
                <c:pt idx="30">
                  <c:v>-58.393070929687859</c:v>
                </c:pt>
                <c:pt idx="31">
                  <c:v>-57.321182834475238</c:v>
                </c:pt>
                <c:pt idx="32">
                  <c:v>-56.238267004710302</c:v>
                </c:pt>
                <c:pt idx="33">
                  <c:v>-55.145578166663874</c:v>
                </c:pt>
                <c:pt idx="34">
                  <c:v>-54.044239075541391</c:v>
                </c:pt>
                <c:pt idx="35">
                  <c:v>-52.935257454693009</c:v>
                </c:pt>
                <c:pt idx="36">
                  <c:v>-51.819540725648601</c:v>
                </c:pt>
                <c:pt idx="37">
                  <c:v>-50.697908798827143</c:v>
                </c:pt>
                <c:pt idx="38">
                  <c:v>-49.571105176011514</c:v>
                </c:pt>
                <c:pt idx="39">
                  <c:v>-48.439806587817728</c:v>
                </c:pt>
                <c:pt idx="40">
                  <c:v>-47.30463136652827</c:v>
                </c:pt>
                <c:pt idx="41">
                  <c:v>-46.166146727120449</c:v>
                </c:pt>
                <c:pt idx="42">
                  <c:v>-45.024875109351143</c:v>
                </c:pt>
                <c:pt idx="43">
                  <c:v>-43.881299710324328</c:v>
                </c:pt>
                <c:pt idx="44">
                  <c:v>-42.735869321622403</c:v>
                </c:pt>
                <c:pt idx="45">
                  <c:v>-41.589002566308508</c:v>
                </c:pt>
                <c:pt idx="46">
                  <c:v>-40.441091619788551</c:v>
                </c:pt>
                <c:pt idx="47">
                  <c:v>-39.292505485007005</c:v>
                </c:pt>
                <c:pt idx="48">
                  <c:v>-38.143592882179263</c:v>
                </c:pt>
                <c:pt idx="49">
                  <c:v>-36.994684806040233</c:v>
                </c:pt>
                <c:pt idx="50">
                  <c:v>-35.846096793492052</c:v>
                </c:pt>
                <c:pt idx="51">
                  <c:v>-34.698130940897052</c:v>
                </c:pt>
                <c:pt idx="52">
                  <c:v>-33.551077701765166</c:v>
                </c:pt>
                <c:pt idx="53">
                  <c:v>-32.405217493631831</c:v>
                </c:pt>
                <c:pt idx="54">
                  <c:v>-31.260822135782522</c:v>
                </c:pt>
                <c:pt idx="55">
                  <c:v>-30.118156138603442</c:v>
                </c:pt>
                <c:pt idx="56">
                  <c:v>-28.977477859032163</c:v>
                </c:pt>
                <c:pt idx="57">
                  <c:v>-27.839040536279338</c:v>
                </c:pt>
                <c:pt idx="58">
                  <c:v>-26.703093216004987</c:v>
                </c:pt>
                <c:pt idx="59">
                  <c:v>-25.569881570824808</c:v>
                </c:pt>
                <c:pt idx="60">
                  <c:v>-24.439648618724753</c:v>
                </c:pt>
                <c:pt idx="61">
                  <c:v>-23.3126353394223</c:v>
                </c:pt>
                <c:pt idx="62">
                  <c:v>-22.189081182116674</c:v>
                </c:pt>
                <c:pt idx="63">
                  <c:v>-21.069224451447106</c:v>
                </c:pt>
                <c:pt idx="64">
                  <c:v>-19.953302550861086</c:v>
                </c:pt>
                <c:pt idx="65">
                  <c:v>-18.8415520468814</c:v>
                </c:pt>
                <c:pt idx="66">
                  <c:v>-17.73420850077364</c:v>
                </c:pt>
                <c:pt idx="67">
                  <c:v>-16.631505980801769</c:v>
                </c:pt>
                <c:pt idx="68">
                  <c:v>-15.533676122578035</c:v>
                </c:pt>
                <c:pt idx="69">
                  <c:v>-14.440946522752798</c:v>
                </c:pt>
                <c:pt idx="70">
                  <c:v>-13.353538119568622</c:v>
                </c:pt>
                <c:pt idx="71">
                  <c:v>-12.271660975203863</c:v>
                </c:pt>
                <c:pt idx="72">
                  <c:v>-11.195507447499214</c:v>
                </c:pt>
                <c:pt idx="73">
                  <c:v>-10.12524091537699</c:v>
                </c:pt>
                <c:pt idx="74">
                  <c:v>-9.060976575529617</c:v>
                </c:pt>
                <c:pt idx="75">
                  <c:v>-8.0027472981979404</c:v>
                </c:pt>
                <c:pt idx="76">
                  <c:v>-6.9504394082599541</c:v>
                </c:pt>
                <c:pt idx="77">
                  <c:v>-5.9036627504331314</c:v>
                </c:pt>
                <c:pt idx="78">
                  <c:v>-4.8614612649538476</c:v>
                </c:pt>
                <c:pt idx="79">
                  <c:v>-3.8215781827767916</c:v>
                </c:pt>
                <c:pt idx="80">
                  <c:v>-2.7782025831885266</c:v>
                </c:pt>
                <c:pt idx="81">
                  <c:v>-1.7126164711425935</c:v>
                </c:pt>
                <c:pt idx="82">
                  <c:v>-0.52181703434973559</c:v>
                </c:pt>
                <c:pt idx="83">
                  <c:v>0.56216025154771254</c:v>
                </c:pt>
                <c:pt idx="84">
                  <c:v>1.4258525503647126</c:v>
                </c:pt>
                <c:pt idx="85">
                  <c:v>2.3156810664062362</c:v>
                </c:pt>
                <c:pt idx="86">
                  <c:v>3.217745878336816</c:v>
                </c:pt>
                <c:pt idx="87">
                  <c:v>4.1228291927956375</c:v>
                </c:pt>
                <c:pt idx="88">
                  <c:v>5.0259582724835665</c:v>
                </c:pt>
                <c:pt idx="89">
                  <c:v>5.9249874118924994</c:v>
                </c:pt>
                <c:pt idx="90">
                  <c:v>6.8153382548226338</c:v>
                </c:pt>
                <c:pt idx="91">
                  <c:v>7.6958301839246106</c:v>
                </c:pt>
                <c:pt idx="92">
                  <c:v>8.5652026352576964</c:v>
                </c:pt>
                <c:pt idx="93">
                  <c:v>9.422404625501045</c:v>
                </c:pt>
                <c:pt idx="94">
                  <c:v>10.26652817729588</c:v>
                </c:pt>
                <c:pt idx="95">
                  <c:v>11.096762730580371</c:v>
                </c:pt>
                <c:pt idx="96">
                  <c:v>11.912363439052996</c:v>
                </c:pt>
                <c:pt idx="97">
                  <c:v>12.712629374021924</c:v>
                </c:pt>
                <c:pt idx="98">
                  <c:v>13.496888633991187</c:v>
                </c:pt>
                <c:pt idx="99">
                  <c:v>14.264488204295263</c:v>
                </c:pt>
                <c:pt idx="100">
                  <c:v>15.014787086157627</c:v>
                </c:pt>
                <c:pt idx="101">
                  <c:v>15.747151702985517</c:v>
                </c:pt>
                <c:pt idx="102">
                  <c:v>16.460952920257274</c:v>
                </c:pt>
                <c:pt idx="103">
                  <c:v>17.155564236577323</c:v>
                </c:pt>
                <c:pt idx="104">
                  <c:v>17.830360845983215</c:v>
                </c:pt>
                <c:pt idx="105">
                  <c:v>18.484719368509413</c:v>
                </c:pt>
                <c:pt idx="106">
                  <c:v>19.118018107276257</c:v>
                </c:pt>
                <c:pt idx="107">
                  <c:v>19.729637733044004</c:v>
                </c:pt>
                <c:pt idx="108">
                  <c:v>20.318962324737846</c:v>
                </c:pt>
                <c:pt idx="109">
                  <c:v>20.885380711813138</c:v>
                </c:pt>
                <c:pt idx="110">
                  <c:v>21.428288077516651</c:v>
                </c:pt>
                <c:pt idx="111">
                  <c:v>21.94708778799577</c:v>
                </c:pt>
                <c:pt idx="112">
                  <c:v>22.441193418019271</c:v>
                </c:pt>
                <c:pt idx="113">
                  <c:v>22.910030944831327</c:v>
                </c:pt>
                <c:pt idx="114">
                  <c:v>23.353041083699249</c:v>
                </c:pt>
                <c:pt idx="115">
                  <c:v>23.769681737058701</c:v>
                </c:pt>
                <c:pt idx="116">
                  <c:v>24.159430529382142</c:v>
                </c:pt>
                <c:pt idx="117">
                  <c:v>24.521787397321496</c:v>
                </c:pt>
                <c:pt idx="118">
                  <c:v>24.856277204254081</c:v>
                </c:pt>
                <c:pt idx="119">
                  <c:v>25.162452345844912</c:v>
                </c:pt>
                <c:pt idx="120">
                  <c:v>25.439895312983484</c:v>
                </c:pt>
                <c:pt idx="121">
                  <c:v>25.688221176801825</c:v>
                </c:pt>
                <c:pt idx="122">
                  <c:v>25.907079960707733</c:v>
                </c:pt>
                <c:pt idx="123">
                  <c:v>26.09615886461269</c:v>
                </c:pt>
                <c:pt idx="124">
                  <c:v>26.25518430726251</c:v>
                </c:pt>
                <c:pt idx="125">
                  <c:v>26.383923754902806</c:v>
                </c:pt>
                <c:pt idx="126">
                  <c:v>26.482187306547104</c:v>
                </c:pt>
                <c:pt idx="127">
                  <c:v>26.549829009921563</c:v>
                </c:pt>
                <c:pt idx="128">
                  <c:v>26.586747885785247</c:v>
                </c:pt>
                <c:pt idx="129">
                  <c:v>26.592888643292309</c:v>
                </c:pt>
                <c:pt idx="130">
                  <c:v>26.568242073950369</c:v>
                </c:pt>
                <c:pt idx="131">
                  <c:v>26.512845117400008</c:v>
                </c:pt>
                <c:pt idx="132">
                  <c:v>26.426780597839993</c:v>
                </c:pt>
                <c:pt idx="133">
                  <c:v>26.310176635674999</c:v>
                </c:pt>
                <c:pt idx="134">
                  <c:v>26.163205744614672</c:v>
                </c:pt>
                <c:pt idx="135">
                  <c:v>25.986083629626492</c:v>
                </c:pt>
                <c:pt idx="136">
                  <c:v>25.779067706153157</c:v>
                </c:pt>
                <c:pt idx="137">
                  <c:v>25.542455365205132</c:v>
                </c:pt>
                <c:pt idx="138">
                  <c:v>25.276582012460139</c:v>
                </c:pt>
                <c:pt idx="139">
                  <c:v>24.981818912689292</c:v>
                </c:pt>
                <c:pt idx="140">
                  <c:v>24.658570872467024</c:v>
                </c:pt>
                <c:pt idx="141">
                  <c:v>24.307273796043294</c:v>
                </c:pt>
                <c:pt idx="142">
                  <c:v>23.928392149210534</c:v>
                </c:pt>
                <c:pt idx="143">
                  <c:v>23.522416366667141</c:v>
                </c:pt>
                <c:pt idx="144">
                  <c:v>23.089860236950823</c:v>
                </c:pt>
                <c:pt idx="145">
                  <c:v>22.631258298799345</c:v>
                </c:pt>
                <c:pt idx="146">
                  <c:v>22.147163280468494</c:v>
                </c:pt>
                <c:pt idx="147">
                  <c:v>21.638143613010264</c:v>
                </c:pt>
                <c:pt idx="148">
                  <c:v>21.104781045965208</c:v>
                </c:pt>
                <c:pt idx="149">
                  <c:v>20.547668393856195</c:v>
                </c:pt>
                <c:pt idx="150">
                  <c:v>19.967407440037732</c:v>
                </c:pt>
                <c:pt idx="151">
                  <c:v>19.364607025750733</c:v>
                </c:pt>
                <c:pt idx="152">
                  <c:v>18.739881353078498</c:v>
                </c:pt>
                <c:pt idx="153">
                  <c:v>18.093848533809521</c:v>
                </c:pt>
                <c:pt idx="154">
                  <c:v>17.427129423097117</c:v>
                </c:pt>
                <c:pt idx="155">
                  <c:v>16.740346785340204</c:v>
                </c:pt>
                <c:pt idx="156">
                  <c:v>16.034124856601242</c:v>
                </c:pt>
                <c:pt idx="157">
                  <c:v>15.309089389706001</c:v>
                </c:pt>
                <c:pt idx="158">
                  <c:v>14.565868305197275</c:v>
                </c:pt>
                <c:pt idx="159">
                  <c:v>13.80509312295063</c:v>
                </c:pt>
                <c:pt idx="160">
                  <c:v>13.027401431591572</c:v>
                </c:pt>
                <c:pt idx="161">
                  <c:v>12.233440773268207</c:v>
                </c:pt>
                <c:pt idx="162">
                  <c:v>11.423874508854858</c:v>
                </c:pt>
                <c:pt idx="163">
                  <c:v>10.599390507886456</c:v>
                </c:pt>
                <c:pt idx="164">
                  <c:v>9.7607139282350399</c:v>
                </c:pt>
                <c:pt idx="165">
                  <c:v>8.9086259478124568</c:v>
                </c:pt>
                <c:pt idx="166">
                  <c:v>8.0439910986875311</c:v>
                </c:pt>
                <c:pt idx="167">
                  <c:v>7.1677967592193337</c:v>
                </c:pt>
                <c:pt idx="168">
                  <c:v>6.2812099115974895</c:v>
                </c:pt>
                <c:pt idx="169">
                  <c:v>5.3856689029321192</c:v>
                </c:pt>
                <c:pt idx="170">
                  <c:v>4.4834387184242877</c:v>
                </c:pt>
                <c:pt idx="171">
                  <c:v>3.5787610218947932</c:v>
                </c:pt>
                <c:pt idx="172">
                  <c:v>2.6746342043326257</c:v>
                </c:pt>
                <c:pt idx="173">
                  <c:v>1.7785298438352832</c:v>
                </c:pt>
                <c:pt idx="174">
                  <c:v>0.9024286343522897</c:v>
                </c:pt>
                <c:pt idx="175">
                  <c:v>6.3250587227403066E-2</c:v>
                </c:pt>
                <c:pt idx="176">
                  <c:v>-1.2676191250483724</c:v>
                </c:pt>
                <c:pt idx="177">
                  <c:v>-2.3579049442958562</c:v>
                </c:pt>
                <c:pt idx="178">
                  <c:v>-3.4063893230194648</c:v>
                </c:pt>
                <c:pt idx="179">
                  <c:v>-4.446612297441674</c:v>
                </c:pt>
                <c:pt idx="180">
                  <c:v>-5.4875003907097115</c:v>
                </c:pt>
                <c:pt idx="181">
                  <c:v>-6.5322898376383023</c:v>
                </c:pt>
                <c:pt idx="182">
                  <c:v>-7.5823228714877198</c:v>
                </c:pt>
                <c:pt idx="183">
                  <c:v>-8.6381658570846849</c:v>
                </c:pt>
                <c:pt idx="184">
                  <c:v>-9.7000214066185144</c:v>
                </c:pt>
                <c:pt idx="185">
                  <c:v>-10.76790488441101</c:v>
                </c:pt>
                <c:pt idx="186">
                  <c:v>-11.841728634940509</c:v>
                </c:pt>
                <c:pt idx="187">
                  <c:v>-12.921345579685376</c:v>
                </c:pt>
                <c:pt idx="188">
                  <c:v>-14.006573234898708</c:v>
                </c:pt>
                <c:pt idx="189">
                  <c:v>-15.097207593695321</c:v>
                </c:pt>
                <c:pt idx="190">
                  <c:v>-16.193031441118922</c:v>
                </c:pt>
                <c:pt idx="191">
                  <c:v>-17.293819457818678</c:v>
                </c:pt>
                <c:pt idx="192">
                  <c:v>-18.399341388505938</c:v>
                </c:pt>
                <c:pt idx="193">
                  <c:v>-19.509364000765817</c:v>
                </c:pt>
                <c:pt idx="194">
                  <c:v>-20.623652258887173</c:v>
                </c:pt>
                <c:pt idx="195">
                  <c:v>-21.741969972531969</c:v>
                </c:pt>
                <c:pt idx="196">
                  <c:v>-22.864080080032124</c:v>
                </c:pt>
                <c:pt idx="197">
                  <c:v>-23.989744668776609</c:v>
                </c:pt>
                <c:pt idx="198">
                  <c:v>-25.118724798594322</c:v>
                </c:pt>
                <c:pt idx="199">
                  <c:v>-26.250780169105148</c:v>
                </c:pt>
                <c:pt idx="200">
                  <c:v>-27.385668658974808</c:v>
                </c:pt>
                <c:pt idx="201">
                  <c:v>-28.523145751700074</c:v>
                </c:pt>
                <c:pt idx="202">
                  <c:v>-29.662963857843788</c:v>
                </c:pt>
                <c:pt idx="203">
                  <c:v>-30.804871535256417</c:v>
                </c:pt>
                <c:pt idx="204">
                  <c:v>-31.948612607253761</c:v>
                </c:pt>
                <c:pt idx="205">
                  <c:v>-33.093925172235473</c:v>
                </c:pt>
                <c:pt idx="206">
                  <c:v>-34.240540497790306</c:v>
                </c:pt>
                <c:pt idx="207">
                  <c:v>-35.388181786383214</c:v>
                </c:pt>
                <c:pt idx="208">
                  <c:v>-36.536562799420246</c:v>
                </c:pt>
                <c:pt idx="209">
                  <c:v>-37.685386320334693</c:v>
                </c:pt>
                <c:pt idx="210">
                  <c:v>-38.834342436527677</c:v>
                </c:pt>
                <c:pt idx="211">
                  <c:v>-39.983106613463313</c:v>
                </c:pt>
                <c:pt idx="212">
                  <c:v>-41.131337531183696</c:v>
                </c:pt>
                <c:pt idx="213">
                  <c:v>-42.278674648228254</c:v>
                </c:pt>
                <c:pt idx="214">
                  <c:v>-43.424735450266866</c:v>
                </c:pt>
                <c:pt idx="215">
                  <c:v>-44.569112336137891</c:v>
                </c:pt>
                <c:pt idx="216">
                  <c:v>-45.711369082889995</c:v>
                </c:pt>
                <c:pt idx="217">
                  <c:v>-46.851036824615342</c:v>
                </c:pt>
                <c:pt idx="218">
                  <c:v>-47.987609465766639</c:v>
                </c:pt>
                <c:pt idx="219">
                  <c:v>-49.12053843944161</c:v>
                </c:pt>
                <c:pt idx="220">
                  <c:v>-50.24922670319642</c:v>
                </c:pt>
                <c:pt idx="221">
                  <c:v>-51.37302185048425</c:v>
                </c:pt>
                <c:pt idx="222">
                  <c:v>-52.491208193358617</c:v>
                </c:pt>
                <c:pt idx="223">
                  <c:v>-53.602997652936111</c:v>
                </c:pt>
                <c:pt idx="224">
                  <c:v>-54.707519267280382</c:v>
                </c:pt>
                <c:pt idx="225">
                  <c:v>-55.803807103665058</c:v>
                </c:pt>
                <c:pt idx="226">
                  <c:v>-56.890786334158406</c:v>
                </c:pt>
                <c:pt idx="227">
                  <c:v>-57.967257211585292</c:v>
                </c:pt>
                <c:pt idx="228">
                  <c:v>-59.031876665491531</c:v>
                </c:pt>
                <c:pt idx="229">
                  <c:v>-60.083137231009061</c:v>
                </c:pt>
                <c:pt idx="230">
                  <c:v>-61.119343042270316</c:v>
                </c:pt>
                <c:pt idx="231">
                  <c:v>-62.138582671779133</c:v>
                </c:pt>
                <c:pt idx="232">
                  <c:v>-63.138698709121527</c:v>
                </c:pt>
                <c:pt idx="233">
                  <c:v>-64.117254165887331</c:v>
                </c:pt>
                <c:pt idx="234">
                  <c:v>-65.071496119808202</c:v>
                </c:pt>
                <c:pt idx="235">
                  <c:v>-65.998317512676508</c:v>
                </c:pt>
                <c:pt idx="236">
                  <c:v>-66.894218767711052</c:v>
                </c:pt>
                <c:pt idx="237">
                  <c:v>-67.755271951039674</c:v>
                </c:pt>
                <c:pt idx="238">
                  <c:v>-68.577091633439593</c:v>
                </c:pt>
                <c:pt idx="239">
                  <c:v>-69.354818409613983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A-4900-AB57-ACE041A4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5808"/>
        <c:axId val="118153984"/>
      </c:scatterChart>
      <c:valAx>
        <c:axId val="11813580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18153984"/>
        <c:crosses val="autoZero"/>
        <c:crossBetween val="midCat"/>
        <c:majorUnit val="0.25"/>
      </c:valAx>
      <c:valAx>
        <c:axId val="1181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3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90486</xdr:rowOff>
    </xdr:from>
    <xdr:to>
      <xdr:col>14</xdr:col>
      <xdr:colOff>114300</xdr:colOff>
      <xdr:row>22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0</xdr:colOff>
      <xdr:row>24</xdr:row>
      <xdr:rowOff>0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3</xdr:col>
      <xdr:colOff>0</xdr:colOff>
      <xdr:row>37</xdr:row>
      <xdr:rowOff>0</xdr:rowOff>
    </xdr:to>
    <xdr:graphicFrame macro="">
      <xdr:nvGraphicFramePr>
        <xdr:cNvPr id="21" name="Chart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3</xdr:col>
      <xdr:colOff>0</xdr:colOff>
      <xdr:row>50</xdr:row>
      <xdr:rowOff>9525</xdr:rowOff>
    </xdr:to>
    <xdr:graphicFrame macro="">
      <xdr:nvGraphicFramePr>
        <xdr:cNvPr id="22" name="Chart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LS\RFCS\E-CELL\01_Technical_work_and_deliverables\Calculations\NOAA_Solar_Calculations_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>
        <row r="1">
          <cell r="T1" t="str">
            <v>Sun Declin (deg)</v>
          </cell>
          <cell r="AG1" t="str">
            <v>Solar Elevation corrected for atm refraction (deg)</v>
          </cell>
          <cell r="AH1" t="str">
            <v>Solar Azimuth Angle (deg cw from N)</v>
          </cell>
        </row>
        <row r="2">
          <cell r="E2">
            <v>4.1666666666666666E-3</v>
          </cell>
          <cell r="T2">
            <v>-23.435915430364346</v>
          </cell>
          <cell r="AG2">
            <v>-70.139400707359258</v>
          </cell>
          <cell r="AH2">
            <v>322.64161909206052</v>
          </cell>
        </row>
        <row r="3">
          <cell r="E3">
            <v>8.3333333333333332E-3</v>
          </cell>
          <cell r="T3">
            <v>-23.435939138529683</v>
          </cell>
          <cell r="AG3">
            <v>-70.807674900578505</v>
          </cell>
          <cell r="AH3">
            <v>326.24104190992205</v>
          </cell>
        </row>
        <row r="4">
          <cell r="E4">
            <v>1.2500000000000001E-2</v>
          </cell>
          <cell r="T4">
            <v>-23.435962710514818</v>
          </cell>
          <cell r="AG4">
            <v>-71.414125698304574</v>
          </cell>
          <cell r="AH4">
            <v>330.05715259417093</v>
          </cell>
        </row>
        <row r="5">
          <cell r="E5">
            <v>1.6666666666666666E-2</v>
          </cell>
          <cell r="T5">
            <v>-23.435986146314093</v>
          </cell>
          <cell r="AG5">
            <v>-71.952395292601835</v>
          </cell>
          <cell r="AH5">
            <v>334.08753981025279</v>
          </cell>
        </row>
        <row r="6">
          <cell r="E6">
            <v>2.0833333333333332E-2</v>
          </cell>
          <cell r="T6">
            <v>-23.436009445932257</v>
          </cell>
          <cell r="AG6">
            <v>-72.416111642304344</v>
          </cell>
          <cell r="AH6">
            <v>338.32276036100234</v>
          </cell>
        </row>
        <row r="7">
          <cell r="E7">
            <v>2.4999999999999998E-2</v>
          </cell>
          <cell r="T7">
            <v>-23.436032609363693</v>
          </cell>
          <cell r="AG7">
            <v>-72.799150507550351</v>
          </cell>
          <cell r="AH7">
            <v>342.74511292181433</v>
          </cell>
        </row>
        <row r="8">
          <cell r="E8">
            <v>2.9166666666666664E-2</v>
          </cell>
          <cell r="T8">
            <v>-23.436055636613116</v>
          </cell>
          <cell r="AG8">
            <v>-73.095950061725048</v>
          </cell>
          <cell r="AH8">
            <v>347.3279406377053</v>
          </cell>
        </row>
        <row r="9">
          <cell r="E9">
            <v>3.3333333333333333E-2</v>
          </cell>
          <cell r="T9">
            <v>-23.436078527674947</v>
          </cell>
          <cell r="AG9">
            <v>-73.301852342686459</v>
          </cell>
          <cell r="AH9">
            <v>352.03576652954325</v>
          </cell>
        </row>
        <row r="10">
          <cell r="E10">
            <v>3.7499999999999999E-2</v>
          </cell>
          <cell r="T10">
            <v>-23.436101282553874</v>
          </cell>
          <cell r="AG10">
            <v>-73.413431497879344</v>
          </cell>
          <cell r="AH10">
            <v>356.8254777362099</v>
          </cell>
        </row>
        <row r="11">
          <cell r="E11">
            <v>4.1666666666666664E-2</v>
          </cell>
          <cell r="T11">
            <v>-23.436123901244358</v>
          </cell>
          <cell r="AG11">
            <v>-73.428760461485084</v>
          </cell>
          <cell r="AH11">
            <v>1.6485825090878734</v>
          </cell>
        </row>
        <row r="12">
          <cell r="E12">
            <v>4.583333333333333E-2</v>
          </cell>
          <cell r="T12">
            <v>-23.43614638375103</v>
          </cell>
          <cell r="AG12">
            <v>-73.347570540404064</v>
          </cell>
          <cell r="AH12">
            <v>6.4543080076285264</v>
          </cell>
        </row>
        <row r="13">
          <cell r="E13">
            <v>4.9999999999999996E-2</v>
          </cell>
          <cell r="T13">
            <v>-23.436168730068431</v>
          </cell>
          <cell r="AG13">
            <v>-73.171274220148788</v>
          </cell>
          <cell r="AH13">
            <v>11.193074958891884</v>
          </cell>
        </row>
        <row r="14">
          <cell r="E14">
            <v>5.4166666666666662E-2</v>
          </cell>
          <cell r="T14">
            <v>-23.436190940201119</v>
          </cell>
          <cell r="AG14">
            <v>-72.902846805073082</v>
          </cell>
          <cell r="AH14">
            <v>15.819773643712438</v>
          </cell>
        </row>
        <row r="15">
          <cell r="E15">
            <v>5.8333333333333327E-2</v>
          </cell>
          <cell r="T15">
            <v>-23.436213014143696</v>
          </cell>
          <cell r="AG15">
            <v>-72.546589267378792</v>
          </cell>
          <cell r="AH15">
            <v>20.296325060990512</v>
          </cell>
        </row>
        <row r="16">
          <cell r="E16">
            <v>6.2499999999999993E-2</v>
          </cell>
          <cell r="T16">
            <v>-23.436234951900666</v>
          </cell>
          <cell r="AG16">
            <v>-72.107814160942795</v>
          </cell>
          <cell r="AH16">
            <v>24.593214256777458</v>
          </cell>
        </row>
        <row r="17">
          <cell r="E17">
            <v>6.6666666666666666E-2</v>
          </cell>
          <cell r="T17">
            <v>-23.436256753469124</v>
          </cell>
          <cell r="AG17">
            <v>-71.592503451090536</v>
          </cell>
          <cell r="AH17">
            <v>28.689942078569516</v>
          </cell>
        </row>
        <row r="18">
          <cell r="E18">
            <v>7.0833333333333331E-2</v>
          </cell>
          <cell r="T18">
            <v>-23.436278418846243</v>
          </cell>
          <cell r="AG18">
            <v>-71.006981869714821</v>
          </cell>
          <cell r="AH18">
            <v>32.574560942230278</v>
          </cell>
        </row>
        <row r="19">
          <cell r="E19">
            <v>7.4999999999999997E-2</v>
          </cell>
          <cell r="T19">
            <v>-23.436299948036421</v>
          </cell>
          <cell r="AG19">
            <v>-70.357636363754494</v>
          </cell>
          <cell r="AH19">
            <v>36.242582212329353</v>
          </cell>
        </row>
        <row r="20">
          <cell r="E20">
            <v>7.9166666666666663E-2</v>
          </cell>
          <cell r="T20">
            <v>-23.436321341034425</v>
          </cell>
          <cell r="AG20">
            <v>-69.650697030202693</v>
          </cell>
          <cell r="AH20">
            <v>39.695562637371154</v>
          </cell>
        </row>
        <row r="21">
          <cell r="E21">
            <v>8.3333333333333329E-2</v>
          </cell>
          <cell r="T21">
            <v>-23.436342597844614</v>
          </cell>
          <cell r="AG21">
            <v>-68.892081974011703</v>
          </cell>
          <cell r="AH21">
            <v>42.939626074037392</v>
          </cell>
        </row>
        <row r="22">
          <cell r="E22">
            <v>8.7499999999999994E-2</v>
          </cell>
          <cell r="T22">
            <v>-23.436363718461823</v>
          </cell>
          <cell r="AG22">
            <v>-68.087299819902256</v>
          </cell>
          <cell r="AH22">
            <v>45.984095206265579</v>
          </cell>
        </row>
        <row r="23">
          <cell r="E23">
            <v>9.166666666666666E-2</v>
          </cell>
          <cell r="T23">
            <v>-23.436384702890336</v>
          </cell>
          <cell r="AG23">
            <v>-67.241399225976991</v>
          </cell>
          <cell r="AH23">
            <v>48.840327753386987</v>
          </cell>
        </row>
        <row r="24">
          <cell r="E24">
            <v>9.5833333333333326E-2</v>
          </cell>
          <cell r="T24">
            <v>-23.436405551125041</v>
          </cell>
          <cell r="AG24">
            <v>-66.358953668138639</v>
          </cell>
          <cell r="AH24">
            <v>51.520789389922356</v>
          </cell>
        </row>
        <row r="25">
          <cell r="E25">
            <v>9.9999999999999992E-2</v>
          </cell>
          <cell r="T25">
            <v>-23.436426263170198</v>
          </cell>
          <cell r="AG25">
            <v>-65.444070717666804</v>
          </cell>
          <cell r="AH25">
            <v>54.038355317135995</v>
          </cell>
        </row>
        <row r="26">
          <cell r="E26">
            <v>0.10416666666666666</v>
          </cell>
          <cell r="T26">
            <v>-23.436446839020746</v>
          </cell>
          <cell r="AG26">
            <v>-64.500416930003198</v>
          </cell>
          <cell r="AH26">
            <v>56.405811134435112</v>
          </cell>
        </row>
        <row r="27">
          <cell r="E27">
            <v>0.10833333333333332</v>
          </cell>
          <cell r="T27">
            <v>-23.436467278680869</v>
          </cell>
          <cell r="AG27">
            <v>-63.531251580883605</v>
          </cell>
          <cell r="AH27">
            <v>58.635515802675968</v>
          </cell>
        </row>
        <row r="28">
          <cell r="E28">
            <v>0.11249999999999999</v>
          </cell>
          <cell r="T28">
            <v>-23.436487582145578</v>
          </cell>
          <cell r="AG28">
            <v>-62.539464416143076</v>
          </cell>
          <cell r="AH28">
            <v>60.739189779851586</v>
          </cell>
        </row>
        <row r="29">
          <cell r="E29">
            <v>0.11666666666666665</v>
          </cell>
          <cell r="T29">
            <v>-23.436507749419015</v>
          </cell>
          <cell r="AG29">
            <v>-61.527614165699859</v>
          </cell>
          <cell r="AH29">
            <v>62.727795789494053</v>
          </cell>
        </row>
        <row r="30">
          <cell r="E30">
            <v>0.12083333333333332</v>
          </cell>
          <cell r="T30">
            <v>-23.436527780496238</v>
          </cell>
          <cell r="AG30">
            <v>-60.497965772919834</v>
          </cell>
          <cell r="AH30">
            <v>64.611485563183862</v>
          </cell>
        </row>
        <row r="31">
          <cell r="E31">
            <v>0.12499999999999999</v>
          </cell>
          <cell r="T31">
            <v>-23.436547675381323</v>
          </cell>
          <cell r="AG31">
            <v>-59.452525158575362</v>
          </cell>
          <cell r="AH31">
            <v>66.399591780388107</v>
          </cell>
        </row>
        <row r="32">
          <cell r="E32">
            <v>0.12916666666666665</v>
          </cell>
          <cell r="T32">
            <v>-23.436567434071613</v>
          </cell>
          <cell r="AG32">
            <v>-58.393070929687859</v>
          </cell>
          <cell r="AH32">
            <v>68.10064962514025</v>
          </cell>
        </row>
        <row r="33">
          <cell r="E33">
            <v>0.13333333333333333</v>
          </cell>
          <cell r="T33">
            <v>-23.43658705656452</v>
          </cell>
          <cell r="AG33">
            <v>-57.321182834475238</v>
          </cell>
          <cell r="AH33">
            <v>69.722436628259459</v>
          </cell>
        </row>
        <row r="34">
          <cell r="E34">
            <v>0.13750000000000001</v>
          </cell>
          <cell r="T34">
            <v>-23.436606542864009</v>
          </cell>
          <cell r="AG34">
            <v>-56.238267004710302</v>
          </cell>
          <cell r="AH34">
            <v>71.272022785764932</v>
          </cell>
        </row>
        <row r="35">
          <cell r="E35">
            <v>0.14166666666666669</v>
          </cell>
          <cell r="T35">
            <v>-23.436625892965324</v>
          </cell>
          <cell r="AG35">
            <v>-55.145578166663874</v>
          </cell>
          <cell r="AH35">
            <v>72.755825445380538</v>
          </cell>
        </row>
        <row r="36">
          <cell r="E36">
            <v>0.14583333333333337</v>
          </cell>
          <cell r="T36">
            <v>-23.436645106872387</v>
          </cell>
          <cell r="AG36">
            <v>-54.044239075541391</v>
          </cell>
          <cell r="AH36">
            <v>74.179665285874762</v>
          </cell>
        </row>
        <row r="37">
          <cell r="E37">
            <v>0.15000000000000005</v>
          </cell>
          <cell r="T37">
            <v>-23.436664184580501</v>
          </cell>
          <cell r="AG37">
            <v>-52.935257454693009</v>
          </cell>
          <cell r="AH37">
            <v>75.548821032894693</v>
          </cell>
        </row>
        <row r="38">
          <cell r="E38">
            <v>0.15416666666666673</v>
          </cell>
          <cell r="T38">
            <v>-23.436683126093527</v>
          </cell>
          <cell r="AG38">
            <v>-51.819540725648601</v>
          </cell>
          <cell r="AH38">
            <v>76.86808147596139</v>
          </cell>
        </row>
        <row r="39">
          <cell r="E39">
            <v>0.15833333333333341</v>
          </cell>
          <cell r="T39">
            <v>-23.436701931406819</v>
          </cell>
          <cell r="AG39">
            <v>-50.697908798827143</v>
          </cell>
          <cell r="AH39">
            <v>78.141793991266354</v>
          </cell>
        </row>
        <row r="40">
          <cell r="E40">
            <v>0.16250000000000009</v>
          </cell>
          <cell r="T40">
            <v>-23.436720600524186</v>
          </cell>
          <cell r="AG40">
            <v>-49.571105176011514</v>
          </cell>
          <cell r="AH40">
            <v>79.373909200379103</v>
          </cell>
        </row>
        <row r="41">
          <cell r="E41">
            <v>0.16666666666666677</v>
          </cell>
          <cell r="T41">
            <v>-23.436739133441066</v>
          </cell>
          <cell r="AG41">
            <v>-48.439806587817728</v>
          </cell>
          <cell r="AH41">
            <v>80.568021679231322</v>
          </cell>
        </row>
        <row r="42">
          <cell r="E42">
            <v>0.17083333333333345</v>
          </cell>
          <cell r="T42">
            <v>-23.436757530161202</v>
          </cell>
          <cell r="AG42">
            <v>-47.30463136652827</v>
          </cell>
          <cell r="AH42">
            <v>81.72740680655869</v>
          </cell>
        </row>
        <row r="43">
          <cell r="E43">
            <v>0.17500000000000013</v>
          </cell>
          <cell r="T43">
            <v>-23.43677579068007</v>
          </cell>
          <cell r="AG43">
            <v>-46.166146727120449</v>
          </cell>
          <cell r="AH43">
            <v>82.85505395054912</v>
          </cell>
        </row>
        <row r="44">
          <cell r="E44">
            <v>0.17916666666666681</v>
          </cell>
          <cell r="T44">
            <v>-23.436793915001367</v>
          </cell>
          <cell r="AG44">
            <v>-45.024875109351143</v>
          </cell>
          <cell r="AH44">
            <v>83.953696248009237</v>
          </cell>
        </row>
        <row r="45">
          <cell r="E45">
            <v>0.18333333333333349</v>
          </cell>
          <cell r="T45">
            <v>-23.436811903120649</v>
          </cell>
          <cell r="AG45">
            <v>-43.881299710324328</v>
          </cell>
          <cell r="AH45">
            <v>85.025837259398145</v>
          </cell>
        </row>
        <row r="46">
          <cell r="E46">
            <v>0.18750000000000017</v>
          </cell>
          <cell r="T46">
            <v>-23.436829755041543</v>
          </cell>
          <cell r="AG46">
            <v>-42.735869321622403</v>
          </cell>
          <cell r="AH46">
            <v>86.073774785915134</v>
          </cell>
        </row>
        <row r="47">
          <cell r="E47">
            <v>0.19166666666666685</v>
          </cell>
          <cell r="T47">
            <v>-23.436847470761638</v>
          </cell>
          <cell r="AG47">
            <v>-41.589002566308508</v>
          </cell>
          <cell r="AH47">
            <v>87.099622129866759</v>
          </cell>
        </row>
        <row r="48">
          <cell r="E48">
            <v>0.19583333333333353</v>
          </cell>
          <cell r="T48">
            <v>-23.436865050278595</v>
          </cell>
          <cell r="AG48">
            <v>-40.441091619788551</v>
          </cell>
          <cell r="AH48">
            <v>88.105327062104209</v>
          </cell>
        </row>
        <row r="49">
          <cell r="E49">
            <v>0.20000000000000021</v>
          </cell>
          <cell r="T49">
            <v>-23.436882493595942</v>
          </cell>
          <cell r="AG49">
            <v>-39.292505485007005</v>
          </cell>
          <cell r="AH49">
            <v>89.092688742372218</v>
          </cell>
        </row>
        <row r="50">
          <cell r="E50">
            <v>0.20416666666666689</v>
          </cell>
          <cell r="T50">
            <v>-23.436899800709398</v>
          </cell>
          <cell r="AG50">
            <v>-38.143592882179263</v>
          </cell>
          <cell r="AH50">
            <v>90.063372817223808</v>
          </cell>
        </row>
        <row r="51">
          <cell r="E51">
            <v>0.20833333333333356</v>
          </cell>
          <cell r="T51">
            <v>-23.436916971622448</v>
          </cell>
          <cell r="AG51">
            <v>-36.994684806040233</v>
          </cell>
          <cell r="AH51">
            <v>91.018924897501449</v>
          </cell>
        </row>
        <row r="52">
          <cell r="E52">
            <v>0.21250000000000024</v>
          </cell>
          <cell r="T52">
            <v>-23.436934006330862</v>
          </cell>
          <cell r="AG52">
            <v>-35.846096793492052</v>
          </cell>
          <cell r="AH52">
            <v>91.960782598659875</v>
          </cell>
        </row>
        <row r="53">
          <cell r="E53">
            <v>0.21666666666666692</v>
          </cell>
          <cell r="T53">
            <v>-23.436950904838078</v>
          </cell>
          <cell r="AG53">
            <v>-34.698130940897052</v>
          </cell>
          <cell r="AH53">
            <v>92.890286305417817</v>
          </cell>
        </row>
        <row r="54">
          <cell r="E54">
            <v>0.2208333333333336</v>
          </cell>
          <cell r="T54">
            <v>-23.436967667139914</v>
          </cell>
          <cell r="AG54">
            <v>-33.551077701765166</v>
          </cell>
          <cell r="AH54">
            <v>93.808688806423334</v>
          </cell>
        </row>
        <row r="55">
          <cell r="E55">
            <v>0.22500000000000028</v>
          </cell>
          <cell r="T55">
            <v>-23.436984293239767</v>
          </cell>
          <cell r="AG55">
            <v>-32.405217493631831</v>
          </cell>
          <cell r="AH55">
            <v>94.717163925953855</v>
          </cell>
        </row>
        <row r="56">
          <cell r="E56">
            <v>0.22916666666666696</v>
          </cell>
          <cell r="T56">
            <v>-23.437000783133499</v>
          </cell>
          <cell r="AG56">
            <v>-31.260822135782522</v>
          </cell>
          <cell r="AH56">
            <v>95.616814267010852</v>
          </cell>
        </row>
        <row r="57">
          <cell r="E57">
            <v>0.23333333333333364</v>
          </cell>
          <cell r="T57">
            <v>-23.437017136824455</v>
          </cell>
          <cell r="AG57">
            <v>-30.118156138603442</v>
          </cell>
          <cell r="AH57">
            <v>96.508678164724813</v>
          </cell>
        </row>
        <row r="58">
          <cell r="E58">
            <v>0.23750000000000032</v>
          </cell>
          <cell r="T58">
            <v>-23.437033354308586</v>
          </cell>
          <cell r="AG58">
            <v>-28.977477859032163</v>
          </cell>
          <cell r="AH58">
            <v>97.393735939271608</v>
          </cell>
        </row>
        <row r="59">
          <cell r="E59">
            <v>0.241666666666667</v>
          </cell>
          <cell r="T59">
            <v>-23.437049435589142</v>
          </cell>
          <cell r="AG59">
            <v>-27.839040536279338</v>
          </cell>
          <cell r="AH59">
            <v>98.272915524881341</v>
          </cell>
        </row>
        <row r="60">
          <cell r="E60">
            <v>0.24583333333333368</v>
          </cell>
          <cell r="T60">
            <v>-23.437065380662148</v>
          </cell>
          <cell r="AG60">
            <v>-26.703093216004987</v>
          </cell>
          <cell r="AH60">
            <v>99.147097544308792</v>
          </cell>
        </row>
        <row r="61">
          <cell r="E61">
            <v>0.25000000000000033</v>
          </cell>
          <cell r="T61">
            <v>-23.437081189530801</v>
          </cell>
          <cell r="AG61">
            <v>-25.569881570824808</v>
          </cell>
          <cell r="AH61">
            <v>100.01711988784183</v>
          </cell>
        </row>
        <row r="62">
          <cell r="E62">
            <v>0.25416666666666698</v>
          </cell>
          <cell r="T62">
            <v>-23.437096862192945</v>
          </cell>
          <cell r="AG62">
            <v>-24.439648618724753</v>
          </cell>
          <cell r="AH62">
            <v>100.88378185069752</v>
          </cell>
        </row>
        <row r="63">
          <cell r="E63">
            <v>0.25833333333333364</v>
          </cell>
          <cell r="T63">
            <v>-23.437112398646466</v>
          </cell>
          <cell r="AG63">
            <v>-23.3126353394223</v>
          </cell>
          <cell r="AH63">
            <v>101.74784787446237</v>
          </cell>
        </row>
        <row r="64">
          <cell r="E64">
            <v>0.26250000000000029</v>
          </cell>
          <cell r="T64">
            <v>-23.437127798894476</v>
          </cell>
          <cell r="AG64">
            <v>-22.189081182116674</v>
          </cell>
          <cell r="AH64">
            <v>102.61005093370477</v>
          </cell>
        </row>
        <row r="65">
          <cell r="E65">
            <v>0.26666666666666694</v>
          </cell>
          <cell r="T65">
            <v>-23.43714306293316</v>
          </cell>
          <cell r="AG65">
            <v>-21.069224451447106</v>
          </cell>
          <cell r="AH65">
            <v>103.47109560390254</v>
          </cell>
        </row>
        <row r="66">
          <cell r="E66">
            <v>0.27083333333333359</v>
          </cell>
          <cell r="T66">
            <v>-23.437158190765565</v>
          </cell>
          <cell r="AG66">
            <v>-19.953302550861086</v>
          </cell>
          <cell r="AH66">
            <v>104.33166084130937</v>
          </cell>
        </row>
        <row r="67">
          <cell r="E67">
            <v>0.27500000000000024</v>
          </cell>
          <cell r="T67">
            <v>-23.437173182387955</v>
          </cell>
          <cell r="AG67">
            <v>-18.8415520468814</v>
          </cell>
          <cell r="AH67">
            <v>105.19240250326379</v>
          </cell>
        </row>
        <row r="68">
          <cell r="E68">
            <v>0.2791666666666669</v>
          </cell>
          <cell r="T68">
            <v>-23.437188037803296</v>
          </cell>
          <cell r="AG68">
            <v>-17.73420850077364</v>
          </cell>
          <cell r="AH68">
            <v>106.05395563198715</v>
          </cell>
        </row>
        <row r="69">
          <cell r="E69">
            <v>0.28333333333333355</v>
          </cell>
          <cell r="T69">
            <v>-23.437202757007903</v>
          </cell>
          <cell r="AG69">
            <v>-16.631505980801769</v>
          </cell>
          <cell r="AH69">
            <v>106.9169365238721</v>
          </cell>
        </row>
        <row r="70">
          <cell r="E70">
            <v>0.2875000000000002</v>
          </cell>
          <cell r="T70">
            <v>-23.437217340004732</v>
          </cell>
          <cell r="AG70">
            <v>-15.533676122578035</v>
          </cell>
          <cell r="AH70">
            <v>107.78194460149547</v>
          </cell>
        </row>
        <row r="71">
          <cell r="E71">
            <v>0.29166666666666685</v>
          </cell>
          <cell r="T71">
            <v>-23.437231786790125</v>
          </cell>
          <cell r="AG71">
            <v>-14.440946522752798</v>
          </cell>
          <cell r="AH71">
            <v>108.64956410517175</v>
          </cell>
        </row>
        <row r="72">
          <cell r="E72">
            <v>0.2958333333333335</v>
          </cell>
          <cell r="T72">
            <v>-23.437246097366977</v>
          </cell>
          <cell r="AG72">
            <v>-13.353538119568622</v>
          </cell>
          <cell r="AH72">
            <v>109.52036561663056</v>
          </cell>
        </row>
        <row r="73">
          <cell r="E73">
            <v>0.30000000000000016</v>
          </cell>
          <cell r="T73">
            <v>-23.437260271731731</v>
          </cell>
          <cell r="AG73">
            <v>-12.271660975203863</v>
          </cell>
          <cell r="AH73">
            <v>110.39490742746727</v>
          </cell>
        </row>
        <row r="74">
          <cell r="E74">
            <v>0.30416666666666681</v>
          </cell>
          <cell r="T74">
            <v>-23.437274309887187</v>
          </cell>
          <cell r="AG74">
            <v>-11.195507447499214</v>
          </cell>
          <cell r="AH74">
            <v>111.27373676117827</v>
          </cell>
        </row>
        <row r="75">
          <cell r="E75">
            <v>0.30833333333333346</v>
          </cell>
          <cell r="T75">
            <v>-23.437288211829848</v>
          </cell>
          <cell r="AG75">
            <v>-10.12524091537699</v>
          </cell>
          <cell r="AH75">
            <v>112.15739085803091</v>
          </cell>
        </row>
        <row r="76">
          <cell r="E76">
            <v>0.31250000000000011</v>
          </cell>
          <cell r="T76">
            <v>-23.43730197756248</v>
          </cell>
          <cell r="AG76">
            <v>-9.060976575529617</v>
          </cell>
          <cell r="AH76">
            <v>113.04639792846842</v>
          </cell>
        </row>
        <row r="77">
          <cell r="E77">
            <v>0.31666666666666676</v>
          </cell>
          <cell r="T77">
            <v>-23.437315607083161</v>
          </cell>
          <cell r="AG77">
            <v>-8.0027472981979404</v>
          </cell>
          <cell r="AH77">
            <v>113.94127798145178</v>
          </cell>
        </row>
        <row r="78">
          <cell r="E78">
            <v>0.32083333333333341</v>
          </cell>
          <cell r="T78">
            <v>-23.437329100390034</v>
          </cell>
          <cell r="AG78">
            <v>-6.9504394082599541</v>
          </cell>
          <cell r="AH78">
            <v>114.84254353106752</v>
          </cell>
        </row>
        <row r="79">
          <cell r="E79">
            <v>0.32500000000000007</v>
          </cell>
          <cell r="T79">
            <v>-23.437342457485776</v>
          </cell>
          <cell r="AG79">
            <v>-5.9036627504331314</v>
          </cell>
          <cell r="AH79">
            <v>115.75070018473252</v>
          </cell>
        </row>
        <row r="80">
          <cell r="E80">
            <v>0.32916666666666672</v>
          </cell>
          <cell r="T80">
            <v>-23.437355678367044</v>
          </cell>
          <cell r="AG80">
            <v>-4.8614612649538476</v>
          </cell>
          <cell r="AH80">
            <v>116.66624711529181</v>
          </cell>
        </row>
        <row r="81">
          <cell r="E81">
            <v>0.33333333333333337</v>
          </cell>
          <cell r="T81">
            <v>-23.437368763036446</v>
          </cell>
          <cell r="AG81">
            <v>-3.8215781827767916</v>
          </cell>
          <cell r="AH81">
            <v>117.58967741714861</v>
          </cell>
        </row>
        <row r="82">
          <cell r="E82">
            <v>0.33750000000000002</v>
          </cell>
          <cell r="T82">
            <v>-23.437381711490708</v>
          </cell>
          <cell r="AG82">
            <v>-2.7782025831885266</v>
          </cell>
          <cell r="AH82">
            <v>118.52147834756801</v>
          </cell>
        </row>
        <row r="83">
          <cell r="E83">
            <v>0.34166666666666667</v>
          </cell>
          <cell r="T83">
            <v>-23.437394523732383</v>
          </cell>
          <cell r="AG83">
            <v>-1.7126164711425935</v>
          </cell>
          <cell r="AH83">
            <v>119.46213145132901</v>
          </cell>
        </row>
        <row r="84">
          <cell r="E84">
            <v>0.34583333333333333</v>
          </cell>
          <cell r="T84">
            <v>-23.437407199758262</v>
          </cell>
          <cell r="AG84">
            <v>-0.52181703434973559</v>
          </cell>
          <cell r="AH84">
            <v>120.41211256835157</v>
          </cell>
        </row>
        <row r="85">
          <cell r="E85">
            <v>0.35</v>
          </cell>
          <cell r="T85">
            <v>-23.437419739570824</v>
          </cell>
          <cell r="AG85">
            <v>0.56216025154771254</v>
          </cell>
          <cell r="AH85">
            <v>121.37189172103365</v>
          </cell>
        </row>
        <row r="86">
          <cell r="E86">
            <v>0.35416666666666663</v>
          </cell>
          <cell r="T86">
            <v>-23.437432143166941</v>
          </cell>
          <cell r="AG86">
            <v>1.4258525503647126</v>
          </cell>
          <cell r="AH86">
            <v>122.34193287968304</v>
          </cell>
        </row>
        <row r="87">
          <cell r="E87">
            <v>0.35833333333333328</v>
          </cell>
          <cell r="T87">
            <v>-23.437444410549034</v>
          </cell>
          <cell r="AG87">
            <v>2.3156810664062362</v>
          </cell>
          <cell r="AH87">
            <v>123.32269360165844</v>
          </cell>
        </row>
        <row r="88">
          <cell r="E88">
            <v>0.36249999999999993</v>
          </cell>
          <cell r="T88">
            <v>-23.437456541714024</v>
          </cell>
          <cell r="AG88">
            <v>3.217745878336816</v>
          </cell>
          <cell r="AH88">
            <v>124.31462454170946</v>
          </cell>
        </row>
        <row r="89">
          <cell r="E89">
            <v>0.36666666666666659</v>
          </cell>
          <cell r="T89">
            <v>-23.437468536664277</v>
          </cell>
          <cell r="AG89">
            <v>4.1228291927956375</v>
          </cell>
          <cell r="AH89">
            <v>125.31816882838865</v>
          </cell>
        </row>
        <row r="90">
          <cell r="E90">
            <v>0.37083333333333324</v>
          </cell>
          <cell r="T90">
            <v>-23.437480395396793</v>
          </cell>
          <cell r="AG90">
            <v>5.0259582724835665</v>
          </cell>
          <cell r="AH90">
            <v>126.33376130356299</v>
          </cell>
        </row>
        <row r="91">
          <cell r="E91">
            <v>0.37499999999999989</v>
          </cell>
          <cell r="T91">
            <v>-23.43749211791387</v>
          </cell>
          <cell r="AG91">
            <v>5.9249874118924994</v>
          </cell>
          <cell r="AH91">
            <v>127.36182761963437</v>
          </cell>
        </row>
        <row r="92">
          <cell r="E92">
            <v>0.37916666666666654</v>
          </cell>
          <cell r="T92">
            <v>-23.437503704213853</v>
          </cell>
          <cell r="AG92">
            <v>6.8153382548226338</v>
          </cell>
          <cell r="AH92">
            <v>128.40278319154282</v>
          </cell>
        </row>
        <row r="93">
          <cell r="E93">
            <v>0.38333333333333319</v>
          </cell>
          <cell r="T93">
            <v>-23.437515154295127</v>
          </cell>
          <cell r="AG93">
            <v>7.6958301839246106</v>
          </cell>
          <cell r="AH93">
            <v>129.45703199879551</v>
          </cell>
        </row>
        <row r="94">
          <cell r="E94">
            <v>0.38749999999999984</v>
          </cell>
          <cell r="T94">
            <v>-23.437526468159927</v>
          </cell>
          <cell r="AG94">
            <v>8.5652026352576964</v>
          </cell>
          <cell r="AH94">
            <v>130.52496523455363</v>
          </cell>
        </row>
        <row r="95">
          <cell r="E95">
            <v>0.3916666666666665</v>
          </cell>
          <cell r="T95">
            <v>-23.437537645805378</v>
          </cell>
          <cell r="AG95">
            <v>9.422404625501045</v>
          </cell>
          <cell r="AH95">
            <v>131.60695979955506</v>
          </cell>
        </row>
        <row r="96">
          <cell r="E96">
            <v>0.39583333333333315</v>
          </cell>
          <cell r="T96">
            <v>-23.437548687233679</v>
          </cell>
          <cell r="AG96">
            <v>10.26652817729588</v>
          </cell>
          <cell r="AH96">
            <v>132.70337663817628</v>
          </cell>
        </row>
        <row r="97">
          <cell r="E97">
            <v>0.3999999999999998</v>
          </cell>
          <cell r="T97">
            <v>-23.437559592442</v>
          </cell>
          <cell r="AG97">
            <v>11.096762730580371</v>
          </cell>
          <cell r="AH97">
            <v>133.81455891741234</v>
          </cell>
        </row>
        <row r="98">
          <cell r="E98">
            <v>0.40416666666666645</v>
          </cell>
          <cell r="T98">
            <v>-23.437570361432467</v>
          </cell>
          <cell r="AG98">
            <v>11.912363439052996</v>
          </cell>
          <cell r="AH98">
            <v>134.94083004849858</v>
          </cell>
        </row>
        <row r="99">
          <cell r="E99">
            <v>0.4083333333333331</v>
          </cell>
          <cell r="T99">
            <v>-23.437580994202353</v>
          </cell>
          <cell r="AG99">
            <v>12.712629374021924</v>
          </cell>
          <cell r="AH99">
            <v>136.08249155536129</v>
          </cell>
        </row>
        <row r="100">
          <cell r="E100">
            <v>0.41249999999999976</v>
          </cell>
          <cell r="T100">
            <v>-23.4375914907537</v>
          </cell>
          <cell r="AG100">
            <v>13.496888633991187</v>
          </cell>
          <cell r="AH100">
            <v>137.23982079357046</v>
          </cell>
        </row>
        <row r="101">
          <cell r="E101">
            <v>0.41666666666666641</v>
          </cell>
          <cell r="T101">
            <v>-23.437601851083844</v>
          </cell>
          <cell r="AG101">
            <v>14.264488204295263</v>
          </cell>
          <cell r="AH101">
            <v>138.41306852868365</v>
          </cell>
        </row>
        <row r="102">
          <cell r="E102">
            <v>0.42083333333333306</v>
          </cell>
          <cell r="T102">
            <v>-23.437612075194789</v>
          </cell>
          <cell r="AG102">
            <v>15.014787086157627</v>
          </cell>
          <cell r="AH102">
            <v>139.60245638298267</v>
          </cell>
        </row>
        <row r="103">
          <cell r="E103">
            <v>0.42499999999999971</v>
          </cell>
          <cell r="T103">
            <v>-23.437622163083898</v>
          </cell>
          <cell r="AG103">
            <v>15.747151702985517</v>
          </cell>
          <cell r="AH103">
            <v>140.80817416560024</v>
          </cell>
        </row>
        <row r="104">
          <cell r="E104">
            <v>0.42916666666666636</v>
          </cell>
          <cell r="T104">
            <v>-23.437632114753136</v>
          </cell>
          <cell r="AG104">
            <v>16.460952920257274</v>
          </cell>
          <cell r="AH104">
            <v>142.0303771017517</v>
          </cell>
        </row>
        <row r="105">
          <cell r="E105">
            <v>0.43333333333333302</v>
          </cell>
          <cell r="T105">
            <v>-23.437641930199952</v>
          </cell>
          <cell r="AG105">
            <v>17.155564236577323</v>
          </cell>
          <cell r="AH105">
            <v>143.26918298350171</v>
          </cell>
        </row>
        <row r="106">
          <cell r="E106">
            <v>0.43749999999999967</v>
          </cell>
          <cell r="T106">
            <v>-23.437651609426222</v>
          </cell>
          <cell r="AG106">
            <v>17.830360845983215</v>
          </cell>
          <cell r="AH106">
            <v>144.52466926569872</v>
          </cell>
        </row>
        <row r="107">
          <cell r="E107">
            <v>0.44166666666666632</v>
          </cell>
          <cell r="T107">
            <v>-23.437661152430522</v>
          </cell>
          <cell r="AG107">
            <v>18.484719368509413</v>
          </cell>
          <cell r="AH107">
            <v>145.79687013791732</v>
          </cell>
        </row>
        <row r="108">
          <cell r="E108">
            <v>0.44583333333333297</v>
          </cell>
          <cell r="T108">
            <v>-23.437670559211497</v>
          </cell>
          <cell r="AG108">
            <v>19.118018107276257</v>
          </cell>
          <cell r="AH108">
            <v>147.08577360505848</v>
          </cell>
        </row>
        <row r="109">
          <cell r="E109">
            <v>0.44999999999999962</v>
          </cell>
          <cell r="T109">
            <v>-23.437679829770943</v>
          </cell>
          <cell r="AG109">
            <v>19.729637733044004</v>
          </cell>
          <cell r="AH109">
            <v>148.39131861530484</v>
          </cell>
        </row>
        <row r="110">
          <cell r="E110">
            <v>0.45416666666666627</v>
          </cell>
          <cell r="T110">
            <v>-23.437688964106471</v>
          </cell>
          <cell r="AG110">
            <v>20.318962324737846</v>
          </cell>
          <cell r="AH110">
            <v>149.71339227847483</v>
          </cell>
        </row>
        <row r="111">
          <cell r="E111">
            <v>0.45833333333333293</v>
          </cell>
          <cell r="T111">
            <v>-23.437697962219804</v>
          </cell>
          <cell r="AG111">
            <v>20.885380711813138</v>
          </cell>
          <cell r="AH111">
            <v>151.05182722009783</v>
          </cell>
        </row>
        <row r="112">
          <cell r="E112">
            <v>0.46249999999999958</v>
          </cell>
          <cell r="T112">
            <v>-23.437706824108641</v>
          </cell>
          <cell r="AG112">
            <v>21.428288077516651</v>
          </cell>
          <cell r="AH112">
            <v>152.40639912289464</v>
          </cell>
        </row>
        <row r="113">
          <cell r="E113">
            <v>0.46666666666666623</v>
          </cell>
          <cell r="T113">
            <v>-23.437715549774637</v>
          </cell>
          <cell r="AG113">
            <v>21.94708778799577</v>
          </cell>
          <cell r="AH113">
            <v>153.77682450714008</v>
          </cell>
        </row>
        <row r="114">
          <cell r="E114">
            <v>0.47083333333333288</v>
          </cell>
          <cell r="T114">
            <v>-23.437724139215533</v>
          </cell>
          <cell r="AG114">
            <v>22.441193418019271</v>
          </cell>
          <cell r="AH114">
            <v>155.16275880675005</v>
          </cell>
        </row>
        <row r="115">
          <cell r="E115">
            <v>0.47499999999999953</v>
          </cell>
          <cell r="T115">
            <v>-23.437732592432958</v>
          </cell>
          <cell r="AG115">
            <v>22.910030944831327</v>
          </cell>
          <cell r="AH115">
            <v>156.56379479574275</v>
          </cell>
        </row>
        <row r="116">
          <cell r="E116">
            <v>0.47916666666666619</v>
          </cell>
          <cell r="T116">
            <v>-23.437740909424722</v>
          </cell>
          <cell r="AG116">
            <v>23.353041083699249</v>
          </cell>
          <cell r="AH116">
            <v>157.97946142292051</v>
          </cell>
        </row>
        <row r="117">
          <cell r="E117">
            <v>0.48333333333333284</v>
          </cell>
          <cell r="T117">
            <v>-23.437749090192352</v>
          </cell>
          <cell r="AG117">
            <v>23.769681737058701</v>
          </cell>
          <cell r="AH117">
            <v>159.4092231077135</v>
          </cell>
        </row>
        <row r="118">
          <cell r="E118">
            <v>0.48749999999999949</v>
          </cell>
          <cell r="T118">
            <v>-23.437757134733751</v>
          </cell>
          <cell r="AG118">
            <v>24.159430529382142</v>
          </cell>
          <cell r="AH118">
            <v>160.85247955044485</v>
          </cell>
        </row>
        <row r="119">
          <cell r="E119">
            <v>0.49166666666666614</v>
          </cell>
          <cell r="T119">
            <v>-23.437765043050394</v>
          </cell>
          <cell r="AG119">
            <v>24.521787397321496</v>
          </cell>
          <cell r="AH119">
            <v>162.30856610206922</v>
          </cell>
        </row>
        <row r="120">
          <cell r="E120">
            <v>0.49583333333333279</v>
          </cell>
          <cell r="T120">
            <v>-23.437772815140228</v>
          </cell>
          <cell r="AG120">
            <v>24.856277204254081</v>
          </cell>
          <cell r="AH120">
            <v>163.77675473543229</v>
          </cell>
        </row>
        <row r="121">
          <cell r="E121">
            <v>0.49999999999999944</v>
          </cell>
          <cell r="T121">
            <v>-23.437780451004691</v>
          </cell>
          <cell r="AG121">
            <v>25.162452345844912</v>
          </cell>
          <cell r="AH121">
            <v>165.25625564836002</v>
          </cell>
        </row>
        <row r="122">
          <cell r="E122">
            <v>0.5041666666666661</v>
          </cell>
          <cell r="T122">
            <v>-23.437787950642598</v>
          </cell>
          <cell r="AG122">
            <v>25.439895312983484</v>
          </cell>
          <cell r="AH122">
            <v>166.74621952252642</v>
          </cell>
        </row>
        <row r="123">
          <cell r="E123">
            <v>0.50833333333333275</v>
          </cell>
          <cell r="T123">
            <v>-23.437795314052845</v>
          </cell>
          <cell r="AG123">
            <v>25.688221176801825</v>
          </cell>
          <cell r="AH123">
            <v>168.24574044756787</v>
          </cell>
        </row>
        <row r="124">
          <cell r="E124">
            <v>0.5124999999999994</v>
          </cell>
          <cell r="T124">
            <v>-23.437802541236795</v>
          </cell>
          <cell r="AG124">
            <v>25.907079960707733</v>
          </cell>
          <cell r="AH124">
            <v>169.75385950925443</v>
          </cell>
        </row>
        <row r="125">
          <cell r="E125">
            <v>0.51666666666666605</v>
          </cell>
          <cell r="T125">
            <v>-23.437809632192518</v>
          </cell>
          <cell r="AG125">
            <v>26.09615886461269</v>
          </cell>
          <cell r="AH125">
            <v>171.26956902703159</v>
          </cell>
        </row>
        <row r="126">
          <cell r="E126">
            <v>0.5208333333333327</v>
          </cell>
          <cell r="T126">
            <v>-23.437816586921329</v>
          </cell>
          <cell r="AG126">
            <v>26.25518430726251</v>
          </cell>
          <cell r="AH126">
            <v>172.79181741013679</v>
          </cell>
        </row>
        <row r="127">
          <cell r="E127">
            <v>0.52499999999999936</v>
          </cell>
          <cell r="T127">
            <v>-23.437823405421369</v>
          </cell>
          <cell r="AG127">
            <v>26.383923754902806</v>
          </cell>
          <cell r="AH127">
            <v>174.31951459056131</v>
          </cell>
        </row>
        <row r="128">
          <cell r="E128">
            <v>0.52916666666666601</v>
          </cell>
          <cell r="T128">
            <v>-23.437830087693875</v>
          </cell>
          <cell r="AG128">
            <v>26.482187306547104</v>
          </cell>
          <cell r="AH128">
            <v>175.85153797370651</v>
          </cell>
        </row>
        <row r="129">
          <cell r="E129">
            <v>0.53333333333333266</v>
          </cell>
          <cell r="T129">
            <v>-23.437836633737074</v>
          </cell>
          <cell r="AG129">
            <v>26.549829009921563</v>
          </cell>
          <cell r="AH129">
            <v>177.38673883843921</v>
          </cell>
        </row>
        <row r="130">
          <cell r="E130">
            <v>0.53749999999999931</v>
          </cell>
          <cell r="T130">
            <v>-23.437843043552135</v>
          </cell>
          <cell r="AG130">
            <v>26.586747885785247</v>
          </cell>
          <cell r="AH130">
            <v>178.92394910304438</v>
          </cell>
        </row>
        <row r="131">
          <cell r="E131">
            <v>0.54166666666666596</v>
          </cell>
          <cell r="T131">
            <v>-23.437849317137342</v>
          </cell>
          <cell r="AG131">
            <v>26.592888643292309</v>
          </cell>
          <cell r="AH131">
            <v>180.46198836770978</v>
          </cell>
        </row>
        <row r="132">
          <cell r="E132">
            <v>0.54583333333333262</v>
          </cell>
          <cell r="T132">
            <v>-23.437855454493814</v>
          </cell>
          <cell r="AG132">
            <v>26.568242073950369</v>
          </cell>
          <cell r="AH132">
            <v>181.99967113309157</v>
          </cell>
        </row>
        <row r="133">
          <cell r="E133">
            <v>0.54999999999999927</v>
          </cell>
          <cell r="T133">
            <v>-23.437861455619903</v>
          </cell>
          <cell r="AG133">
            <v>26.512845117400008</v>
          </cell>
          <cell r="AH133">
            <v>183.53581409346819</v>
          </cell>
        </row>
        <row r="134">
          <cell r="E134">
            <v>0.55416666666666592</v>
          </cell>
          <cell r="T134">
            <v>-23.437867320516649</v>
          </cell>
          <cell r="AG134">
            <v>26.426780597839993</v>
          </cell>
          <cell r="AH134">
            <v>185.06924339723977</v>
          </cell>
        </row>
        <row r="135">
          <cell r="E135">
            <v>0.55833333333333257</v>
          </cell>
          <cell r="T135">
            <v>-23.437873049182478</v>
          </cell>
          <cell r="AG135">
            <v>26.310176635674999</v>
          </cell>
          <cell r="AH135">
            <v>186.59880177217104</v>
          </cell>
        </row>
        <row r="136">
          <cell r="E136">
            <v>0.56249999999999922</v>
          </cell>
          <cell r="T136">
            <v>-23.43787864161839</v>
          </cell>
          <cell r="AG136">
            <v>26.163205744614672</v>
          </cell>
          <cell r="AH136">
            <v>188.12335541266478</v>
          </cell>
        </row>
        <row r="137">
          <cell r="E137">
            <v>0.56666666666666587</v>
          </cell>
          <cell r="T137">
            <v>-23.437884097823456</v>
          </cell>
          <cell r="AG137">
            <v>25.986083629626492</v>
          </cell>
          <cell r="AH137">
            <v>189.64180053644526</v>
          </cell>
        </row>
        <row r="138">
          <cell r="E138">
            <v>0.57083333333333253</v>
          </cell>
          <cell r="T138">
            <v>-23.437889417796814</v>
          </cell>
          <cell r="AG138">
            <v>25.779067706153157</v>
          </cell>
          <cell r="AH138">
            <v>191.15306952346336</v>
          </cell>
        </row>
        <row r="139">
          <cell r="E139">
            <v>0.57499999999999918</v>
          </cell>
          <cell r="T139">
            <v>-23.437894601539366</v>
          </cell>
          <cell r="AG139">
            <v>25.542455365205132</v>
          </cell>
          <cell r="AH139">
            <v>192.65613656269076</v>
          </cell>
        </row>
        <row r="140">
          <cell r="E140">
            <v>0.57916666666666583</v>
          </cell>
          <cell r="T140">
            <v>-23.437899649049712</v>
          </cell>
          <cell r="AG140">
            <v>25.276582012460139</v>
          </cell>
          <cell r="AH140">
            <v>194.15002274481424</v>
          </cell>
        </row>
        <row r="141">
          <cell r="E141">
            <v>0.58333333333333248</v>
          </cell>
          <cell r="T141">
            <v>-23.437904560328672</v>
          </cell>
          <cell r="AG141">
            <v>24.981818912689292</v>
          </cell>
          <cell r="AH141">
            <v>195.63380055029091</v>
          </cell>
        </row>
        <row r="142">
          <cell r="E142">
            <v>0.58749999999999913</v>
          </cell>
          <cell r="T142">
            <v>-23.437909335374894</v>
          </cell>
          <cell r="AG142">
            <v>24.658570872467024</v>
          </cell>
          <cell r="AH142">
            <v>197.10659769953918</v>
          </cell>
        </row>
        <row r="143">
          <cell r="E143">
            <v>0.59166666666666579</v>
          </cell>
          <cell r="T143">
            <v>-23.437913974189168</v>
          </cell>
          <cell r="AG143">
            <v>24.307273796043294</v>
          </cell>
          <cell r="AH143">
            <v>198.56760034257351</v>
          </cell>
        </row>
        <row r="144">
          <cell r="E144">
            <v>0.59583333333333244</v>
          </cell>
          <cell r="T144">
            <v>-23.4379184767702</v>
          </cell>
          <cell r="AG144">
            <v>23.928392149210534</v>
          </cell>
          <cell r="AH144">
            <v>200.01605558286974</v>
          </cell>
        </row>
        <row r="145">
          <cell r="E145">
            <v>0.59999999999999909</v>
          </cell>
          <cell r="T145">
            <v>-23.437922843118717</v>
          </cell>
          <cell r="AG145">
            <v>23.522416366667141</v>
          </cell>
          <cell r="AH145">
            <v>201.45127333961418</v>
          </cell>
        </row>
        <row r="146">
          <cell r="E146">
            <v>0.60416666666666574</v>
          </cell>
          <cell r="T146">
            <v>-23.437927073233482</v>
          </cell>
          <cell r="AG146">
            <v>23.089860236950823</v>
          </cell>
          <cell r="AH146">
            <v>202.87262756799831</v>
          </cell>
        </row>
        <row r="147">
          <cell r="E147">
            <v>0.60833333333333239</v>
          </cell>
          <cell r="T147">
            <v>-23.437931167115185</v>
          </cell>
          <cell r="AG147">
            <v>22.631258298799345</v>
          </cell>
          <cell r="AH147">
            <v>204.27955686410712</v>
          </cell>
        </row>
        <row r="148">
          <cell r="E148">
            <v>0.61249999999999905</v>
          </cell>
          <cell r="T148">
            <v>-23.437935124762621</v>
          </cell>
          <cell r="AG148">
            <v>22.147163280468494</v>
          </cell>
          <cell r="AH148">
            <v>205.67156449339939</v>
          </cell>
        </row>
        <row r="149">
          <cell r="E149">
            <v>0.6166666666666657</v>
          </cell>
          <cell r="T149">
            <v>-23.437938946176438</v>
          </cell>
          <cell r="AG149">
            <v>21.638143613010264</v>
          </cell>
          <cell r="AH149">
            <v>207.04821788542512</v>
          </cell>
        </row>
        <row r="150">
          <cell r="E150">
            <v>0.62083333333333235</v>
          </cell>
          <cell r="T150">
            <v>-23.437942631355508</v>
          </cell>
          <cell r="AG150">
            <v>21.104781045965208</v>
          </cell>
          <cell r="AH150">
            <v>208.40914764637321</v>
          </cell>
        </row>
        <row r="151">
          <cell r="E151">
            <v>0.624999999999999</v>
          </cell>
          <cell r="T151">
            <v>-23.437946180300404</v>
          </cell>
          <cell r="AG151">
            <v>20.547668393856195</v>
          </cell>
          <cell r="AH151">
            <v>209.75404614132401</v>
          </cell>
        </row>
        <row r="152">
          <cell r="E152">
            <v>0.62916666666666565</v>
          </cell>
          <cell r="T152">
            <v>-23.43794959301043</v>
          </cell>
          <cell r="AG152">
            <v>19.967407440037732</v>
          </cell>
          <cell r="AH152">
            <v>211.08266570359632</v>
          </cell>
        </row>
        <row r="153">
          <cell r="E153">
            <v>0.6333333333333323</v>
          </cell>
          <cell r="T153">
            <v>-23.437952869484985</v>
          </cell>
          <cell r="AG153">
            <v>19.364607025750733</v>
          </cell>
          <cell r="AH153">
            <v>212.39481652626981</v>
          </cell>
        </row>
        <row r="154">
          <cell r="E154">
            <v>0.63749999999999896</v>
          </cell>
          <cell r="T154">
            <v>-23.437956009724552</v>
          </cell>
          <cell r="AG154">
            <v>18.739881353078498</v>
          </cell>
          <cell r="AH154">
            <v>213.6903642922062</v>
          </cell>
        </row>
        <row r="155">
          <cell r="E155">
            <v>0.64166666666666561</v>
          </cell>
          <cell r="T155">
            <v>-23.437959013728161</v>
          </cell>
          <cell r="AG155">
            <v>18.093848533809521</v>
          </cell>
          <cell r="AH155">
            <v>214.96922759710432</v>
          </cell>
        </row>
        <row r="156">
          <cell r="E156">
            <v>0.64583333333333226</v>
          </cell>
          <cell r="T156">
            <v>-23.437961881496229</v>
          </cell>
          <cell r="AG156">
            <v>17.427129423097117</v>
          </cell>
          <cell r="AH156">
            <v>216.23137521573651</v>
          </cell>
        </row>
        <row r="157">
          <cell r="E157">
            <v>0.64999999999999891</v>
          </cell>
          <cell r="T157">
            <v>-23.437964613027866</v>
          </cell>
          <cell r="AG157">
            <v>16.740346785340204</v>
          </cell>
          <cell r="AH157">
            <v>217.47682326096717</v>
          </cell>
        </row>
        <row r="158">
          <cell r="E158">
            <v>0.65416666666666556</v>
          </cell>
          <cell r="T158">
            <v>-23.437967208323428</v>
          </cell>
          <cell r="AG158">
            <v>16.034124856601242</v>
          </cell>
          <cell r="AH158">
            <v>218.70563227815589</v>
          </cell>
        </row>
        <row r="159">
          <cell r="E159">
            <v>0.65833333333333222</v>
          </cell>
          <cell r="T159">
            <v>-23.437969667382092</v>
          </cell>
          <cell r="AG159">
            <v>15.309089389706001</v>
          </cell>
          <cell r="AH159">
            <v>219.91790431648332</v>
          </cell>
        </row>
        <row r="160">
          <cell r="E160">
            <v>0.66249999999999887</v>
          </cell>
          <cell r="T160">
            <v>-23.437971990204154</v>
          </cell>
          <cell r="AG160">
            <v>14.565868305197275</v>
          </cell>
          <cell r="AH160">
            <v>221.1137800112482</v>
          </cell>
        </row>
        <row r="161">
          <cell r="E161">
            <v>0.66666666666666552</v>
          </cell>
          <cell r="T161">
            <v>-23.437974176788856</v>
          </cell>
          <cell r="AG161">
            <v>13.80509312295063</v>
          </cell>
          <cell r="AH161">
            <v>222.2934357098095</v>
          </cell>
        </row>
        <row r="162">
          <cell r="E162">
            <v>0.67083333333333217</v>
          </cell>
          <cell r="T162">
            <v>-23.437976227136431</v>
          </cell>
          <cell r="AG162">
            <v>13.027401431591572</v>
          </cell>
          <cell r="AH162">
            <v>223.45708066647114</v>
          </cell>
        </row>
        <row r="163">
          <cell r="E163">
            <v>0.67499999999999882</v>
          </cell>
          <cell r="T163">
            <v>-23.437978141246173</v>
          </cell>
          <cell r="AG163">
            <v>12.233440773268207</v>
          </cell>
          <cell r="AH163">
            <v>224.60495433038329</v>
          </cell>
        </row>
        <row r="164">
          <cell r="E164">
            <v>0.67916666666666548</v>
          </cell>
          <cell r="T164">
            <v>-23.437979919118284</v>
          </cell>
          <cell r="AG164">
            <v>11.423874508854858</v>
          </cell>
          <cell r="AH164">
            <v>225.73732374364465</v>
          </cell>
        </row>
        <row r="165">
          <cell r="E165">
            <v>0.68333333333333213</v>
          </cell>
          <cell r="T165">
            <v>-23.437981560752092</v>
          </cell>
          <cell r="AG165">
            <v>10.599390507886456</v>
          </cell>
          <cell r="AH165">
            <v>226.85448106600839</v>
          </cell>
        </row>
        <row r="166">
          <cell r="E166">
            <v>0.68749999999999878</v>
          </cell>
          <cell r="T166">
            <v>-23.437983066147765</v>
          </cell>
          <cell r="AG166">
            <v>9.7607139282350399</v>
          </cell>
          <cell r="AH166">
            <v>227.95674123640029</v>
          </cell>
        </row>
        <row r="167">
          <cell r="E167">
            <v>0.69166666666666543</v>
          </cell>
          <cell r="T167">
            <v>-23.437984435304841</v>
          </cell>
          <cell r="AG167">
            <v>8.9086259478124568</v>
          </cell>
          <cell r="AH167">
            <v>229.04443978122652</v>
          </cell>
        </row>
        <row r="168">
          <cell r="E168">
            <v>0.69583333333333208</v>
          </cell>
          <cell r="T168">
            <v>-23.437985668222968</v>
          </cell>
          <cell r="AG168">
            <v>8.0439910986875311</v>
          </cell>
          <cell r="AH168">
            <v>230.11793077436283</v>
          </cell>
        </row>
        <row r="169">
          <cell r="E169">
            <v>0.69999999999999873</v>
          </cell>
          <cell r="T169">
            <v>-23.437986764902174</v>
          </cell>
          <cell r="AG169">
            <v>7.1677967592193337</v>
          </cell>
          <cell r="AH169">
            <v>231.17758495294629</v>
          </cell>
        </row>
        <row r="170">
          <cell r="E170">
            <v>0.70416666666666539</v>
          </cell>
          <cell r="T170">
            <v>-23.437987725341973</v>
          </cell>
          <cell r="AG170">
            <v>6.2812099115974895</v>
          </cell>
          <cell r="AH170">
            <v>232.22378799109532</v>
          </cell>
        </row>
        <row r="171">
          <cell r="E171">
            <v>0.70833333333333204</v>
          </cell>
          <cell r="T171">
            <v>-23.437988549542364</v>
          </cell>
          <cell r="AG171">
            <v>5.3856689029321192</v>
          </cell>
          <cell r="AH171">
            <v>233.25693893062049</v>
          </cell>
        </row>
        <row r="172">
          <cell r="E172">
            <v>0.71249999999999869</v>
          </cell>
          <cell r="T172">
            <v>-23.437989237502912</v>
          </cell>
          <cell r="AG172">
            <v>4.4834387184242877</v>
          </cell>
          <cell r="AH172">
            <v>234.27744876875397</v>
          </cell>
        </row>
        <row r="173">
          <cell r="E173">
            <v>0.71666666666666534</v>
          </cell>
          <cell r="T173">
            <v>-23.437989789223547</v>
          </cell>
          <cell r="AG173">
            <v>3.5787610218947932</v>
          </cell>
          <cell r="AH173">
            <v>235.28573919931304</v>
          </cell>
        </row>
        <row r="174">
          <cell r="E174">
            <v>0.72083333333333199</v>
          </cell>
          <cell r="T174">
            <v>-23.437990204703919</v>
          </cell>
          <cell r="AG174">
            <v>2.6746342043326257</v>
          </cell>
          <cell r="AH174">
            <v>236.28224150549391</v>
          </cell>
        </row>
        <row r="175">
          <cell r="E175">
            <v>0.72499999999999865</v>
          </cell>
          <cell r="T175">
            <v>-23.437990483943874</v>
          </cell>
          <cell r="AG175">
            <v>1.7785298438352832</v>
          </cell>
          <cell r="AH175">
            <v>237.26739559938488</v>
          </cell>
        </row>
        <row r="176">
          <cell r="E176">
            <v>0.7291666666666653</v>
          </cell>
          <cell r="T176">
            <v>-23.43799062694314</v>
          </cell>
          <cell r="AG176">
            <v>0.9024286343522897</v>
          </cell>
          <cell r="AH176">
            <v>238.24164920544374</v>
          </cell>
        </row>
        <row r="177">
          <cell r="E177">
            <v>0.73333333333333195</v>
          </cell>
          <cell r="T177">
            <v>-23.437990633701514</v>
          </cell>
          <cell r="AG177">
            <v>6.3250587227403066E-2</v>
          </cell>
          <cell r="AH177">
            <v>239.20545718252941</v>
          </cell>
        </row>
        <row r="178">
          <cell r="E178">
            <v>0.7374999999999986</v>
          </cell>
          <cell r="T178">
            <v>-23.437990504218767</v>
          </cell>
          <cell r="AG178">
            <v>-1.2676191250483724</v>
          </cell>
          <cell r="AH178">
            <v>240.15928098152088</v>
          </cell>
        </row>
        <row r="179">
          <cell r="E179">
            <v>0.74166666666666525</v>
          </cell>
          <cell r="T179">
            <v>-23.437990238494653</v>
          </cell>
          <cell r="AG179">
            <v>-2.3579049442958562</v>
          </cell>
          <cell r="AH179">
            <v>241.10358823326411</v>
          </cell>
        </row>
        <row r="180">
          <cell r="E180">
            <v>0.7458333333333319</v>
          </cell>
          <cell r="T180">
            <v>-23.437989836528992</v>
          </cell>
          <cell r="AG180">
            <v>-3.4063893230194648</v>
          </cell>
          <cell r="AH180">
            <v>242.03885246424346</v>
          </cell>
        </row>
        <row r="181">
          <cell r="E181">
            <v>0.74999999999999856</v>
          </cell>
          <cell r="T181">
            <v>-23.43798929832149</v>
          </cell>
          <cell r="AG181">
            <v>-4.446612297441674</v>
          </cell>
          <cell r="AH181">
            <v>242.96555293537585</v>
          </cell>
        </row>
        <row r="182">
          <cell r="E182">
            <v>0.75416666666666521</v>
          </cell>
          <cell r="T182">
            <v>-23.437988623871959</v>
          </cell>
          <cell r="AG182">
            <v>-5.4875003907097115</v>
          </cell>
          <cell r="AH182">
            <v>243.88417460210255</v>
          </cell>
        </row>
        <row r="183">
          <cell r="E183">
            <v>0.75833333333333186</v>
          </cell>
          <cell r="T183">
            <v>-23.437987813180268</v>
          </cell>
          <cell r="AG183">
            <v>-6.5322898376383023</v>
          </cell>
          <cell r="AH183">
            <v>244.79520819247506</v>
          </cell>
        </row>
        <row r="184">
          <cell r="E184">
            <v>0.76249999999999851</v>
          </cell>
          <cell r="T184">
            <v>-23.437986866246028</v>
          </cell>
          <cell r="AG184">
            <v>-7.5823228714877198</v>
          </cell>
          <cell r="AH184">
            <v>245.69915040185091</v>
          </cell>
        </row>
        <row r="185">
          <cell r="E185">
            <v>0.76666666666666516</v>
          </cell>
          <cell r="T185">
            <v>-23.437985783069227</v>
          </cell>
          <cell r="AG185">
            <v>-8.6381658570846849</v>
          </cell>
          <cell r="AH185">
            <v>246.5965042035003</v>
          </cell>
        </row>
        <row r="186">
          <cell r="E186">
            <v>0.77083333333333182</v>
          </cell>
          <cell r="T186">
            <v>-23.437984563649419</v>
          </cell>
          <cell r="AG186">
            <v>-9.7000214066185144</v>
          </cell>
          <cell r="AH186">
            <v>247.4877792740084</v>
          </cell>
        </row>
        <row r="187">
          <cell r="E187">
            <v>0.77499999999999847</v>
          </cell>
          <cell r="T187">
            <v>-23.437983207986644</v>
          </cell>
          <cell r="AG187">
            <v>-10.76790488441101</v>
          </cell>
          <cell r="AH187">
            <v>248.37349253516643</v>
          </cell>
        </row>
        <row r="188">
          <cell r="E188">
            <v>0.77916666666666512</v>
          </cell>
          <cell r="T188">
            <v>-23.437981716080401</v>
          </cell>
          <cell r="AG188">
            <v>-11.841728634940509</v>
          </cell>
          <cell r="AH188">
            <v>249.25416881280654</v>
          </cell>
        </row>
        <row r="189">
          <cell r="E189">
            <v>0.78333333333333177</v>
          </cell>
          <cell r="T189">
            <v>-23.437980087930804</v>
          </cell>
          <cell r="AG189">
            <v>-12.921345579685376</v>
          </cell>
          <cell r="AH189">
            <v>250.1303416162516</v>
          </cell>
        </row>
        <row r="190">
          <cell r="E190">
            <v>0.78749999999999842</v>
          </cell>
          <cell r="T190">
            <v>-23.437978323537276</v>
          </cell>
          <cell r="AG190">
            <v>-14.006573234898708</v>
          </cell>
          <cell r="AH190">
            <v>251.00255404097373</v>
          </cell>
        </row>
        <row r="191">
          <cell r="E191">
            <v>0.79166666666666508</v>
          </cell>
          <cell r="T191">
            <v>-23.437976422900007</v>
          </cell>
          <cell r="AG191">
            <v>-15.097207593695321</v>
          </cell>
          <cell r="AH191">
            <v>251.87135980042467</v>
          </cell>
        </row>
        <row r="192">
          <cell r="E192">
            <v>0.79583333333333173</v>
          </cell>
          <cell r="T192">
            <v>-23.437974386018372</v>
          </cell>
          <cell r="AG192">
            <v>-16.193031441118922</v>
          </cell>
          <cell r="AH192">
            <v>252.73732439214757</v>
          </cell>
        </row>
        <row r="193">
          <cell r="E193">
            <v>0.79999999999999838</v>
          </cell>
          <cell r="T193">
            <v>-23.437972212892596</v>
          </cell>
          <cell r="AG193">
            <v>-17.293819457818678</v>
          </cell>
          <cell r="AH193">
            <v>253.6010264068525</v>
          </cell>
        </row>
        <row r="194">
          <cell r="E194">
            <v>0.80416666666666503</v>
          </cell>
          <cell r="T194">
            <v>-23.43796990352201</v>
          </cell>
          <cell r="AG194">
            <v>-18.399341388505938</v>
          </cell>
          <cell r="AH194">
            <v>254.46305898856292</v>
          </cell>
        </row>
        <row r="195">
          <cell r="E195">
            <v>0.80833333333333168</v>
          </cell>
          <cell r="T195">
            <v>-23.437967457906922</v>
          </cell>
          <cell r="AG195">
            <v>-19.509364000765817</v>
          </cell>
          <cell r="AH195">
            <v>255.32403145778531</v>
          </cell>
        </row>
        <row r="196">
          <cell r="E196">
            <v>0.81249999999999833</v>
          </cell>
          <cell r="T196">
            <v>-23.437964876046575</v>
          </cell>
          <cell r="AG196">
            <v>-20.623652258887173</v>
          </cell>
          <cell r="AH196">
            <v>256.18457110943325</v>
          </cell>
        </row>
        <row r="197">
          <cell r="E197">
            <v>0.81666666666666499</v>
          </cell>
          <cell r="T197">
            <v>-23.437962157941037</v>
          </cell>
          <cell r="AG197">
            <v>-21.741969972531969</v>
          </cell>
          <cell r="AH197">
            <v>257.04532520142504</v>
          </cell>
        </row>
        <row r="198">
          <cell r="E198">
            <v>0.82083333333333164</v>
          </cell>
          <cell r="T198">
            <v>-23.437959303590429</v>
          </cell>
          <cell r="AG198">
            <v>-22.864080080032124</v>
          </cell>
          <cell r="AH198">
            <v>257.90696315036581</v>
          </cell>
        </row>
        <row r="199">
          <cell r="E199">
            <v>0.82499999999999829</v>
          </cell>
          <cell r="T199">
            <v>-23.437956312993919</v>
          </cell>
          <cell r="AG199">
            <v>-23.989744668776609</v>
          </cell>
          <cell r="AH199">
            <v>258.77017895450484</v>
          </cell>
        </row>
        <row r="200">
          <cell r="E200">
            <v>0.82916666666666494</v>
          </cell>
          <cell r="T200">
            <v>-23.437953186151976</v>
          </cell>
          <cell r="AG200">
            <v>-25.118724798594322</v>
          </cell>
          <cell r="AH200">
            <v>259.63569386708514</v>
          </cell>
        </row>
        <row r="201">
          <cell r="E201">
            <v>0.83333333333333159</v>
          </cell>
          <cell r="T201">
            <v>-23.437949923063705</v>
          </cell>
          <cell r="AG201">
            <v>-26.250780169105148</v>
          </cell>
          <cell r="AH201">
            <v>260.50425934535434</v>
          </cell>
        </row>
        <row r="202">
          <cell r="E202">
            <v>0.83749999999999825</v>
          </cell>
          <cell r="T202">
            <v>-23.437946523729639</v>
          </cell>
          <cell r="AG202">
            <v>-27.385668658974808</v>
          </cell>
          <cell r="AH202">
            <v>261.37666030606329</v>
          </cell>
        </row>
        <row r="203">
          <cell r="E203">
            <v>0.8416666666666649</v>
          </cell>
          <cell r="T203">
            <v>-23.437942988148833</v>
          </cell>
          <cell r="AG203">
            <v>-28.523145751700074</v>
          </cell>
          <cell r="AH203">
            <v>262.25371872039864</v>
          </cell>
        </row>
        <row r="204">
          <cell r="E204">
            <v>0.84583333333333155</v>
          </cell>
          <cell r="T204">
            <v>-23.437939316321859</v>
          </cell>
          <cell r="AG204">
            <v>-29.662963857843788</v>
          </cell>
          <cell r="AH204">
            <v>263.13629758815449</v>
          </cell>
        </row>
        <row r="205">
          <cell r="E205">
            <v>0.8499999999999982</v>
          </cell>
          <cell r="T205">
            <v>-23.437935508247737</v>
          </cell>
          <cell r="AG205">
            <v>-30.804871535256417</v>
          </cell>
          <cell r="AH205">
            <v>264.02530533419844</v>
          </cell>
        </row>
        <row r="206">
          <cell r="E206">
            <v>0.85416666666666485</v>
          </cell>
          <cell r="T206">
            <v>-23.437931563927108</v>
          </cell>
          <cell r="AG206">
            <v>-31.948612607253761</v>
          </cell>
          <cell r="AH206">
            <v>264.92170067850896</v>
          </cell>
        </row>
        <row r="207">
          <cell r="E207">
            <v>0.85833333333333151</v>
          </cell>
          <cell r="T207">
            <v>-23.437927483358902</v>
          </cell>
          <cell r="AG207">
            <v>-33.093925172235473</v>
          </cell>
          <cell r="AH207">
            <v>265.82649803581376</v>
          </cell>
        </row>
        <row r="208">
          <cell r="E208">
            <v>0.86249999999999816</v>
          </cell>
          <cell r="T208">
            <v>-23.437923266543848</v>
          </cell>
          <cell r="AG208">
            <v>-34.240540497790306</v>
          </cell>
          <cell r="AH208">
            <v>266.74077351084361</v>
          </cell>
        </row>
        <row r="209">
          <cell r="E209">
            <v>0.86666666666666481</v>
          </cell>
          <cell r="T209">
            <v>-23.437918913480818</v>
          </cell>
          <cell r="AG209">
            <v>-35.388181786383214</v>
          </cell>
          <cell r="AH209">
            <v>267.66567156189393</v>
          </cell>
        </row>
        <row r="210">
          <cell r="E210">
            <v>0.87083333333333146</v>
          </cell>
          <cell r="T210">
            <v>-23.437914424170589</v>
          </cell>
          <cell r="AG210">
            <v>-36.536562799420246</v>
          </cell>
          <cell r="AH210">
            <v>268.60241241759843</v>
          </cell>
        </row>
        <row r="211">
          <cell r="E211">
            <v>0.87499999999999811</v>
          </cell>
          <cell r="T211">
            <v>-23.43790979861199</v>
          </cell>
          <cell r="AG211">
            <v>-37.685386320334693</v>
          </cell>
          <cell r="AH211">
            <v>269.55230034089993</v>
          </cell>
        </row>
        <row r="212">
          <cell r="E212">
            <v>0.87916666666666476</v>
          </cell>
          <cell r="T212">
            <v>-23.437905036805319</v>
          </cell>
          <cell r="AG212">
            <v>-38.834342436527677</v>
          </cell>
          <cell r="AH212">
            <v>270.5167328491126</v>
          </cell>
        </row>
        <row r="213">
          <cell r="E213">
            <v>0.88333333333333142</v>
          </cell>
          <cell r="T213">
            <v>-23.437900138750951</v>
          </cell>
          <cell r="AG213">
            <v>-39.983106613463313</v>
          </cell>
          <cell r="AH213">
            <v>271.49721101121338</v>
          </cell>
        </row>
        <row r="214">
          <cell r="E214">
            <v>0.88749999999999807</v>
          </cell>
          <cell r="T214">
            <v>-23.437895104447616</v>
          </cell>
          <cell r="AG214">
            <v>-41.131337531183696</v>
          </cell>
          <cell r="AH214">
            <v>272.49535096053592</v>
          </cell>
        </row>
        <row r="215">
          <cell r="E215">
            <v>0.89166666666666472</v>
          </cell>
          <cell r="T215">
            <v>-23.437889933896262</v>
          </cell>
          <cell r="AG215">
            <v>-42.278674648228254</v>
          </cell>
          <cell r="AH215">
            <v>273.51289677850411</v>
          </cell>
        </row>
        <row r="216">
          <cell r="E216">
            <v>0.89583333333333137</v>
          </cell>
          <cell r="T216">
            <v>-23.437884627095542</v>
          </cell>
          <cell r="AG216">
            <v>-43.424735450266866</v>
          </cell>
          <cell r="AH216">
            <v>274.55173492269853</v>
          </cell>
        </row>
        <row r="217">
          <cell r="E217">
            <v>0.89999999999999802</v>
          </cell>
          <cell r="T217">
            <v>-23.437879184046487</v>
          </cell>
          <cell r="AG217">
            <v>-44.569112336137891</v>
          </cell>
          <cell r="AH217">
            <v>275.61391039498039</v>
          </cell>
        </row>
        <row r="218">
          <cell r="E218">
            <v>0.90416666666666468</v>
          </cell>
          <cell r="T218">
            <v>-23.437873604747686</v>
          </cell>
          <cell r="AG218">
            <v>-45.711369082889995</v>
          </cell>
          <cell r="AH218">
            <v>276.70164486422885</v>
          </cell>
        </row>
        <row r="219">
          <cell r="E219">
            <v>0.90833333333333133</v>
          </cell>
          <cell r="T219">
            <v>-23.437867889200223</v>
          </cell>
          <cell r="AG219">
            <v>-46.851036824615342</v>
          </cell>
          <cell r="AH219">
            <v>277.81735698213828</v>
          </cell>
        </row>
        <row r="220">
          <cell r="E220">
            <v>0.91249999999999798</v>
          </cell>
          <cell r="T220">
            <v>-23.437862037402635</v>
          </cell>
          <cell r="AG220">
            <v>-47.987609465766639</v>
          </cell>
          <cell r="AH220">
            <v>278.96368514827208</v>
          </cell>
        </row>
        <row r="221">
          <cell r="E221">
            <v>0.91666666666666463</v>
          </cell>
          <cell r="T221">
            <v>-23.437856049356082</v>
          </cell>
          <cell r="AG221">
            <v>-49.12053843944161</v>
          </cell>
          <cell r="AH221">
            <v>280.14351300041841</v>
          </cell>
        </row>
        <row r="222">
          <cell r="E222">
            <v>0.92083333333333128</v>
          </cell>
          <cell r="T222">
            <v>-23.437849925059023</v>
          </cell>
          <cell r="AG222">
            <v>-50.24922670319642</v>
          </cell>
          <cell r="AH222">
            <v>281.35999791475371</v>
          </cell>
        </row>
        <row r="223">
          <cell r="E223">
            <v>0.92499999999999793</v>
          </cell>
          <cell r="T223">
            <v>-23.437843664512688</v>
          </cell>
          <cell r="AG223">
            <v>-51.37302185048425</v>
          </cell>
          <cell r="AH223">
            <v>282.61660280357688</v>
          </cell>
        </row>
        <row r="224">
          <cell r="E224">
            <v>0.92916666666666459</v>
          </cell>
          <cell r="T224">
            <v>-23.437837267715491</v>
          </cell>
          <cell r="AG224">
            <v>-52.491208193358617</v>
          </cell>
          <cell r="AH224">
            <v>283.91713147873969</v>
          </cell>
        </row>
        <row r="225">
          <cell r="E225">
            <v>0.93333333333333124</v>
          </cell>
          <cell r="T225">
            <v>-23.437830734668712</v>
          </cell>
          <cell r="AG225">
            <v>-53.602997652936111</v>
          </cell>
          <cell r="AH225">
            <v>285.26576780791999</v>
          </cell>
        </row>
        <row r="226">
          <cell r="E226">
            <v>0.93749999999999789</v>
          </cell>
          <cell r="T226">
            <v>-23.437824065370709</v>
          </cell>
          <cell r="AG226">
            <v>-54.707519267280382</v>
          </cell>
          <cell r="AH226">
            <v>286.66711880289381</v>
          </cell>
        </row>
        <row r="227">
          <cell r="E227">
            <v>0.94166666666666454</v>
          </cell>
          <cell r="T227">
            <v>-23.437817259822051</v>
          </cell>
          <cell r="AG227">
            <v>-55.803807103665058</v>
          </cell>
          <cell r="AH227">
            <v>288.1262616359511</v>
          </cell>
        </row>
        <row r="228">
          <cell r="E228">
            <v>0.94583333333333119</v>
          </cell>
          <cell r="T228">
            <v>-23.437810318023349</v>
          </cell>
          <cell r="AG228">
            <v>-56.890786334158406</v>
          </cell>
          <cell r="AH228">
            <v>289.64879434260547</v>
          </cell>
        </row>
        <row r="229">
          <cell r="E229">
            <v>0.94999999999999785</v>
          </cell>
          <cell r="T229">
            <v>-23.437803239972897</v>
          </cell>
          <cell r="AG229">
            <v>-57.967257211585292</v>
          </cell>
          <cell r="AH229">
            <v>291.24088960700169</v>
          </cell>
        </row>
        <row r="230">
          <cell r="E230">
            <v>0.9541666666666645</v>
          </cell>
          <cell r="T230">
            <v>-23.437796025672121</v>
          </cell>
          <cell r="AG230">
            <v>-59.031876665491531</v>
          </cell>
          <cell r="AH230">
            <v>292.90935048151823</v>
          </cell>
        </row>
        <row r="231">
          <cell r="E231">
            <v>0.95833333333333115</v>
          </cell>
          <cell r="T231">
            <v>-23.43778867511924</v>
          </cell>
          <cell r="AG231">
            <v>-60.083137231009061</v>
          </cell>
          <cell r="AH231">
            <v>294.66166609153726</v>
          </cell>
        </row>
        <row r="232">
          <cell r="E232">
            <v>0.9624999999999978</v>
          </cell>
          <cell r="T232">
            <v>-23.437781188315746</v>
          </cell>
          <cell r="AG232">
            <v>-61.119343042270316</v>
          </cell>
          <cell r="AH232">
            <v>296.50606423422238</v>
          </cell>
        </row>
        <row r="233">
          <cell r="E233">
            <v>0.96666666666666445</v>
          </cell>
          <cell r="T233">
            <v>-23.4377735652598</v>
          </cell>
          <cell r="AG233">
            <v>-62.138582671779133</v>
          </cell>
          <cell r="AH233">
            <v>298.4515561654535</v>
          </cell>
        </row>
        <row r="234">
          <cell r="E234">
            <v>0.97083333333333111</v>
          </cell>
          <cell r="T234">
            <v>-23.437765805952971</v>
          </cell>
          <cell r="AG234">
            <v>-63.138698709121527</v>
          </cell>
          <cell r="AH234">
            <v>300.50796665620669</v>
          </cell>
        </row>
        <row r="235">
          <cell r="E235">
            <v>0.97499999999999776</v>
          </cell>
          <cell r="T235">
            <v>-23.437757910393348</v>
          </cell>
          <cell r="AG235">
            <v>-64.117254165887331</v>
          </cell>
          <cell r="AH235">
            <v>302.68593941907329</v>
          </cell>
        </row>
        <row r="236">
          <cell r="E236">
            <v>0.97916666666666441</v>
          </cell>
          <cell r="T236">
            <v>-23.437749878582554</v>
          </cell>
          <cell r="AG236">
            <v>-65.071496119808202</v>
          </cell>
          <cell r="AH236">
            <v>304.99690413790967</v>
          </cell>
        </row>
        <row r="237">
          <cell r="E237">
            <v>0.98333333333333106</v>
          </cell>
          <cell r="T237">
            <v>-23.437741710518655</v>
          </cell>
          <cell r="AG237">
            <v>-65.998317512676508</v>
          </cell>
          <cell r="AH237">
            <v>307.45298649876173</v>
          </cell>
        </row>
        <row r="238">
          <cell r="E238">
            <v>0.98749999999999771</v>
          </cell>
          <cell r="T238">
            <v>-23.437733406203296</v>
          </cell>
          <cell r="AG238">
            <v>-66.894218767711052</v>
          </cell>
          <cell r="AH238">
            <v>310.0668369604806</v>
          </cell>
        </row>
        <row r="239">
          <cell r="E239">
            <v>0.99166666666666436</v>
          </cell>
          <cell r="T239">
            <v>-23.437724965634494</v>
          </cell>
          <cell r="AG239">
            <v>-67.755271951039674</v>
          </cell>
          <cell r="AH239">
            <v>312.85134798751744</v>
          </cell>
        </row>
        <row r="240">
          <cell r="E240">
            <v>0.99583333333333102</v>
          </cell>
          <cell r="T240">
            <v>-23.437716388813989</v>
          </cell>
          <cell r="AG240">
            <v>-68.577091633439593</v>
          </cell>
          <cell r="AH240">
            <v>315.81922424523964</v>
          </cell>
        </row>
        <row r="241">
          <cell r="E241">
            <v>0.99999999999999767</v>
          </cell>
          <cell r="T241">
            <v>-23.437707675739706</v>
          </cell>
          <cell r="AG241">
            <v>-69.354818409613983</v>
          </cell>
          <cell r="AH241">
            <v>318.98236792396904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zoomScaleNormal="100" workbookViewId="0">
      <pane ySplit="1" topLeftCell="A385" activePane="bottomLeft" state="frozen"/>
      <selection activeCell="G1" sqref="G1"/>
      <selection pane="bottomLeft" activeCell="E397" sqref="E397"/>
    </sheetView>
  </sheetViews>
  <sheetFormatPr baseColWidth="10" defaultRowHeight="15" x14ac:dyDescent="0.25"/>
  <cols>
    <col min="1" max="1" width="17" customWidth="1"/>
    <col min="2" max="3" width="15.7109375" customWidth="1"/>
  </cols>
  <sheetData>
    <row r="1" spans="1:3" ht="50.1" customHeight="1" x14ac:dyDescent="0.25">
      <c r="A1" s="9" t="s">
        <v>53</v>
      </c>
      <c r="B1" s="9" t="s">
        <v>51</v>
      </c>
      <c r="C1" s="28" t="s">
        <v>52</v>
      </c>
    </row>
    <row r="2" spans="1:3" x14ac:dyDescent="0.25">
      <c r="A2" s="27"/>
      <c r="B2" s="26"/>
      <c r="C2" s="26"/>
    </row>
    <row r="3" spans="1:3" ht="18.75" x14ac:dyDescent="0.3">
      <c r="A3" s="3" t="s">
        <v>54</v>
      </c>
    </row>
    <row r="26" spans="1:3" ht="15.75" x14ac:dyDescent="0.25">
      <c r="A26" s="8" t="s">
        <v>1</v>
      </c>
    </row>
    <row r="28" spans="1:3" ht="15.75" x14ac:dyDescent="0.25">
      <c r="A28" s="21" t="s">
        <v>4</v>
      </c>
      <c r="B28" s="21" t="s">
        <v>2</v>
      </c>
      <c r="C28" s="21" t="s">
        <v>3</v>
      </c>
    </row>
    <row r="29" spans="1:3" x14ac:dyDescent="0.25">
      <c r="A29" s="6"/>
      <c r="B29" s="6"/>
      <c r="C29" s="6"/>
    </row>
    <row r="30" spans="1:3" x14ac:dyDescent="0.25">
      <c r="A30" s="4" t="s">
        <v>8</v>
      </c>
      <c r="B30" s="20">
        <v>42725</v>
      </c>
      <c r="C30" s="12" t="s">
        <v>0</v>
      </c>
    </row>
    <row r="31" spans="1:3" x14ac:dyDescent="0.25">
      <c r="A31" s="4" t="s">
        <v>47</v>
      </c>
      <c r="B31" s="22">
        <v>40</v>
      </c>
      <c r="C31" s="12" t="s">
        <v>48</v>
      </c>
    </row>
    <row r="32" spans="1:3" x14ac:dyDescent="0.25">
      <c r="A32" s="4"/>
      <c r="B32" s="20"/>
      <c r="C32" s="12"/>
    </row>
    <row r="33" spans="1:3" x14ac:dyDescent="0.25">
      <c r="A33" t="s">
        <v>41</v>
      </c>
      <c r="B33" s="10">
        <v>1350</v>
      </c>
      <c r="C33" s="1" t="s">
        <v>49</v>
      </c>
    </row>
    <row r="34" spans="1:3" x14ac:dyDescent="0.25">
      <c r="A34" t="s">
        <v>42</v>
      </c>
      <c r="B34" s="10">
        <v>130</v>
      </c>
      <c r="C34" s="10" t="s">
        <v>43</v>
      </c>
    </row>
    <row r="35" spans="1:3" x14ac:dyDescent="0.25">
      <c r="A35" t="s">
        <v>45</v>
      </c>
      <c r="B35" s="10">
        <v>0</v>
      </c>
      <c r="C35" s="10" t="s">
        <v>44</v>
      </c>
    </row>
    <row r="36" spans="1:3" x14ac:dyDescent="0.25">
      <c r="A36" t="s">
        <v>46</v>
      </c>
      <c r="B36" s="10">
        <v>0</v>
      </c>
      <c r="C36" s="1" t="s">
        <v>0</v>
      </c>
    </row>
    <row r="37" spans="1:3" x14ac:dyDescent="0.25">
      <c r="B37" s="10"/>
      <c r="C37" s="1"/>
    </row>
    <row r="38" spans="1:3" ht="15" customHeight="1" x14ac:dyDescent="0.25">
      <c r="A38" s="5"/>
      <c r="B38" s="25"/>
      <c r="C38" s="24"/>
    </row>
    <row r="39" spans="1:3" ht="15.75" x14ac:dyDescent="0.25">
      <c r="A39" s="8" t="s">
        <v>50</v>
      </c>
    </row>
    <row r="40" spans="1:3" x14ac:dyDescent="0.25">
      <c r="A40" s="14">
        <f>'NOAA Solar Calculation'!D5</f>
        <v>42725</v>
      </c>
      <c r="B40" s="7">
        <f>'NOAA Solar Calculation'!E5</f>
        <v>3.472222222222222E-3</v>
      </c>
      <c r="C40" s="11">
        <f>IF('NOAA Solar Calculation'!AD5 &lt;= 90, $B$33*COS(RADIANS('NOAA Solar Calculation'!AD5))*(EXP((-$B$36*$B$34)/(1013*COS(RADIANS('NOAA Solar Calculation'!AD5)))))*((0.485+0.515*(1.041-0.16*((0.000949*$B$34+0.051)/(COS(RADIANS('NOAA Solar Calculation'!AD5))))^0.5))-(0.077*($B$35/(COS(RADIANS('NOAA Solar Calculation'!AD5))))^0.3)),0)</f>
        <v>0</v>
      </c>
    </row>
    <row r="41" spans="1:3" x14ac:dyDescent="0.25">
      <c r="A41" s="14">
        <f>'NOAA Solar Calculation'!D6</f>
        <v>42725</v>
      </c>
      <c r="B41" s="7">
        <f>'NOAA Solar Calculation'!E6</f>
        <v>6.9444444444444441E-3</v>
      </c>
      <c r="C41" s="11">
        <f>IF('NOAA Solar Calculation'!AD6 &lt;= 90, $B$33*COS(RADIANS('NOAA Solar Calculation'!AD6))*(EXP((-$B$36*$B$34)/(1013*COS(RADIANS('NOAA Solar Calculation'!AD6)))))*((0.485+0.515*(1.041-0.16*((0.000949*$B$34+0.051)/(COS(RADIANS('NOAA Solar Calculation'!AD6))))^0.5))-(0.077*($B$35/(COS(RADIANS('NOAA Solar Calculation'!AD6))))^0.3)),0)</f>
        <v>0</v>
      </c>
    </row>
    <row r="42" spans="1:3" x14ac:dyDescent="0.25">
      <c r="A42" s="14">
        <f>'NOAA Solar Calculation'!D7</f>
        <v>42725</v>
      </c>
      <c r="B42" s="7">
        <f>'NOAA Solar Calculation'!E7</f>
        <v>1.0416666666666666E-2</v>
      </c>
      <c r="C42" s="11">
        <f>IF('NOAA Solar Calculation'!AD7 &lt;= 90, $B$33*COS(RADIANS('NOAA Solar Calculation'!AD7))*(EXP((-$B$36*$B$34)/(1013*COS(RADIANS('NOAA Solar Calculation'!AD7)))))*((0.485+0.515*(1.041-0.16*((0.000949*$B$34+0.051)/(COS(RADIANS('NOAA Solar Calculation'!AD7))))^0.5))-(0.077*($B$35/(COS(RADIANS('NOAA Solar Calculation'!AD7))))^0.3)),0)</f>
        <v>0</v>
      </c>
    </row>
    <row r="43" spans="1:3" x14ac:dyDescent="0.25">
      <c r="A43" s="14">
        <f>'NOAA Solar Calculation'!D8</f>
        <v>42725</v>
      </c>
      <c r="B43" s="7">
        <f>'NOAA Solar Calculation'!E8</f>
        <v>1.3888888888888888E-2</v>
      </c>
      <c r="C43" s="11">
        <f>IF('NOAA Solar Calculation'!AD8 &lt;= 90, $B$33*COS(RADIANS('NOAA Solar Calculation'!AD8))*(EXP((-$B$36*$B$34)/(1013*COS(RADIANS('NOAA Solar Calculation'!AD8)))))*((0.485+0.515*(1.041-0.16*((0.000949*$B$34+0.051)/(COS(RADIANS('NOAA Solar Calculation'!AD8))))^0.5))-(0.077*($B$35/(COS(RADIANS('NOAA Solar Calculation'!AD8))))^0.3)),0)</f>
        <v>0</v>
      </c>
    </row>
    <row r="44" spans="1:3" x14ac:dyDescent="0.25">
      <c r="A44" s="14">
        <f>'NOAA Solar Calculation'!D9</f>
        <v>42725</v>
      </c>
      <c r="B44" s="7">
        <f>'NOAA Solar Calculation'!E9</f>
        <v>1.7361111111111112E-2</v>
      </c>
      <c r="C44" s="11">
        <f>IF('NOAA Solar Calculation'!AD9 &lt;= 90, $B$33*COS(RADIANS('NOAA Solar Calculation'!AD9))*(EXP((-$B$36*$B$34)/(1013*COS(RADIANS('NOAA Solar Calculation'!AD9)))))*((0.485+0.515*(1.041-0.16*((0.000949*$B$34+0.051)/(COS(RADIANS('NOAA Solar Calculation'!AD9))))^0.5))-(0.077*($B$35/(COS(RADIANS('NOAA Solar Calculation'!AD9))))^0.3)),0)</f>
        <v>0</v>
      </c>
    </row>
    <row r="45" spans="1:3" x14ac:dyDescent="0.25">
      <c r="A45" s="14">
        <f>'NOAA Solar Calculation'!D10</f>
        <v>42725</v>
      </c>
      <c r="B45" s="7">
        <f>'NOAA Solar Calculation'!E10</f>
        <v>2.0833333333333336E-2</v>
      </c>
      <c r="C45" s="11">
        <f>IF('NOAA Solar Calculation'!AD10 &lt;= 90, $B$33*COS(RADIANS('NOAA Solar Calculation'!AD10))*(EXP((-$B$36*$B$34)/(1013*COS(RADIANS('NOAA Solar Calculation'!AD10)))))*((0.485+0.515*(1.041-0.16*((0.000949*$B$34+0.051)/(COS(RADIANS('NOAA Solar Calculation'!AD10))))^0.5))-(0.077*($B$35/(COS(RADIANS('NOAA Solar Calculation'!AD10))))^0.3)),0)</f>
        <v>0</v>
      </c>
    </row>
    <row r="46" spans="1:3" x14ac:dyDescent="0.25">
      <c r="A46" s="14">
        <f>'NOAA Solar Calculation'!D11</f>
        <v>42725</v>
      </c>
      <c r="B46" s="7">
        <f>'NOAA Solar Calculation'!E11</f>
        <v>2.4305555555555559E-2</v>
      </c>
      <c r="C46" s="11">
        <f>IF('NOAA Solar Calculation'!AD11 &lt;= 90, $B$33*COS(RADIANS('NOAA Solar Calculation'!AD11))*(EXP((-$B$36*$B$34)/(1013*COS(RADIANS('NOAA Solar Calculation'!AD11)))))*((0.485+0.515*(1.041-0.16*((0.000949*$B$34+0.051)/(COS(RADIANS('NOAA Solar Calculation'!AD11))))^0.5))-(0.077*($B$35/(COS(RADIANS('NOAA Solar Calculation'!AD11))))^0.3)),0)</f>
        <v>0</v>
      </c>
    </row>
    <row r="47" spans="1:3" x14ac:dyDescent="0.25">
      <c r="A47" s="14">
        <f>'NOAA Solar Calculation'!D12</f>
        <v>42725</v>
      </c>
      <c r="B47" s="7">
        <f>'NOAA Solar Calculation'!E12</f>
        <v>2.7777777777777783E-2</v>
      </c>
      <c r="C47" s="11">
        <f>IF('NOAA Solar Calculation'!AD12 &lt;= 90, $B$33*COS(RADIANS('NOAA Solar Calculation'!AD12))*(EXP((-$B$36*$B$34)/(1013*COS(RADIANS('NOAA Solar Calculation'!AD12)))))*((0.485+0.515*(1.041-0.16*((0.000949*$B$34+0.051)/(COS(RADIANS('NOAA Solar Calculation'!AD12))))^0.5))-(0.077*($B$35/(COS(RADIANS('NOAA Solar Calculation'!AD12))))^0.3)),0)</f>
        <v>0</v>
      </c>
    </row>
    <row r="48" spans="1:3" x14ac:dyDescent="0.25">
      <c r="A48" s="14">
        <f>'NOAA Solar Calculation'!D13</f>
        <v>42725</v>
      </c>
      <c r="B48" s="7">
        <f>'NOAA Solar Calculation'!E13</f>
        <v>3.1250000000000007E-2</v>
      </c>
      <c r="C48" s="11">
        <f>IF('NOAA Solar Calculation'!AD13 &lt;= 90, $B$33*COS(RADIANS('NOAA Solar Calculation'!AD13))*(EXP((-$B$36*$B$34)/(1013*COS(RADIANS('NOAA Solar Calculation'!AD13)))))*((0.485+0.515*(1.041-0.16*((0.000949*$B$34+0.051)/(COS(RADIANS('NOAA Solar Calculation'!AD13))))^0.5))-(0.077*($B$35/(COS(RADIANS('NOAA Solar Calculation'!AD13))))^0.3)),0)</f>
        <v>0</v>
      </c>
    </row>
    <row r="49" spans="1:3" x14ac:dyDescent="0.25">
      <c r="A49" s="14">
        <f>'NOAA Solar Calculation'!D14</f>
        <v>42725</v>
      </c>
      <c r="B49" s="7">
        <f>'NOAA Solar Calculation'!E14</f>
        <v>3.4722222222222231E-2</v>
      </c>
      <c r="C49" s="11">
        <f>IF('NOAA Solar Calculation'!AD14 &lt;= 90, $B$33*COS(RADIANS('NOAA Solar Calculation'!AD14))*(EXP((-$B$36*$B$34)/(1013*COS(RADIANS('NOAA Solar Calculation'!AD14)))))*((0.485+0.515*(1.041-0.16*((0.000949*$B$34+0.051)/(COS(RADIANS('NOAA Solar Calculation'!AD14))))^0.5))-(0.077*($B$35/(COS(RADIANS('NOAA Solar Calculation'!AD14))))^0.3)),0)</f>
        <v>0</v>
      </c>
    </row>
    <row r="50" spans="1:3" x14ac:dyDescent="0.25">
      <c r="A50" s="14">
        <f>'NOAA Solar Calculation'!D15</f>
        <v>42725</v>
      </c>
      <c r="B50" s="7">
        <f>'NOAA Solar Calculation'!E15</f>
        <v>3.8194444444444454E-2</v>
      </c>
      <c r="C50" s="11">
        <f>IF('NOAA Solar Calculation'!AD15 &lt;= 90, $B$33*COS(RADIANS('NOAA Solar Calculation'!AD15))*(EXP((-$B$36*$B$34)/(1013*COS(RADIANS('NOAA Solar Calculation'!AD15)))))*((0.485+0.515*(1.041-0.16*((0.000949*$B$34+0.051)/(COS(RADIANS('NOAA Solar Calculation'!AD15))))^0.5))-(0.077*($B$35/(COS(RADIANS('NOAA Solar Calculation'!AD15))))^0.3)),0)</f>
        <v>0</v>
      </c>
    </row>
    <row r="51" spans="1:3" x14ac:dyDescent="0.25">
      <c r="A51" s="14">
        <f>'NOAA Solar Calculation'!D16</f>
        <v>42725</v>
      </c>
      <c r="B51" s="7">
        <f>'NOAA Solar Calculation'!E16</f>
        <v>4.1666666666666678E-2</v>
      </c>
      <c r="C51" s="11">
        <f>IF('NOAA Solar Calculation'!AD16 &lt;= 90, $B$33*COS(RADIANS('NOAA Solar Calculation'!AD16))*(EXP((-$B$36*$B$34)/(1013*COS(RADIANS('NOAA Solar Calculation'!AD16)))))*((0.485+0.515*(1.041-0.16*((0.000949*$B$34+0.051)/(COS(RADIANS('NOAA Solar Calculation'!AD16))))^0.5))-(0.077*($B$35/(COS(RADIANS('NOAA Solar Calculation'!AD16))))^0.3)),0)</f>
        <v>0</v>
      </c>
    </row>
    <row r="52" spans="1:3" x14ac:dyDescent="0.25">
      <c r="A52" s="14">
        <f>'NOAA Solar Calculation'!D17</f>
        <v>42725</v>
      </c>
      <c r="B52" s="7">
        <f>'NOAA Solar Calculation'!E17</f>
        <v>4.5138888888888902E-2</v>
      </c>
      <c r="C52" s="11">
        <f>IF('NOAA Solar Calculation'!AD17 &lt;= 90, $B$33*COS(RADIANS('NOAA Solar Calculation'!AD17))*(EXP((-$B$36*$B$34)/(1013*COS(RADIANS('NOAA Solar Calculation'!AD17)))))*((0.485+0.515*(1.041-0.16*((0.000949*$B$34+0.051)/(COS(RADIANS('NOAA Solar Calculation'!AD17))))^0.5))-(0.077*($B$35/(COS(RADIANS('NOAA Solar Calculation'!AD17))))^0.3)),0)</f>
        <v>0</v>
      </c>
    </row>
    <row r="53" spans="1:3" x14ac:dyDescent="0.25">
      <c r="A53" s="14">
        <f>'NOAA Solar Calculation'!D18</f>
        <v>42725</v>
      </c>
      <c r="B53" s="7">
        <f>'NOAA Solar Calculation'!E18</f>
        <v>4.8611111111111126E-2</v>
      </c>
      <c r="C53" s="11">
        <f>IF('NOAA Solar Calculation'!AD18 &lt;= 90, $B$33*COS(RADIANS('NOAA Solar Calculation'!AD18))*(EXP((-$B$36*$B$34)/(1013*COS(RADIANS('NOAA Solar Calculation'!AD18)))))*((0.485+0.515*(1.041-0.16*((0.000949*$B$34+0.051)/(COS(RADIANS('NOAA Solar Calculation'!AD18))))^0.5))-(0.077*($B$35/(COS(RADIANS('NOAA Solar Calculation'!AD18))))^0.3)),0)</f>
        <v>0</v>
      </c>
    </row>
    <row r="54" spans="1:3" x14ac:dyDescent="0.25">
      <c r="A54" s="14">
        <f>'NOAA Solar Calculation'!D19</f>
        <v>42725</v>
      </c>
      <c r="B54" s="7">
        <f>'NOAA Solar Calculation'!E19</f>
        <v>5.208333333333335E-2</v>
      </c>
      <c r="C54" s="11">
        <f>IF('NOAA Solar Calculation'!AD19 &lt;= 90, $B$33*COS(RADIANS('NOAA Solar Calculation'!AD19))*(EXP((-$B$36*$B$34)/(1013*COS(RADIANS('NOAA Solar Calculation'!AD19)))))*((0.485+0.515*(1.041-0.16*((0.000949*$B$34+0.051)/(COS(RADIANS('NOAA Solar Calculation'!AD19))))^0.5))-(0.077*($B$35/(COS(RADIANS('NOAA Solar Calculation'!AD19))))^0.3)),0)</f>
        <v>0</v>
      </c>
    </row>
    <row r="55" spans="1:3" x14ac:dyDescent="0.25">
      <c r="A55" s="14">
        <f>'NOAA Solar Calculation'!D20</f>
        <v>42725</v>
      </c>
      <c r="B55" s="7">
        <f>'NOAA Solar Calculation'!E20</f>
        <v>5.5555555555555573E-2</v>
      </c>
      <c r="C55" s="11">
        <f>IF('NOAA Solar Calculation'!AD20 &lt;= 90, $B$33*COS(RADIANS('NOAA Solar Calculation'!AD20))*(EXP((-$B$36*$B$34)/(1013*COS(RADIANS('NOAA Solar Calculation'!AD20)))))*((0.485+0.515*(1.041-0.16*((0.000949*$B$34+0.051)/(COS(RADIANS('NOAA Solar Calculation'!AD20))))^0.5))-(0.077*($B$35/(COS(RADIANS('NOAA Solar Calculation'!AD20))))^0.3)),0)</f>
        <v>0</v>
      </c>
    </row>
    <row r="56" spans="1:3" x14ac:dyDescent="0.25">
      <c r="A56" s="14">
        <f>'NOAA Solar Calculation'!D21</f>
        <v>42725</v>
      </c>
      <c r="B56" s="7">
        <f>'NOAA Solar Calculation'!E21</f>
        <v>5.9027777777777797E-2</v>
      </c>
      <c r="C56" s="11">
        <f>IF('NOAA Solar Calculation'!AD21 &lt;= 90, $B$33*COS(RADIANS('NOAA Solar Calculation'!AD21))*(EXP((-$B$36*$B$34)/(1013*COS(RADIANS('NOAA Solar Calculation'!AD21)))))*((0.485+0.515*(1.041-0.16*((0.000949*$B$34+0.051)/(COS(RADIANS('NOAA Solar Calculation'!AD21))))^0.5))-(0.077*($B$35/(COS(RADIANS('NOAA Solar Calculation'!AD21))))^0.3)),0)</f>
        <v>0</v>
      </c>
    </row>
    <row r="57" spans="1:3" x14ac:dyDescent="0.25">
      <c r="A57" s="14">
        <f>'NOAA Solar Calculation'!D22</f>
        <v>42725</v>
      </c>
      <c r="B57" s="7">
        <f>'NOAA Solar Calculation'!E22</f>
        <v>6.2500000000000014E-2</v>
      </c>
      <c r="C57" s="11">
        <f>IF('NOAA Solar Calculation'!AD22 &lt;= 90, $B$33*COS(RADIANS('NOAA Solar Calculation'!AD22))*(EXP((-$B$36*$B$34)/(1013*COS(RADIANS('NOAA Solar Calculation'!AD22)))))*((0.485+0.515*(1.041-0.16*((0.000949*$B$34+0.051)/(COS(RADIANS('NOAA Solar Calculation'!AD22))))^0.5))-(0.077*($B$35/(COS(RADIANS('NOAA Solar Calculation'!AD22))))^0.3)),0)</f>
        <v>0</v>
      </c>
    </row>
    <row r="58" spans="1:3" x14ac:dyDescent="0.25">
      <c r="A58" s="14">
        <f>'NOAA Solar Calculation'!D23</f>
        <v>42725</v>
      </c>
      <c r="B58" s="7">
        <f>'NOAA Solar Calculation'!E23</f>
        <v>6.5972222222222238E-2</v>
      </c>
      <c r="C58" s="11">
        <f>IF('NOAA Solar Calculation'!AD23 &lt;= 90, $B$33*COS(RADIANS('NOAA Solar Calculation'!AD23))*(EXP((-$B$36*$B$34)/(1013*COS(RADIANS('NOAA Solar Calculation'!AD23)))))*((0.485+0.515*(1.041-0.16*((0.000949*$B$34+0.051)/(COS(RADIANS('NOAA Solar Calculation'!AD23))))^0.5))-(0.077*($B$35/(COS(RADIANS('NOAA Solar Calculation'!AD23))))^0.3)),0)</f>
        <v>0</v>
      </c>
    </row>
    <row r="59" spans="1:3" x14ac:dyDescent="0.25">
      <c r="A59" s="14">
        <f>'NOAA Solar Calculation'!D24</f>
        <v>42725</v>
      </c>
      <c r="B59" s="7">
        <f>'NOAA Solar Calculation'!E24</f>
        <v>6.9444444444444461E-2</v>
      </c>
      <c r="C59" s="11">
        <f>IF('NOAA Solar Calculation'!AD24 &lt;= 90, $B$33*COS(RADIANS('NOAA Solar Calculation'!AD24))*(EXP((-$B$36*$B$34)/(1013*COS(RADIANS('NOAA Solar Calculation'!AD24)))))*((0.485+0.515*(1.041-0.16*((0.000949*$B$34+0.051)/(COS(RADIANS('NOAA Solar Calculation'!AD24))))^0.5))-(0.077*($B$35/(COS(RADIANS('NOAA Solar Calculation'!AD24))))^0.3)),0)</f>
        <v>0</v>
      </c>
    </row>
    <row r="60" spans="1:3" x14ac:dyDescent="0.25">
      <c r="A60" s="14">
        <f>'NOAA Solar Calculation'!D25</f>
        <v>42725</v>
      </c>
      <c r="B60" s="7">
        <f>'NOAA Solar Calculation'!E25</f>
        <v>7.2916666666666685E-2</v>
      </c>
      <c r="C60" s="11">
        <f>IF('NOAA Solar Calculation'!AD25 &lt;= 90, $B$33*COS(RADIANS('NOAA Solar Calculation'!AD25))*(EXP((-$B$36*$B$34)/(1013*COS(RADIANS('NOAA Solar Calculation'!AD25)))))*((0.485+0.515*(1.041-0.16*((0.000949*$B$34+0.051)/(COS(RADIANS('NOAA Solar Calculation'!AD25))))^0.5))-(0.077*($B$35/(COS(RADIANS('NOAA Solar Calculation'!AD25))))^0.3)),0)</f>
        <v>0</v>
      </c>
    </row>
    <row r="61" spans="1:3" x14ac:dyDescent="0.25">
      <c r="A61" s="14">
        <f>'NOAA Solar Calculation'!D26</f>
        <v>42725</v>
      </c>
      <c r="B61" s="7">
        <f>'NOAA Solar Calculation'!E26</f>
        <v>7.6388888888888909E-2</v>
      </c>
      <c r="C61" s="11">
        <f>IF('NOAA Solar Calculation'!AD26 &lt;= 90, $B$33*COS(RADIANS('NOAA Solar Calculation'!AD26))*(EXP((-$B$36*$B$34)/(1013*COS(RADIANS('NOAA Solar Calculation'!AD26)))))*((0.485+0.515*(1.041-0.16*((0.000949*$B$34+0.051)/(COS(RADIANS('NOAA Solar Calculation'!AD26))))^0.5))-(0.077*($B$35/(COS(RADIANS('NOAA Solar Calculation'!AD26))))^0.3)),0)</f>
        <v>0</v>
      </c>
    </row>
    <row r="62" spans="1:3" x14ac:dyDescent="0.25">
      <c r="A62" s="14">
        <f>'NOAA Solar Calculation'!D27</f>
        <v>42725</v>
      </c>
      <c r="B62" s="7">
        <f>'NOAA Solar Calculation'!E27</f>
        <v>7.9861111111111133E-2</v>
      </c>
      <c r="C62" s="11">
        <f>IF('NOAA Solar Calculation'!AD27 &lt;= 90, $B$33*COS(RADIANS('NOAA Solar Calculation'!AD27))*(EXP((-$B$36*$B$34)/(1013*COS(RADIANS('NOAA Solar Calculation'!AD27)))))*((0.485+0.515*(1.041-0.16*((0.000949*$B$34+0.051)/(COS(RADIANS('NOAA Solar Calculation'!AD27))))^0.5))-(0.077*($B$35/(COS(RADIANS('NOAA Solar Calculation'!AD27))))^0.3)),0)</f>
        <v>0</v>
      </c>
    </row>
    <row r="63" spans="1:3" x14ac:dyDescent="0.25">
      <c r="A63" s="14">
        <f>'NOAA Solar Calculation'!D28</f>
        <v>42725</v>
      </c>
      <c r="B63" s="7">
        <f>'NOAA Solar Calculation'!E28</f>
        <v>8.3333333333333356E-2</v>
      </c>
      <c r="C63" s="11">
        <f>IF('NOAA Solar Calculation'!AD28 &lt;= 90, $B$33*COS(RADIANS('NOAA Solar Calculation'!AD28))*(EXP((-$B$36*$B$34)/(1013*COS(RADIANS('NOAA Solar Calculation'!AD28)))))*((0.485+0.515*(1.041-0.16*((0.000949*$B$34+0.051)/(COS(RADIANS('NOAA Solar Calculation'!AD28))))^0.5))-(0.077*($B$35/(COS(RADIANS('NOAA Solar Calculation'!AD28))))^0.3)),0)</f>
        <v>0</v>
      </c>
    </row>
    <row r="64" spans="1:3" x14ac:dyDescent="0.25">
      <c r="A64" s="14">
        <f>'NOAA Solar Calculation'!D29</f>
        <v>42725</v>
      </c>
      <c r="B64" s="7">
        <f>'NOAA Solar Calculation'!E29</f>
        <v>8.680555555555558E-2</v>
      </c>
      <c r="C64" s="11">
        <f>IF('NOAA Solar Calculation'!AD29 &lt;= 90, $B$33*COS(RADIANS('NOAA Solar Calculation'!AD29))*(EXP((-$B$36*$B$34)/(1013*COS(RADIANS('NOAA Solar Calculation'!AD29)))))*((0.485+0.515*(1.041-0.16*((0.000949*$B$34+0.051)/(COS(RADIANS('NOAA Solar Calculation'!AD29))))^0.5))-(0.077*($B$35/(COS(RADIANS('NOAA Solar Calculation'!AD29))))^0.3)),0)</f>
        <v>0</v>
      </c>
    </row>
    <row r="65" spans="1:3" x14ac:dyDescent="0.25">
      <c r="A65" s="14">
        <f>'NOAA Solar Calculation'!D30</f>
        <v>42725</v>
      </c>
      <c r="B65" s="7">
        <f>'NOAA Solar Calculation'!E30</f>
        <v>9.0277777777777804E-2</v>
      </c>
      <c r="C65" s="11">
        <f>IF('NOAA Solar Calculation'!AD30 &lt;= 90, $B$33*COS(RADIANS('NOAA Solar Calculation'!AD30))*(EXP((-$B$36*$B$34)/(1013*COS(RADIANS('NOAA Solar Calculation'!AD30)))))*((0.485+0.515*(1.041-0.16*((0.000949*$B$34+0.051)/(COS(RADIANS('NOAA Solar Calculation'!AD30))))^0.5))-(0.077*($B$35/(COS(RADIANS('NOAA Solar Calculation'!AD30))))^0.3)),0)</f>
        <v>0</v>
      </c>
    </row>
    <row r="66" spans="1:3" x14ac:dyDescent="0.25">
      <c r="A66" s="14">
        <f>'NOAA Solar Calculation'!D31</f>
        <v>42725</v>
      </c>
      <c r="B66" s="7">
        <f>'NOAA Solar Calculation'!E31</f>
        <v>9.3750000000000028E-2</v>
      </c>
      <c r="C66" s="11">
        <f>IF('NOAA Solar Calculation'!AD31 &lt;= 90, $B$33*COS(RADIANS('NOAA Solar Calculation'!AD31))*(EXP((-$B$36*$B$34)/(1013*COS(RADIANS('NOAA Solar Calculation'!AD31)))))*((0.485+0.515*(1.041-0.16*((0.000949*$B$34+0.051)/(COS(RADIANS('NOAA Solar Calculation'!AD31))))^0.5))-(0.077*($B$35/(COS(RADIANS('NOAA Solar Calculation'!AD31))))^0.3)),0)</f>
        <v>0</v>
      </c>
    </row>
    <row r="67" spans="1:3" x14ac:dyDescent="0.25">
      <c r="A67" s="14">
        <f>'NOAA Solar Calculation'!D32</f>
        <v>42725</v>
      </c>
      <c r="B67" s="7">
        <f>'NOAA Solar Calculation'!E32</f>
        <v>9.7222222222222252E-2</v>
      </c>
      <c r="C67" s="11">
        <f>IF('NOAA Solar Calculation'!AD32 &lt;= 90, $B$33*COS(RADIANS('NOAA Solar Calculation'!AD32))*(EXP((-$B$36*$B$34)/(1013*COS(RADIANS('NOAA Solar Calculation'!AD32)))))*((0.485+0.515*(1.041-0.16*((0.000949*$B$34+0.051)/(COS(RADIANS('NOAA Solar Calculation'!AD32))))^0.5))-(0.077*($B$35/(COS(RADIANS('NOAA Solar Calculation'!AD32))))^0.3)),0)</f>
        <v>0</v>
      </c>
    </row>
    <row r="68" spans="1:3" x14ac:dyDescent="0.25">
      <c r="A68" s="14">
        <f>'NOAA Solar Calculation'!D33</f>
        <v>42725</v>
      </c>
      <c r="B68" s="7">
        <f>'NOAA Solar Calculation'!E33</f>
        <v>0.10069444444444448</v>
      </c>
      <c r="C68" s="11">
        <f>IF('NOAA Solar Calculation'!AD33 &lt;= 90, $B$33*COS(RADIANS('NOAA Solar Calculation'!AD33))*(EXP((-$B$36*$B$34)/(1013*COS(RADIANS('NOAA Solar Calculation'!AD33)))))*((0.485+0.515*(1.041-0.16*((0.000949*$B$34+0.051)/(COS(RADIANS('NOAA Solar Calculation'!AD33))))^0.5))-(0.077*($B$35/(COS(RADIANS('NOAA Solar Calculation'!AD33))))^0.3)),0)</f>
        <v>0</v>
      </c>
    </row>
    <row r="69" spans="1:3" x14ac:dyDescent="0.25">
      <c r="A69" s="14">
        <f>'NOAA Solar Calculation'!D34</f>
        <v>42725</v>
      </c>
      <c r="B69" s="7">
        <f>'NOAA Solar Calculation'!E34</f>
        <v>0.1041666666666667</v>
      </c>
      <c r="C69" s="11">
        <f>IF('NOAA Solar Calculation'!AD34 &lt;= 90, $B$33*COS(RADIANS('NOAA Solar Calculation'!AD34))*(EXP((-$B$36*$B$34)/(1013*COS(RADIANS('NOAA Solar Calculation'!AD34)))))*((0.485+0.515*(1.041-0.16*((0.000949*$B$34+0.051)/(COS(RADIANS('NOAA Solar Calculation'!AD34))))^0.5))-(0.077*($B$35/(COS(RADIANS('NOAA Solar Calculation'!AD34))))^0.3)),0)</f>
        <v>0</v>
      </c>
    </row>
    <row r="70" spans="1:3" x14ac:dyDescent="0.25">
      <c r="A70" s="14">
        <f>'NOAA Solar Calculation'!D35</f>
        <v>42725</v>
      </c>
      <c r="B70" s="7">
        <f>'NOAA Solar Calculation'!E35</f>
        <v>0.10763888888888892</v>
      </c>
      <c r="C70" s="11">
        <f>IF('NOAA Solar Calculation'!AD35 &lt;= 90, $B$33*COS(RADIANS('NOAA Solar Calculation'!AD35))*(EXP((-$B$36*$B$34)/(1013*COS(RADIANS('NOAA Solar Calculation'!AD35)))))*((0.485+0.515*(1.041-0.16*((0.000949*$B$34+0.051)/(COS(RADIANS('NOAA Solar Calculation'!AD35))))^0.5))-(0.077*($B$35/(COS(RADIANS('NOAA Solar Calculation'!AD35))))^0.3)),0)</f>
        <v>0</v>
      </c>
    </row>
    <row r="71" spans="1:3" x14ac:dyDescent="0.25">
      <c r="A71" s="14">
        <f>'NOAA Solar Calculation'!D36</f>
        <v>42725</v>
      </c>
      <c r="B71" s="7">
        <f>'NOAA Solar Calculation'!E36</f>
        <v>0.11111111111111115</v>
      </c>
      <c r="C71" s="11">
        <f>IF('NOAA Solar Calculation'!AD36 &lt;= 90, $B$33*COS(RADIANS('NOAA Solar Calculation'!AD36))*(EXP((-$B$36*$B$34)/(1013*COS(RADIANS('NOAA Solar Calculation'!AD36)))))*((0.485+0.515*(1.041-0.16*((0.000949*$B$34+0.051)/(COS(RADIANS('NOAA Solar Calculation'!AD36))))^0.5))-(0.077*($B$35/(COS(RADIANS('NOAA Solar Calculation'!AD36))))^0.3)),0)</f>
        <v>0</v>
      </c>
    </row>
    <row r="72" spans="1:3" x14ac:dyDescent="0.25">
      <c r="A72" s="14">
        <f>'NOAA Solar Calculation'!D37</f>
        <v>42725</v>
      </c>
      <c r="B72" s="7">
        <f>'NOAA Solar Calculation'!E37</f>
        <v>0.11458333333333337</v>
      </c>
      <c r="C72" s="11">
        <f>IF('NOAA Solar Calculation'!AD37 &lt;= 90, $B$33*COS(RADIANS('NOAA Solar Calculation'!AD37))*(EXP((-$B$36*$B$34)/(1013*COS(RADIANS('NOAA Solar Calculation'!AD37)))))*((0.485+0.515*(1.041-0.16*((0.000949*$B$34+0.051)/(COS(RADIANS('NOAA Solar Calculation'!AD37))))^0.5))-(0.077*($B$35/(COS(RADIANS('NOAA Solar Calculation'!AD37))))^0.3)),0)</f>
        <v>0</v>
      </c>
    </row>
    <row r="73" spans="1:3" x14ac:dyDescent="0.25">
      <c r="A73" s="14">
        <f>'NOAA Solar Calculation'!D38</f>
        <v>42725</v>
      </c>
      <c r="B73" s="7">
        <f>'NOAA Solar Calculation'!E38</f>
        <v>0.11805555555555559</v>
      </c>
      <c r="C73" s="11">
        <f>IF('NOAA Solar Calculation'!AD38 &lt;= 90, $B$33*COS(RADIANS('NOAA Solar Calculation'!AD38))*(EXP((-$B$36*$B$34)/(1013*COS(RADIANS('NOAA Solar Calculation'!AD38)))))*((0.485+0.515*(1.041-0.16*((0.000949*$B$34+0.051)/(COS(RADIANS('NOAA Solar Calculation'!AD38))))^0.5))-(0.077*($B$35/(COS(RADIANS('NOAA Solar Calculation'!AD38))))^0.3)),0)</f>
        <v>0</v>
      </c>
    </row>
    <row r="74" spans="1:3" x14ac:dyDescent="0.25">
      <c r="A74" s="14">
        <f>'NOAA Solar Calculation'!D39</f>
        <v>42725</v>
      </c>
      <c r="B74" s="7">
        <f>'NOAA Solar Calculation'!E39</f>
        <v>0.12152777777777782</v>
      </c>
      <c r="C74" s="11">
        <f>IF('NOAA Solar Calculation'!AD39 &lt;= 90, $B$33*COS(RADIANS('NOAA Solar Calculation'!AD39))*(EXP((-$B$36*$B$34)/(1013*COS(RADIANS('NOAA Solar Calculation'!AD39)))))*((0.485+0.515*(1.041-0.16*((0.000949*$B$34+0.051)/(COS(RADIANS('NOAA Solar Calculation'!AD39))))^0.5))-(0.077*($B$35/(COS(RADIANS('NOAA Solar Calculation'!AD39))))^0.3)),0)</f>
        <v>0</v>
      </c>
    </row>
    <row r="75" spans="1:3" x14ac:dyDescent="0.25">
      <c r="A75" s="14">
        <f>'NOAA Solar Calculation'!D40</f>
        <v>42725</v>
      </c>
      <c r="B75" s="7">
        <f>'NOAA Solar Calculation'!E40</f>
        <v>0.12500000000000003</v>
      </c>
      <c r="C75" s="11">
        <f>IF('NOAA Solar Calculation'!AD40 &lt;= 90, $B$33*COS(RADIANS('NOAA Solar Calculation'!AD40))*(EXP((-$B$36*$B$34)/(1013*COS(RADIANS('NOAA Solar Calculation'!AD40)))))*((0.485+0.515*(1.041-0.16*((0.000949*$B$34+0.051)/(COS(RADIANS('NOAA Solar Calculation'!AD40))))^0.5))-(0.077*($B$35/(COS(RADIANS('NOAA Solar Calculation'!AD40))))^0.3)),0)</f>
        <v>0</v>
      </c>
    </row>
    <row r="76" spans="1:3" x14ac:dyDescent="0.25">
      <c r="A76" s="14">
        <f>'NOAA Solar Calculation'!D41</f>
        <v>42725</v>
      </c>
      <c r="B76" s="7">
        <f>'NOAA Solar Calculation'!E41</f>
        <v>0.12847222222222224</v>
      </c>
      <c r="C76" s="11">
        <f>IF('NOAA Solar Calculation'!AD41 &lt;= 90, $B$33*COS(RADIANS('NOAA Solar Calculation'!AD41))*(EXP((-$B$36*$B$34)/(1013*COS(RADIANS('NOAA Solar Calculation'!AD41)))))*((0.485+0.515*(1.041-0.16*((0.000949*$B$34+0.051)/(COS(RADIANS('NOAA Solar Calculation'!AD41))))^0.5))-(0.077*($B$35/(COS(RADIANS('NOAA Solar Calculation'!AD41))))^0.3)),0)</f>
        <v>0</v>
      </c>
    </row>
    <row r="77" spans="1:3" x14ac:dyDescent="0.25">
      <c r="A77" s="14">
        <f>'NOAA Solar Calculation'!D42</f>
        <v>42725</v>
      </c>
      <c r="B77" s="7">
        <f>'NOAA Solar Calculation'!E42</f>
        <v>0.13194444444444445</v>
      </c>
      <c r="C77" s="11">
        <f>IF('NOAA Solar Calculation'!AD42 &lt;= 90, $B$33*COS(RADIANS('NOAA Solar Calculation'!AD42))*(EXP((-$B$36*$B$34)/(1013*COS(RADIANS('NOAA Solar Calculation'!AD42)))))*((0.485+0.515*(1.041-0.16*((0.000949*$B$34+0.051)/(COS(RADIANS('NOAA Solar Calculation'!AD42))))^0.5))-(0.077*($B$35/(COS(RADIANS('NOAA Solar Calculation'!AD42))))^0.3)),0)</f>
        <v>0</v>
      </c>
    </row>
    <row r="78" spans="1:3" x14ac:dyDescent="0.25">
      <c r="A78" s="14">
        <f>'NOAA Solar Calculation'!D43</f>
        <v>42725</v>
      </c>
      <c r="B78" s="7">
        <f>'NOAA Solar Calculation'!E43</f>
        <v>0.13541666666666666</v>
      </c>
      <c r="C78" s="11">
        <f>IF('NOAA Solar Calculation'!AD43 &lt;= 90, $B$33*COS(RADIANS('NOAA Solar Calculation'!AD43))*(EXP((-$B$36*$B$34)/(1013*COS(RADIANS('NOAA Solar Calculation'!AD43)))))*((0.485+0.515*(1.041-0.16*((0.000949*$B$34+0.051)/(COS(RADIANS('NOAA Solar Calculation'!AD43))))^0.5))-(0.077*($B$35/(COS(RADIANS('NOAA Solar Calculation'!AD43))))^0.3)),0)</f>
        <v>0</v>
      </c>
    </row>
    <row r="79" spans="1:3" x14ac:dyDescent="0.25">
      <c r="A79" s="14">
        <f>'NOAA Solar Calculation'!D44</f>
        <v>42725</v>
      </c>
      <c r="B79" s="7">
        <f>'NOAA Solar Calculation'!E44</f>
        <v>0.13888888888888887</v>
      </c>
      <c r="C79" s="11">
        <f>IF('NOAA Solar Calculation'!AD44 &lt;= 90, $B$33*COS(RADIANS('NOAA Solar Calculation'!AD44))*(EXP((-$B$36*$B$34)/(1013*COS(RADIANS('NOAA Solar Calculation'!AD44)))))*((0.485+0.515*(1.041-0.16*((0.000949*$B$34+0.051)/(COS(RADIANS('NOAA Solar Calculation'!AD44))))^0.5))-(0.077*($B$35/(COS(RADIANS('NOAA Solar Calculation'!AD44))))^0.3)),0)</f>
        <v>0</v>
      </c>
    </row>
    <row r="80" spans="1:3" x14ac:dyDescent="0.25">
      <c r="A80" s="14">
        <f>'NOAA Solar Calculation'!D45</f>
        <v>42725</v>
      </c>
      <c r="B80" s="7">
        <f>'NOAA Solar Calculation'!E45</f>
        <v>0.14236111111111108</v>
      </c>
      <c r="C80" s="11">
        <f>IF('NOAA Solar Calculation'!AD45 &lt;= 90, $B$33*COS(RADIANS('NOAA Solar Calculation'!AD45))*(EXP((-$B$36*$B$34)/(1013*COS(RADIANS('NOAA Solar Calculation'!AD45)))))*((0.485+0.515*(1.041-0.16*((0.000949*$B$34+0.051)/(COS(RADIANS('NOAA Solar Calculation'!AD45))))^0.5))-(0.077*($B$35/(COS(RADIANS('NOAA Solar Calculation'!AD45))))^0.3)),0)</f>
        <v>0</v>
      </c>
    </row>
    <row r="81" spans="1:3" x14ac:dyDescent="0.25">
      <c r="A81" s="14">
        <f>'NOAA Solar Calculation'!D46</f>
        <v>42725</v>
      </c>
      <c r="B81" s="7">
        <f>'NOAA Solar Calculation'!E46</f>
        <v>0.14583333333333329</v>
      </c>
      <c r="C81" s="11">
        <f>IF('NOAA Solar Calculation'!AD46 &lt;= 90, $B$33*COS(RADIANS('NOAA Solar Calculation'!AD46))*(EXP((-$B$36*$B$34)/(1013*COS(RADIANS('NOAA Solar Calculation'!AD46)))))*((0.485+0.515*(1.041-0.16*((0.000949*$B$34+0.051)/(COS(RADIANS('NOAA Solar Calculation'!AD46))))^0.5))-(0.077*($B$35/(COS(RADIANS('NOAA Solar Calculation'!AD46))))^0.3)),0)</f>
        <v>0</v>
      </c>
    </row>
    <row r="82" spans="1:3" x14ac:dyDescent="0.25">
      <c r="A82" s="14">
        <f>'NOAA Solar Calculation'!D47</f>
        <v>42725</v>
      </c>
      <c r="B82" s="7">
        <f>'NOAA Solar Calculation'!E47</f>
        <v>0.1493055555555555</v>
      </c>
      <c r="C82" s="11">
        <f>IF('NOAA Solar Calculation'!AD47 &lt;= 90, $B$33*COS(RADIANS('NOAA Solar Calculation'!AD47))*(EXP((-$B$36*$B$34)/(1013*COS(RADIANS('NOAA Solar Calculation'!AD47)))))*((0.485+0.515*(1.041-0.16*((0.000949*$B$34+0.051)/(COS(RADIANS('NOAA Solar Calculation'!AD47))))^0.5))-(0.077*($B$35/(COS(RADIANS('NOAA Solar Calculation'!AD47))))^0.3)),0)</f>
        <v>0</v>
      </c>
    </row>
    <row r="83" spans="1:3" x14ac:dyDescent="0.25">
      <c r="A83" s="14">
        <f>'NOAA Solar Calculation'!D48</f>
        <v>42725</v>
      </c>
      <c r="B83" s="7">
        <f>'NOAA Solar Calculation'!E48</f>
        <v>0.15277777777777771</v>
      </c>
      <c r="C83" s="11">
        <f>IF('NOAA Solar Calculation'!AD48 &lt;= 90, $B$33*COS(RADIANS('NOAA Solar Calculation'!AD48))*(EXP((-$B$36*$B$34)/(1013*COS(RADIANS('NOAA Solar Calculation'!AD48)))))*((0.485+0.515*(1.041-0.16*((0.000949*$B$34+0.051)/(COS(RADIANS('NOAA Solar Calculation'!AD48))))^0.5))-(0.077*($B$35/(COS(RADIANS('NOAA Solar Calculation'!AD48))))^0.3)),0)</f>
        <v>0</v>
      </c>
    </row>
    <row r="84" spans="1:3" x14ac:dyDescent="0.25">
      <c r="A84" s="14">
        <f>'NOAA Solar Calculation'!D49</f>
        <v>42725</v>
      </c>
      <c r="B84" s="7">
        <f>'NOAA Solar Calculation'!E49</f>
        <v>0.15624999999999992</v>
      </c>
      <c r="C84" s="11">
        <f>IF('NOAA Solar Calculation'!AD49 &lt;= 90, $B$33*COS(RADIANS('NOAA Solar Calculation'!AD49))*(EXP((-$B$36*$B$34)/(1013*COS(RADIANS('NOAA Solar Calculation'!AD49)))))*((0.485+0.515*(1.041-0.16*((0.000949*$B$34+0.051)/(COS(RADIANS('NOAA Solar Calculation'!AD49))))^0.5))-(0.077*($B$35/(COS(RADIANS('NOAA Solar Calculation'!AD49))))^0.3)),0)</f>
        <v>0</v>
      </c>
    </row>
    <row r="85" spans="1:3" x14ac:dyDescent="0.25">
      <c r="A85" s="14">
        <f>'NOAA Solar Calculation'!D50</f>
        <v>42725</v>
      </c>
      <c r="B85" s="7">
        <f>'NOAA Solar Calculation'!E50</f>
        <v>0.15972222222222213</v>
      </c>
      <c r="C85" s="11">
        <f>IF('NOAA Solar Calculation'!AD50 &lt;= 90, $B$33*COS(RADIANS('NOAA Solar Calculation'!AD50))*(EXP((-$B$36*$B$34)/(1013*COS(RADIANS('NOAA Solar Calculation'!AD50)))))*((0.485+0.515*(1.041-0.16*((0.000949*$B$34+0.051)/(COS(RADIANS('NOAA Solar Calculation'!AD50))))^0.5))-(0.077*($B$35/(COS(RADIANS('NOAA Solar Calculation'!AD50))))^0.3)),0)</f>
        <v>0</v>
      </c>
    </row>
    <row r="86" spans="1:3" x14ac:dyDescent="0.25">
      <c r="A86" s="14">
        <f>'NOAA Solar Calculation'!D51</f>
        <v>42725</v>
      </c>
      <c r="B86" s="7">
        <f>'NOAA Solar Calculation'!E51</f>
        <v>0.16319444444444434</v>
      </c>
      <c r="C86" s="11">
        <f>IF('NOAA Solar Calculation'!AD51 &lt;= 90, $B$33*COS(RADIANS('NOAA Solar Calculation'!AD51))*(EXP((-$B$36*$B$34)/(1013*COS(RADIANS('NOAA Solar Calculation'!AD51)))))*((0.485+0.515*(1.041-0.16*((0.000949*$B$34+0.051)/(COS(RADIANS('NOAA Solar Calculation'!AD51))))^0.5))-(0.077*($B$35/(COS(RADIANS('NOAA Solar Calculation'!AD51))))^0.3)),0)</f>
        <v>0</v>
      </c>
    </row>
    <row r="87" spans="1:3" x14ac:dyDescent="0.25">
      <c r="A87" s="14">
        <f>'NOAA Solar Calculation'!D52</f>
        <v>42725</v>
      </c>
      <c r="B87" s="7">
        <f>'NOAA Solar Calculation'!E52</f>
        <v>0.16666666666666655</v>
      </c>
      <c r="C87" s="11">
        <f>IF('NOAA Solar Calculation'!AD52 &lt;= 90, $B$33*COS(RADIANS('NOAA Solar Calculation'!AD52))*(EXP((-$B$36*$B$34)/(1013*COS(RADIANS('NOAA Solar Calculation'!AD52)))))*((0.485+0.515*(1.041-0.16*((0.000949*$B$34+0.051)/(COS(RADIANS('NOAA Solar Calculation'!AD52))))^0.5))-(0.077*($B$35/(COS(RADIANS('NOAA Solar Calculation'!AD52))))^0.3)),0)</f>
        <v>0</v>
      </c>
    </row>
    <row r="88" spans="1:3" x14ac:dyDescent="0.25">
      <c r="A88" s="14">
        <f>'NOAA Solar Calculation'!D53</f>
        <v>42725</v>
      </c>
      <c r="B88" s="7">
        <f>'NOAA Solar Calculation'!E53</f>
        <v>0.17013888888888876</v>
      </c>
      <c r="C88" s="11">
        <f>IF('NOAA Solar Calculation'!AD53 &lt;= 90, $B$33*COS(RADIANS('NOAA Solar Calculation'!AD53))*(EXP((-$B$36*$B$34)/(1013*COS(RADIANS('NOAA Solar Calculation'!AD53)))))*((0.485+0.515*(1.041-0.16*((0.000949*$B$34+0.051)/(COS(RADIANS('NOAA Solar Calculation'!AD53))))^0.5))-(0.077*($B$35/(COS(RADIANS('NOAA Solar Calculation'!AD53))))^0.3)),0)</f>
        <v>0</v>
      </c>
    </row>
    <row r="89" spans="1:3" x14ac:dyDescent="0.25">
      <c r="A89" s="14">
        <f>'NOAA Solar Calculation'!D54</f>
        <v>42725</v>
      </c>
      <c r="B89" s="7">
        <f>'NOAA Solar Calculation'!E54</f>
        <v>0.17361111111111097</v>
      </c>
      <c r="C89" s="11">
        <f>IF('NOAA Solar Calculation'!AD54 &lt;= 90, $B$33*COS(RADIANS('NOAA Solar Calculation'!AD54))*(EXP((-$B$36*$B$34)/(1013*COS(RADIANS('NOAA Solar Calculation'!AD54)))))*((0.485+0.515*(1.041-0.16*((0.000949*$B$34+0.051)/(COS(RADIANS('NOAA Solar Calculation'!AD54))))^0.5))-(0.077*($B$35/(COS(RADIANS('NOAA Solar Calculation'!AD54))))^0.3)),0)</f>
        <v>0</v>
      </c>
    </row>
    <row r="90" spans="1:3" x14ac:dyDescent="0.25">
      <c r="A90" s="14">
        <f>'NOAA Solar Calculation'!D55</f>
        <v>42725</v>
      </c>
      <c r="B90" s="7">
        <f>'NOAA Solar Calculation'!E55</f>
        <v>0.17708333333333318</v>
      </c>
      <c r="C90" s="11">
        <f>IF('NOAA Solar Calculation'!AD55 &lt;= 90, $B$33*COS(RADIANS('NOAA Solar Calculation'!AD55))*(EXP((-$B$36*$B$34)/(1013*COS(RADIANS('NOAA Solar Calculation'!AD55)))))*((0.485+0.515*(1.041-0.16*((0.000949*$B$34+0.051)/(COS(RADIANS('NOAA Solar Calculation'!AD55))))^0.5))-(0.077*($B$35/(COS(RADIANS('NOAA Solar Calculation'!AD55))))^0.3)),0)</f>
        <v>0</v>
      </c>
    </row>
    <row r="91" spans="1:3" x14ac:dyDescent="0.25">
      <c r="A91" s="14">
        <f>'NOAA Solar Calculation'!D56</f>
        <v>42725</v>
      </c>
      <c r="B91" s="7">
        <f>'NOAA Solar Calculation'!E56</f>
        <v>0.18055555555555539</v>
      </c>
      <c r="C91" s="11">
        <f>IF('NOAA Solar Calculation'!AD56 &lt;= 90, $B$33*COS(RADIANS('NOAA Solar Calculation'!AD56))*(EXP((-$B$36*$B$34)/(1013*COS(RADIANS('NOAA Solar Calculation'!AD56)))))*((0.485+0.515*(1.041-0.16*((0.000949*$B$34+0.051)/(COS(RADIANS('NOAA Solar Calculation'!AD56))))^0.5))-(0.077*($B$35/(COS(RADIANS('NOAA Solar Calculation'!AD56))))^0.3)),0)</f>
        <v>0</v>
      </c>
    </row>
    <row r="92" spans="1:3" x14ac:dyDescent="0.25">
      <c r="A92" s="14">
        <f>'NOAA Solar Calculation'!D57</f>
        <v>42725</v>
      </c>
      <c r="B92" s="7">
        <f>'NOAA Solar Calculation'!E57</f>
        <v>0.1840277777777776</v>
      </c>
      <c r="C92" s="11">
        <f>IF('NOAA Solar Calculation'!AD57 &lt;= 90, $B$33*COS(RADIANS('NOAA Solar Calculation'!AD57))*(EXP((-$B$36*$B$34)/(1013*COS(RADIANS('NOAA Solar Calculation'!AD57)))))*((0.485+0.515*(1.041-0.16*((0.000949*$B$34+0.051)/(COS(RADIANS('NOAA Solar Calculation'!AD57))))^0.5))-(0.077*($B$35/(COS(RADIANS('NOAA Solar Calculation'!AD57))))^0.3)),0)</f>
        <v>0</v>
      </c>
    </row>
    <row r="93" spans="1:3" x14ac:dyDescent="0.25">
      <c r="A93" s="14">
        <f>'NOAA Solar Calculation'!D58</f>
        <v>42725</v>
      </c>
      <c r="B93" s="7">
        <f>'NOAA Solar Calculation'!E58</f>
        <v>0.18749999999999981</v>
      </c>
      <c r="C93" s="11">
        <f>IF('NOAA Solar Calculation'!AD58 &lt;= 90, $B$33*COS(RADIANS('NOAA Solar Calculation'!AD58))*(EXP((-$B$36*$B$34)/(1013*COS(RADIANS('NOAA Solar Calculation'!AD58)))))*((0.485+0.515*(1.041-0.16*((0.000949*$B$34+0.051)/(COS(RADIANS('NOAA Solar Calculation'!AD58))))^0.5))-(0.077*($B$35/(COS(RADIANS('NOAA Solar Calculation'!AD58))))^0.3)),0)</f>
        <v>0</v>
      </c>
    </row>
    <row r="94" spans="1:3" x14ac:dyDescent="0.25">
      <c r="A94" s="14">
        <f>'NOAA Solar Calculation'!D59</f>
        <v>42725</v>
      </c>
      <c r="B94" s="7">
        <f>'NOAA Solar Calculation'!E59</f>
        <v>0.19097222222222202</v>
      </c>
      <c r="C94" s="11">
        <f>IF('NOAA Solar Calculation'!AD59 &lt;= 90, $B$33*COS(RADIANS('NOAA Solar Calculation'!AD59))*(EXP((-$B$36*$B$34)/(1013*COS(RADIANS('NOAA Solar Calculation'!AD59)))))*((0.485+0.515*(1.041-0.16*((0.000949*$B$34+0.051)/(COS(RADIANS('NOAA Solar Calculation'!AD59))))^0.5))-(0.077*($B$35/(COS(RADIANS('NOAA Solar Calculation'!AD59))))^0.3)),0)</f>
        <v>0</v>
      </c>
    </row>
    <row r="95" spans="1:3" x14ac:dyDescent="0.25">
      <c r="A95" s="14">
        <f>'NOAA Solar Calculation'!D60</f>
        <v>42725</v>
      </c>
      <c r="B95" s="7">
        <f>'NOAA Solar Calculation'!E60</f>
        <v>0.19444444444444423</v>
      </c>
      <c r="C95" s="11">
        <f>IF('NOAA Solar Calculation'!AD60 &lt;= 90, $B$33*COS(RADIANS('NOAA Solar Calculation'!AD60))*(EXP((-$B$36*$B$34)/(1013*COS(RADIANS('NOAA Solar Calculation'!AD60)))))*((0.485+0.515*(1.041-0.16*((0.000949*$B$34+0.051)/(COS(RADIANS('NOAA Solar Calculation'!AD60))))^0.5))-(0.077*($B$35/(COS(RADIANS('NOAA Solar Calculation'!AD60))))^0.3)),0)</f>
        <v>0</v>
      </c>
    </row>
    <row r="96" spans="1:3" x14ac:dyDescent="0.25">
      <c r="A96" s="14">
        <f>'NOAA Solar Calculation'!D61</f>
        <v>42725</v>
      </c>
      <c r="B96" s="7">
        <f>'NOAA Solar Calculation'!E61</f>
        <v>0.19791666666666644</v>
      </c>
      <c r="C96" s="11">
        <f>IF('NOAA Solar Calculation'!AD61 &lt;= 90, $B$33*COS(RADIANS('NOAA Solar Calculation'!AD61))*(EXP((-$B$36*$B$34)/(1013*COS(RADIANS('NOAA Solar Calculation'!AD61)))))*((0.485+0.515*(1.041-0.16*((0.000949*$B$34+0.051)/(COS(RADIANS('NOAA Solar Calculation'!AD61))))^0.5))-(0.077*($B$35/(COS(RADIANS('NOAA Solar Calculation'!AD61))))^0.3)),0)</f>
        <v>0</v>
      </c>
    </row>
    <row r="97" spans="1:3" x14ac:dyDescent="0.25">
      <c r="A97" s="14">
        <f>'NOAA Solar Calculation'!D62</f>
        <v>42725</v>
      </c>
      <c r="B97" s="7">
        <f>'NOAA Solar Calculation'!E62</f>
        <v>0.20138888888888865</v>
      </c>
      <c r="C97" s="11">
        <f>IF('NOAA Solar Calculation'!AD62 &lt;= 90, $B$33*COS(RADIANS('NOAA Solar Calculation'!AD62))*(EXP((-$B$36*$B$34)/(1013*COS(RADIANS('NOAA Solar Calculation'!AD62)))))*((0.485+0.515*(1.041-0.16*((0.000949*$B$34+0.051)/(COS(RADIANS('NOAA Solar Calculation'!AD62))))^0.5))-(0.077*($B$35/(COS(RADIANS('NOAA Solar Calculation'!AD62))))^0.3)),0)</f>
        <v>0</v>
      </c>
    </row>
    <row r="98" spans="1:3" x14ac:dyDescent="0.25">
      <c r="A98" s="14">
        <f>'NOAA Solar Calculation'!D63</f>
        <v>42725</v>
      </c>
      <c r="B98" s="7">
        <f>'NOAA Solar Calculation'!E63</f>
        <v>0.20486111111111086</v>
      </c>
      <c r="C98" s="11">
        <f>IF('NOAA Solar Calculation'!AD63 &lt;= 90, $B$33*COS(RADIANS('NOAA Solar Calculation'!AD63))*(EXP((-$B$36*$B$34)/(1013*COS(RADIANS('NOAA Solar Calculation'!AD63)))))*((0.485+0.515*(1.041-0.16*((0.000949*$B$34+0.051)/(COS(RADIANS('NOAA Solar Calculation'!AD63))))^0.5))-(0.077*($B$35/(COS(RADIANS('NOAA Solar Calculation'!AD63))))^0.3)),0)</f>
        <v>0</v>
      </c>
    </row>
    <row r="99" spans="1:3" x14ac:dyDescent="0.25">
      <c r="A99" s="14">
        <f>'NOAA Solar Calculation'!D64</f>
        <v>42725</v>
      </c>
      <c r="B99" s="7">
        <f>'NOAA Solar Calculation'!E64</f>
        <v>0.20833333333333307</v>
      </c>
      <c r="C99" s="11">
        <f>IF('NOAA Solar Calculation'!AD64 &lt;= 90, $B$33*COS(RADIANS('NOAA Solar Calculation'!AD64))*(EXP((-$B$36*$B$34)/(1013*COS(RADIANS('NOAA Solar Calculation'!AD64)))))*((0.485+0.515*(1.041-0.16*((0.000949*$B$34+0.051)/(COS(RADIANS('NOAA Solar Calculation'!AD64))))^0.5))-(0.077*($B$35/(COS(RADIANS('NOAA Solar Calculation'!AD64))))^0.3)),0)</f>
        <v>0</v>
      </c>
    </row>
    <row r="100" spans="1:3" x14ac:dyDescent="0.25">
      <c r="A100" s="14">
        <f>'NOAA Solar Calculation'!D65</f>
        <v>42725</v>
      </c>
      <c r="B100" s="7">
        <f>'NOAA Solar Calculation'!E65</f>
        <v>0.21180555555555527</v>
      </c>
      <c r="C100" s="11">
        <f>IF('NOAA Solar Calculation'!AD65 &lt;= 90, $B$33*COS(RADIANS('NOAA Solar Calculation'!AD65))*(EXP((-$B$36*$B$34)/(1013*COS(RADIANS('NOAA Solar Calculation'!AD65)))))*((0.485+0.515*(1.041-0.16*((0.000949*$B$34+0.051)/(COS(RADIANS('NOAA Solar Calculation'!AD65))))^0.5))-(0.077*($B$35/(COS(RADIANS('NOAA Solar Calculation'!AD65))))^0.3)),0)</f>
        <v>0</v>
      </c>
    </row>
    <row r="101" spans="1:3" x14ac:dyDescent="0.25">
      <c r="A101" s="14">
        <f>'NOAA Solar Calculation'!D66</f>
        <v>42725</v>
      </c>
      <c r="B101" s="7">
        <f>'NOAA Solar Calculation'!E66</f>
        <v>0.21527777777777748</v>
      </c>
      <c r="C101" s="11">
        <f>IF('NOAA Solar Calculation'!AD66 &lt;= 90, $B$33*COS(RADIANS('NOAA Solar Calculation'!AD66))*(EXP((-$B$36*$B$34)/(1013*COS(RADIANS('NOAA Solar Calculation'!AD66)))))*((0.485+0.515*(1.041-0.16*((0.000949*$B$34+0.051)/(COS(RADIANS('NOAA Solar Calculation'!AD66))))^0.5))-(0.077*($B$35/(COS(RADIANS('NOAA Solar Calculation'!AD66))))^0.3)),0)</f>
        <v>0</v>
      </c>
    </row>
    <row r="102" spans="1:3" x14ac:dyDescent="0.25">
      <c r="A102" s="14">
        <f>'NOAA Solar Calculation'!D67</f>
        <v>42725</v>
      </c>
      <c r="B102" s="7">
        <f>'NOAA Solar Calculation'!E67</f>
        <v>0.21874999999999969</v>
      </c>
      <c r="C102" s="11">
        <f>IF('NOAA Solar Calculation'!AD67 &lt;= 90, $B$33*COS(RADIANS('NOAA Solar Calculation'!AD67))*(EXP((-$B$36*$B$34)/(1013*COS(RADIANS('NOAA Solar Calculation'!AD67)))))*((0.485+0.515*(1.041-0.16*((0.000949*$B$34+0.051)/(COS(RADIANS('NOAA Solar Calculation'!AD67))))^0.5))-(0.077*($B$35/(COS(RADIANS('NOAA Solar Calculation'!AD67))))^0.3)),0)</f>
        <v>0</v>
      </c>
    </row>
    <row r="103" spans="1:3" x14ac:dyDescent="0.25">
      <c r="A103" s="14">
        <f>'NOAA Solar Calculation'!D68</f>
        <v>42725</v>
      </c>
      <c r="B103" s="7">
        <f>'NOAA Solar Calculation'!E68</f>
        <v>0.2222222222222219</v>
      </c>
      <c r="C103" s="11">
        <f>IF('NOAA Solar Calculation'!AD68 &lt;= 90, $B$33*COS(RADIANS('NOAA Solar Calculation'!AD68))*(EXP((-$B$36*$B$34)/(1013*COS(RADIANS('NOAA Solar Calculation'!AD68)))))*((0.485+0.515*(1.041-0.16*((0.000949*$B$34+0.051)/(COS(RADIANS('NOAA Solar Calculation'!AD68))))^0.5))-(0.077*($B$35/(COS(RADIANS('NOAA Solar Calculation'!AD68))))^0.3)),0)</f>
        <v>0</v>
      </c>
    </row>
    <row r="104" spans="1:3" x14ac:dyDescent="0.25">
      <c r="A104" s="14">
        <f>'NOAA Solar Calculation'!D69</f>
        <v>42725</v>
      </c>
      <c r="B104" s="7">
        <f>'NOAA Solar Calculation'!E69</f>
        <v>0.22569444444444411</v>
      </c>
      <c r="C104" s="11">
        <f>IF('NOAA Solar Calculation'!AD69 &lt;= 90, $B$33*COS(RADIANS('NOAA Solar Calculation'!AD69))*(EXP((-$B$36*$B$34)/(1013*COS(RADIANS('NOAA Solar Calculation'!AD69)))))*((0.485+0.515*(1.041-0.16*((0.000949*$B$34+0.051)/(COS(RADIANS('NOAA Solar Calculation'!AD69))))^0.5))-(0.077*($B$35/(COS(RADIANS('NOAA Solar Calculation'!AD69))))^0.3)),0)</f>
        <v>0</v>
      </c>
    </row>
    <row r="105" spans="1:3" x14ac:dyDescent="0.25">
      <c r="A105" s="14">
        <f>'NOAA Solar Calculation'!D70</f>
        <v>42725</v>
      </c>
      <c r="B105" s="7">
        <f>'NOAA Solar Calculation'!E70</f>
        <v>0.22916666666666632</v>
      </c>
      <c r="C105" s="11">
        <f>IF('NOAA Solar Calculation'!AD70 &lt;= 90, $B$33*COS(RADIANS('NOAA Solar Calculation'!AD70))*(EXP((-$B$36*$B$34)/(1013*COS(RADIANS('NOAA Solar Calculation'!AD70)))))*((0.485+0.515*(1.041-0.16*((0.000949*$B$34+0.051)/(COS(RADIANS('NOAA Solar Calculation'!AD70))))^0.5))-(0.077*($B$35/(COS(RADIANS('NOAA Solar Calculation'!AD70))))^0.3)),0)</f>
        <v>0</v>
      </c>
    </row>
    <row r="106" spans="1:3" x14ac:dyDescent="0.25">
      <c r="A106" s="14">
        <f>'NOAA Solar Calculation'!D71</f>
        <v>42725</v>
      </c>
      <c r="B106" s="7">
        <f>'NOAA Solar Calculation'!E71</f>
        <v>0.23263888888888853</v>
      </c>
      <c r="C106" s="11">
        <f>IF('NOAA Solar Calculation'!AD71 &lt;= 90, $B$33*COS(RADIANS('NOAA Solar Calculation'!AD71))*(EXP((-$B$36*$B$34)/(1013*COS(RADIANS('NOAA Solar Calculation'!AD71)))))*((0.485+0.515*(1.041-0.16*((0.000949*$B$34+0.051)/(COS(RADIANS('NOAA Solar Calculation'!AD71))))^0.5))-(0.077*($B$35/(COS(RADIANS('NOAA Solar Calculation'!AD71))))^0.3)),0)</f>
        <v>0</v>
      </c>
    </row>
    <row r="107" spans="1:3" x14ac:dyDescent="0.25">
      <c r="A107" s="14">
        <f>'NOAA Solar Calculation'!D72</f>
        <v>42725</v>
      </c>
      <c r="B107" s="7">
        <f>'NOAA Solar Calculation'!E72</f>
        <v>0.23611111111111074</v>
      </c>
      <c r="C107" s="11">
        <f>IF('NOAA Solar Calculation'!AD72 &lt;= 90, $B$33*COS(RADIANS('NOAA Solar Calculation'!AD72))*(EXP((-$B$36*$B$34)/(1013*COS(RADIANS('NOAA Solar Calculation'!AD72)))))*((0.485+0.515*(1.041-0.16*((0.000949*$B$34+0.051)/(COS(RADIANS('NOAA Solar Calculation'!AD72))))^0.5))-(0.077*($B$35/(COS(RADIANS('NOAA Solar Calculation'!AD72))))^0.3)),0)</f>
        <v>0</v>
      </c>
    </row>
    <row r="108" spans="1:3" x14ac:dyDescent="0.25">
      <c r="A108" s="14">
        <f>'NOAA Solar Calculation'!D73</f>
        <v>42725</v>
      </c>
      <c r="B108" s="7">
        <f>'NOAA Solar Calculation'!E73</f>
        <v>0.23958333333333295</v>
      </c>
      <c r="C108" s="11">
        <f>IF('NOAA Solar Calculation'!AD73 &lt;= 90, $B$33*COS(RADIANS('NOAA Solar Calculation'!AD73))*(EXP((-$B$36*$B$34)/(1013*COS(RADIANS('NOAA Solar Calculation'!AD73)))))*((0.485+0.515*(1.041-0.16*((0.000949*$B$34+0.051)/(COS(RADIANS('NOAA Solar Calculation'!AD73))))^0.5))-(0.077*($B$35/(COS(RADIANS('NOAA Solar Calculation'!AD73))))^0.3)),0)</f>
        <v>0</v>
      </c>
    </row>
    <row r="109" spans="1:3" x14ac:dyDescent="0.25">
      <c r="A109" s="14">
        <f>'NOAA Solar Calculation'!D74</f>
        <v>42725</v>
      </c>
      <c r="B109" s="7">
        <f>'NOAA Solar Calculation'!E74</f>
        <v>0.24305555555555516</v>
      </c>
      <c r="C109" s="11">
        <f>IF('NOAA Solar Calculation'!AD74 &lt;= 90, $B$33*COS(RADIANS('NOAA Solar Calculation'!AD74))*(EXP((-$B$36*$B$34)/(1013*COS(RADIANS('NOAA Solar Calculation'!AD74)))))*((0.485+0.515*(1.041-0.16*((0.000949*$B$34+0.051)/(COS(RADIANS('NOAA Solar Calculation'!AD74))))^0.5))-(0.077*($B$35/(COS(RADIANS('NOAA Solar Calculation'!AD74))))^0.3)),0)</f>
        <v>0</v>
      </c>
    </row>
    <row r="110" spans="1:3" x14ac:dyDescent="0.25">
      <c r="A110" s="14">
        <f>'NOAA Solar Calculation'!D75</f>
        <v>42725</v>
      </c>
      <c r="B110" s="7">
        <f>'NOAA Solar Calculation'!E75</f>
        <v>0.24652777777777737</v>
      </c>
      <c r="C110" s="11">
        <f>IF('NOAA Solar Calculation'!AD75 &lt;= 90, $B$33*COS(RADIANS('NOAA Solar Calculation'!AD75))*(EXP((-$B$36*$B$34)/(1013*COS(RADIANS('NOAA Solar Calculation'!AD75)))))*((0.485+0.515*(1.041-0.16*((0.000949*$B$34+0.051)/(COS(RADIANS('NOAA Solar Calculation'!AD75))))^0.5))-(0.077*($B$35/(COS(RADIANS('NOAA Solar Calculation'!AD75))))^0.3)),0)</f>
        <v>0</v>
      </c>
    </row>
    <row r="111" spans="1:3" x14ac:dyDescent="0.25">
      <c r="A111" s="14">
        <f>'NOAA Solar Calculation'!D76</f>
        <v>42725</v>
      </c>
      <c r="B111" s="7">
        <f>'NOAA Solar Calculation'!E76</f>
        <v>0.24999999999999958</v>
      </c>
      <c r="C111" s="11">
        <f>IF('NOAA Solar Calculation'!AD76 &lt;= 90, $B$33*COS(RADIANS('NOAA Solar Calculation'!AD76))*(EXP((-$B$36*$B$34)/(1013*COS(RADIANS('NOAA Solar Calculation'!AD76)))))*((0.485+0.515*(1.041-0.16*((0.000949*$B$34+0.051)/(COS(RADIANS('NOAA Solar Calculation'!AD76))))^0.5))-(0.077*($B$35/(COS(RADIANS('NOAA Solar Calculation'!AD76))))^0.3)),0)</f>
        <v>0</v>
      </c>
    </row>
    <row r="112" spans="1:3" x14ac:dyDescent="0.25">
      <c r="A112" s="14">
        <f>'NOAA Solar Calculation'!D77</f>
        <v>42725</v>
      </c>
      <c r="B112" s="7">
        <f>'NOAA Solar Calculation'!E77</f>
        <v>0.25347222222222182</v>
      </c>
      <c r="C112" s="11">
        <f>IF('NOAA Solar Calculation'!AD77 &lt;= 90, $B$33*COS(RADIANS('NOAA Solar Calculation'!AD77))*(EXP((-$B$36*$B$34)/(1013*COS(RADIANS('NOAA Solar Calculation'!AD77)))))*((0.485+0.515*(1.041-0.16*((0.000949*$B$34+0.051)/(COS(RADIANS('NOAA Solar Calculation'!AD77))))^0.5))-(0.077*($B$35/(COS(RADIANS('NOAA Solar Calculation'!AD77))))^0.3)),0)</f>
        <v>0</v>
      </c>
    </row>
    <row r="113" spans="1:3" x14ac:dyDescent="0.25">
      <c r="A113" s="14">
        <f>'NOAA Solar Calculation'!D78</f>
        <v>42725</v>
      </c>
      <c r="B113" s="7">
        <f>'NOAA Solar Calculation'!E78</f>
        <v>0.25694444444444403</v>
      </c>
      <c r="C113" s="11">
        <f>IF('NOAA Solar Calculation'!AD78 &lt;= 90, $B$33*COS(RADIANS('NOAA Solar Calculation'!AD78))*(EXP((-$B$36*$B$34)/(1013*COS(RADIANS('NOAA Solar Calculation'!AD78)))))*((0.485+0.515*(1.041-0.16*((0.000949*$B$34+0.051)/(COS(RADIANS('NOAA Solar Calculation'!AD78))))^0.5))-(0.077*($B$35/(COS(RADIANS('NOAA Solar Calculation'!AD78))))^0.3)),0)</f>
        <v>0</v>
      </c>
    </row>
    <row r="114" spans="1:3" x14ac:dyDescent="0.25">
      <c r="A114" s="14">
        <f>'NOAA Solar Calculation'!D79</f>
        <v>42725</v>
      </c>
      <c r="B114" s="7">
        <f>'NOAA Solar Calculation'!E79</f>
        <v>0.26041666666666624</v>
      </c>
      <c r="C114" s="11">
        <f>IF('NOAA Solar Calculation'!AD79 &lt;= 90, $B$33*COS(RADIANS('NOAA Solar Calculation'!AD79))*(EXP((-$B$36*$B$34)/(1013*COS(RADIANS('NOAA Solar Calculation'!AD79)))))*((0.485+0.515*(1.041-0.16*((0.000949*$B$34+0.051)/(COS(RADIANS('NOAA Solar Calculation'!AD79))))^0.5))-(0.077*($B$35/(COS(RADIANS('NOAA Solar Calculation'!AD79))))^0.3)),0)</f>
        <v>0</v>
      </c>
    </row>
    <row r="115" spans="1:3" x14ac:dyDescent="0.25">
      <c r="A115" s="14">
        <f>'NOAA Solar Calculation'!D80</f>
        <v>42725</v>
      </c>
      <c r="B115" s="7">
        <f>'NOAA Solar Calculation'!E80</f>
        <v>0.26388888888888845</v>
      </c>
      <c r="C115" s="11">
        <f>IF('NOAA Solar Calculation'!AD80 &lt;= 90, $B$33*COS(RADIANS('NOAA Solar Calculation'!AD80))*(EXP((-$B$36*$B$34)/(1013*COS(RADIANS('NOAA Solar Calculation'!AD80)))))*((0.485+0.515*(1.041-0.16*((0.000949*$B$34+0.051)/(COS(RADIANS('NOAA Solar Calculation'!AD80))))^0.5))-(0.077*($B$35/(COS(RADIANS('NOAA Solar Calculation'!AD80))))^0.3)),0)</f>
        <v>0</v>
      </c>
    </row>
    <row r="116" spans="1:3" x14ac:dyDescent="0.25">
      <c r="A116" s="14">
        <f>'NOAA Solar Calculation'!D81</f>
        <v>42725</v>
      </c>
      <c r="B116" s="7">
        <f>'NOAA Solar Calculation'!E81</f>
        <v>0.26736111111111066</v>
      </c>
      <c r="C116" s="11">
        <f>IF('NOAA Solar Calculation'!AD81 &lt;= 90, $B$33*COS(RADIANS('NOAA Solar Calculation'!AD81))*(EXP((-$B$36*$B$34)/(1013*COS(RADIANS('NOAA Solar Calculation'!AD81)))))*((0.485+0.515*(1.041-0.16*((0.000949*$B$34+0.051)/(COS(RADIANS('NOAA Solar Calculation'!AD81))))^0.5))-(0.077*($B$35/(COS(RADIANS('NOAA Solar Calculation'!AD81))))^0.3)),0)</f>
        <v>0</v>
      </c>
    </row>
    <row r="117" spans="1:3" x14ac:dyDescent="0.25">
      <c r="A117" s="14">
        <f>'NOAA Solar Calculation'!D82</f>
        <v>42725</v>
      </c>
      <c r="B117" s="7">
        <f>'NOAA Solar Calculation'!E82</f>
        <v>0.27083333333333287</v>
      </c>
      <c r="C117" s="11">
        <f>IF('NOAA Solar Calculation'!AD82 &lt;= 90, $B$33*COS(RADIANS('NOAA Solar Calculation'!AD82))*(EXP((-$B$36*$B$34)/(1013*COS(RADIANS('NOAA Solar Calculation'!AD82)))))*((0.485+0.515*(1.041-0.16*((0.000949*$B$34+0.051)/(COS(RADIANS('NOAA Solar Calculation'!AD82))))^0.5))-(0.077*($B$35/(COS(RADIANS('NOAA Solar Calculation'!AD82))))^0.3)),0)</f>
        <v>0</v>
      </c>
    </row>
    <row r="118" spans="1:3" x14ac:dyDescent="0.25">
      <c r="A118" s="14">
        <f>'NOAA Solar Calculation'!D83</f>
        <v>42725</v>
      </c>
      <c r="B118" s="7">
        <f>'NOAA Solar Calculation'!E83</f>
        <v>0.27430555555555508</v>
      </c>
      <c r="C118" s="11">
        <f>IF('NOAA Solar Calculation'!AD83 &lt;= 90, $B$33*COS(RADIANS('NOAA Solar Calculation'!AD83))*(EXP((-$B$36*$B$34)/(1013*COS(RADIANS('NOAA Solar Calculation'!AD83)))))*((0.485+0.515*(1.041-0.16*((0.000949*$B$34+0.051)/(COS(RADIANS('NOAA Solar Calculation'!AD83))))^0.5))-(0.077*($B$35/(COS(RADIANS('NOAA Solar Calculation'!AD83))))^0.3)),0)</f>
        <v>0</v>
      </c>
    </row>
    <row r="119" spans="1:3" x14ac:dyDescent="0.25">
      <c r="A119" s="14">
        <f>'NOAA Solar Calculation'!D84</f>
        <v>42725</v>
      </c>
      <c r="B119" s="7">
        <f>'NOAA Solar Calculation'!E84</f>
        <v>0.27777777777777729</v>
      </c>
      <c r="C119" s="11">
        <f>IF('NOAA Solar Calculation'!AD84 &lt;= 90, $B$33*COS(RADIANS('NOAA Solar Calculation'!AD84))*(EXP((-$B$36*$B$34)/(1013*COS(RADIANS('NOAA Solar Calculation'!AD84)))))*((0.485+0.515*(1.041-0.16*((0.000949*$B$34+0.051)/(COS(RADIANS('NOAA Solar Calculation'!AD84))))^0.5))-(0.077*($B$35/(COS(RADIANS('NOAA Solar Calculation'!AD84))))^0.3)),0)</f>
        <v>0</v>
      </c>
    </row>
    <row r="120" spans="1:3" x14ac:dyDescent="0.25">
      <c r="A120" s="14">
        <f>'NOAA Solar Calculation'!D85</f>
        <v>42725</v>
      </c>
      <c r="B120" s="7">
        <f>'NOAA Solar Calculation'!E85</f>
        <v>0.2812499999999995</v>
      </c>
      <c r="C120" s="11">
        <f>IF('NOAA Solar Calculation'!AD85 &lt;= 90, $B$33*COS(RADIANS('NOAA Solar Calculation'!AD85))*(EXP((-$B$36*$B$34)/(1013*COS(RADIANS('NOAA Solar Calculation'!AD85)))))*((0.485+0.515*(1.041-0.16*((0.000949*$B$34+0.051)/(COS(RADIANS('NOAA Solar Calculation'!AD85))))^0.5))-(0.077*($B$35/(COS(RADIANS('NOAA Solar Calculation'!AD85))))^0.3)),0)</f>
        <v>0</v>
      </c>
    </row>
    <row r="121" spans="1:3" x14ac:dyDescent="0.25">
      <c r="A121" s="14">
        <f>'NOAA Solar Calculation'!D86</f>
        <v>42725</v>
      </c>
      <c r="B121" s="7">
        <f>'NOAA Solar Calculation'!E86</f>
        <v>0.28472222222222171</v>
      </c>
      <c r="C121" s="11">
        <f>IF('NOAA Solar Calculation'!AD86 &lt;= 90, $B$33*COS(RADIANS('NOAA Solar Calculation'!AD86))*(EXP((-$B$36*$B$34)/(1013*COS(RADIANS('NOAA Solar Calculation'!AD86)))))*((0.485+0.515*(1.041-0.16*((0.000949*$B$34+0.051)/(COS(RADIANS('NOAA Solar Calculation'!AD86))))^0.5))-(0.077*($B$35/(COS(RADIANS('NOAA Solar Calculation'!AD86))))^0.3)),0)</f>
        <v>0</v>
      </c>
    </row>
    <row r="122" spans="1:3" x14ac:dyDescent="0.25">
      <c r="A122" s="14">
        <f>'NOAA Solar Calculation'!D87</f>
        <v>42725</v>
      </c>
      <c r="B122" s="7">
        <f>'NOAA Solar Calculation'!E87</f>
        <v>0.28819444444444392</v>
      </c>
      <c r="C122" s="11">
        <f>IF('NOAA Solar Calculation'!AD87 &lt;= 90, $B$33*COS(RADIANS('NOAA Solar Calculation'!AD87))*(EXP((-$B$36*$B$34)/(1013*COS(RADIANS('NOAA Solar Calculation'!AD87)))))*((0.485+0.515*(1.041-0.16*((0.000949*$B$34+0.051)/(COS(RADIANS('NOAA Solar Calculation'!AD87))))^0.5))-(0.077*($B$35/(COS(RADIANS('NOAA Solar Calculation'!AD87))))^0.3)),0)</f>
        <v>0</v>
      </c>
    </row>
    <row r="123" spans="1:3" x14ac:dyDescent="0.25">
      <c r="A123" s="14">
        <f>'NOAA Solar Calculation'!D88</f>
        <v>42725</v>
      </c>
      <c r="B123" s="7">
        <f>'NOAA Solar Calculation'!E88</f>
        <v>0.29166666666666613</v>
      </c>
      <c r="C123" s="11">
        <f>IF('NOAA Solar Calculation'!AD88 &lt;= 90, $B$33*COS(RADIANS('NOAA Solar Calculation'!AD88))*(EXP((-$B$36*$B$34)/(1013*COS(RADIANS('NOAA Solar Calculation'!AD88)))))*((0.485+0.515*(1.041-0.16*((0.000949*$B$34+0.051)/(COS(RADIANS('NOAA Solar Calculation'!AD88))))^0.5))-(0.077*($B$35/(COS(RADIANS('NOAA Solar Calculation'!AD88))))^0.3)),0)</f>
        <v>0</v>
      </c>
    </row>
    <row r="124" spans="1:3" x14ac:dyDescent="0.25">
      <c r="A124" s="14">
        <f>'NOAA Solar Calculation'!D89</f>
        <v>42725</v>
      </c>
      <c r="B124" s="7">
        <f>'NOAA Solar Calculation'!E89</f>
        <v>0.29513888888888834</v>
      </c>
      <c r="C124" s="11">
        <f>IF('NOAA Solar Calculation'!AD89 &lt;= 90, $B$33*COS(RADIANS('NOAA Solar Calculation'!AD89))*(EXP((-$B$36*$B$34)/(1013*COS(RADIANS('NOAA Solar Calculation'!AD89)))))*((0.485+0.515*(1.041-0.16*((0.000949*$B$34+0.051)/(COS(RADIANS('NOAA Solar Calculation'!AD89))))^0.5))-(0.077*($B$35/(COS(RADIANS('NOAA Solar Calculation'!AD89))))^0.3)),0)</f>
        <v>0</v>
      </c>
    </row>
    <row r="125" spans="1:3" x14ac:dyDescent="0.25">
      <c r="A125" s="14">
        <f>'NOAA Solar Calculation'!D90</f>
        <v>42725</v>
      </c>
      <c r="B125" s="7">
        <f>'NOAA Solar Calculation'!E90</f>
        <v>0.29861111111111055</v>
      </c>
      <c r="C125" s="11">
        <f>IF('NOAA Solar Calculation'!AD90 &lt;= 90, $B$33*COS(RADIANS('NOAA Solar Calculation'!AD90))*(EXP((-$B$36*$B$34)/(1013*COS(RADIANS('NOAA Solar Calculation'!AD90)))))*((0.485+0.515*(1.041-0.16*((0.000949*$B$34+0.051)/(COS(RADIANS('NOAA Solar Calculation'!AD90))))^0.5))-(0.077*($B$35/(COS(RADIANS('NOAA Solar Calculation'!AD90))))^0.3)),0)</f>
        <v>0</v>
      </c>
    </row>
    <row r="126" spans="1:3" x14ac:dyDescent="0.25">
      <c r="A126" s="14">
        <f>'NOAA Solar Calculation'!D91</f>
        <v>42725</v>
      </c>
      <c r="B126" s="7">
        <f>'NOAA Solar Calculation'!E91</f>
        <v>0.30208333333333276</v>
      </c>
      <c r="C126" s="11">
        <f>IF('NOAA Solar Calculation'!AD91 &lt;= 90, $B$33*COS(RADIANS('NOAA Solar Calculation'!AD91))*(EXP((-$B$36*$B$34)/(1013*COS(RADIANS('NOAA Solar Calculation'!AD91)))))*((0.485+0.515*(1.041-0.16*((0.000949*$B$34+0.051)/(COS(RADIANS('NOAA Solar Calculation'!AD91))))^0.5))-(0.077*($B$35/(COS(RADIANS('NOAA Solar Calculation'!AD91))))^0.3)),0)</f>
        <v>0</v>
      </c>
    </row>
    <row r="127" spans="1:3" x14ac:dyDescent="0.25">
      <c r="A127" s="14">
        <f>'NOAA Solar Calculation'!D92</f>
        <v>42725</v>
      </c>
      <c r="B127" s="7">
        <f>'NOAA Solar Calculation'!E92</f>
        <v>0.30555555555555497</v>
      </c>
      <c r="C127" s="11">
        <f>IF('NOAA Solar Calculation'!AD92 &lt;= 90, $B$33*COS(RADIANS('NOAA Solar Calculation'!AD92))*(EXP((-$B$36*$B$34)/(1013*COS(RADIANS('NOAA Solar Calculation'!AD92)))))*((0.485+0.515*(1.041-0.16*((0.000949*$B$34+0.051)/(COS(RADIANS('NOAA Solar Calculation'!AD92))))^0.5))-(0.077*($B$35/(COS(RADIANS('NOAA Solar Calculation'!AD92))))^0.3)),0)</f>
        <v>0</v>
      </c>
    </row>
    <row r="128" spans="1:3" x14ac:dyDescent="0.25">
      <c r="A128" s="14">
        <f>'NOAA Solar Calculation'!D93</f>
        <v>42725</v>
      </c>
      <c r="B128" s="7">
        <f>'NOAA Solar Calculation'!E93</f>
        <v>0.30902777777777718</v>
      </c>
      <c r="C128" s="11">
        <f>IF('NOAA Solar Calculation'!AD93 &lt;= 90, $B$33*COS(RADIANS('NOAA Solar Calculation'!AD93))*(EXP((-$B$36*$B$34)/(1013*COS(RADIANS('NOAA Solar Calculation'!AD93)))))*((0.485+0.515*(1.041-0.16*((0.000949*$B$34+0.051)/(COS(RADIANS('NOAA Solar Calculation'!AD93))))^0.5))-(0.077*($B$35/(COS(RADIANS('NOAA Solar Calculation'!AD93))))^0.3)),0)</f>
        <v>0</v>
      </c>
    </row>
    <row r="129" spans="1:3" x14ac:dyDescent="0.25">
      <c r="A129" s="14">
        <f>'NOAA Solar Calculation'!D94</f>
        <v>42725</v>
      </c>
      <c r="B129" s="7">
        <f>'NOAA Solar Calculation'!E94</f>
        <v>0.31249999999999939</v>
      </c>
      <c r="C129" s="11">
        <f>IF('NOAA Solar Calculation'!AD94 &lt;= 90, $B$33*COS(RADIANS('NOAA Solar Calculation'!AD94))*(EXP((-$B$36*$B$34)/(1013*COS(RADIANS('NOAA Solar Calculation'!AD94)))))*((0.485+0.515*(1.041-0.16*((0.000949*$B$34+0.051)/(COS(RADIANS('NOAA Solar Calculation'!AD94))))^0.5))-(0.077*($B$35/(COS(RADIANS('NOAA Solar Calculation'!AD94))))^0.3)),0)</f>
        <v>0</v>
      </c>
    </row>
    <row r="130" spans="1:3" x14ac:dyDescent="0.25">
      <c r="A130" s="14">
        <f>'NOAA Solar Calculation'!D95</f>
        <v>42725</v>
      </c>
      <c r="B130" s="7">
        <f>'NOAA Solar Calculation'!E95</f>
        <v>0.3159722222222216</v>
      </c>
      <c r="C130" s="11">
        <f>IF('NOAA Solar Calculation'!AD95 &lt;= 90, $B$33*COS(RADIANS('NOAA Solar Calculation'!AD95))*(EXP((-$B$36*$B$34)/(1013*COS(RADIANS('NOAA Solar Calculation'!AD95)))))*((0.485+0.515*(1.041-0.16*((0.000949*$B$34+0.051)/(COS(RADIANS('NOAA Solar Calculation'!AD95))))^0.5))-(0.077*($B$35/(COS(RADIANS('NOAA Solar Calculation'!AD95))))^0.3)),0)</f>
        <v>0</v>
      </c>
    </row>
    <row r="131" spans="1:3" x14ac:dyDescent="0.25">
      <c r="A131" s="14">
        <f>'NOAA Solar Calculation'!D96</f>
        <v>42725</v>
      </c>
      <c r="B131" s="7">
        <f>'NOAA Solar Calculation'!E96</f>
        <v>0.31944444444444381</v>
      </c>
      <c r="C131" s="11">
        <f>IF('NOAA Solar Calculation'!AD96 &lt;= 90, $B$33*COS(RADIANS('NOAA Solar Calculation'!AD96))*(EXP((-$B$36*$B$34)/(1013*COS(RADIANS('NOAA Solar Calculation'!AD96)))))*((0.485+0.515*(1.041-0.16*((0.000949*$B$34+0.051)/(COS(RADIANS('NOAA Solar Calculation'!AD96))))^0.5))-(0.077*($B$35/(COS(RADIANS('NOAA Solar Calculation'!AD96))))^0.3)),0)</f>
        <v>0</v>
      </c>
    </row>
    <row r="132" spans="1:3" x14ac:dyDescent="0.25">
      <c r="A132" s="14">
        <f>'NOAA Solar Calculation'!D97</f>
        <v>42725</v>
      </c>
      <c r="B132" s="7">
        <f>'NOAA Solar Calculation'!E97</f>
        <v>0.32291666666666602</v>
      </c>
      <c r="C132" s="11">
        <f>IF('NOAA Solar Calculation'!AD97 &lt;= 90, $B$33*COS(RADIANS('NOAA Solar Calculation'!AD97))*(EXP((-$B$36*$B$34)/(1013*COS(RADIANS('NOAA Solar Calculation'!AD97)))))*((0.485+0.515*(1.041-0.16*((0.000949*$B$34+0.051)/(COS(RADIANS('NOAA Solar Calculation'!AD97))))^0.5))-(0.077*($B$35/(COS(RADIANS('NOAA Solar Calculation'!AD97))))^0.3)),0)</f>
        <v>0</v>
      </c>
    </row>
    <row r="133" spans="1:3" x14ac:dyDescent="0.25">
      <c r="A133" s="14">
        <f>'NOAA Solar Calculation'!D98</f>
        <v>42725</v>
      </c>
      <c r="B133" s="7">
        <f>'NOAA Solar Calculation'!E98</f>
        <v>0.32638888888888823</v>
      </c>
      <c r="C133" s="11">
        <f>IF('NOAA Solar Calculation'!AD98 &lt;= 90, $B$33*COS(RADIANS('NOAA Solar Calculation'!AD98))*(EXP((-$B$36*$B$34)/(1013*COS(RADIANS('NOAA Solar Calculation'!AD98)))))*((0.485+0.515*(1.041-0.16*((0.000949*$B$34+0.051)/(COS(RADIANS('NOAA Solar Calculation'!AD98))))^0.5))-(0.077*($B$35/(COS(RADIANS('NOAA Solar Calculation'!AD98))))^0.3)),0)</f>
        <v>0</v>
      </c>
    </row>
    <row r="134" spans="1:3" x14ac:dyDescent="0.25">
      <c r="A134" s="14">
        <f>'NOAA Solar Calculation'!D99</f>
        <v>42725</v>
      </c>
      <c r="B134" s="7">
        <f>'NOAA Solar Calculation'!E99</f>
        <v>0.32986111111111044</v>
      </c>
      <c r="C134" s="11">
        <f>IF('NOAA Solar Calculation'!AD99 &lt;= 90, $B$33*COS(RADIANS('NOAA Solar Calculation'!AD99))*(EXP((-$B$36*$B$34)/(1013*COS(RADIANS('NOAA Solar Calculation'!AD99)))))*((0.485+0.515*(1.041-0.16*((0.000949*$B$34+0.051)/(COS(RADIANS('NOAA Solar Calculation'!AD99))))^0.5))-(0.077*($B$35/(COS(RADIANS('NOAA Solar Calculation'!AD99))))^0.3)),0)</f>
        <v>0</v>
      </c>
    </row>
    <row r="135" spans="1:3" x14ac:dyDescent="0.25">
      <c r="A135" s="14">
        <f>'NOAA Solar Calculation'!D100</f>
        <v>42725</v>
      </c>
      <c r="B135" s="7">
        <f>'NOAA Solar Calculation'!E100</f>
        <v>0.33333333333333265</v>
      </c>
      <c r="C135" s="11">
        <f>IF('NOAA Solar Calculation'!AD100 &lt;= 90, $B$33*COS(RADIANS('NOAA Solar Calculation'!AD100))*(EXP((-$B$36*$B$34)/(1013*COS(RADIANS('NOAA Solar Calculation'!AD100)))))*((0.485+0.515*(1.041-0.16*((0.000949*$B$34+0.051)/(COS(RADIANS('NOAA Solar Calculation'!AD100))))^0.5))-(0.077*($B$35/(COS(RADIANS('NOAA Solar Calculation'!AD100))))^0.3)),0)</f>
        <v>0</v>
      </c>
    </row>
    <row r="136" spans="1:3" x14ac:dyDescent="0.25">
      <c r="A136" s="14">
        <f>'NOAA Solar Calculation'!D101</f>
        <v>42725</v>
      </c>
      <c r="B136" s="7">
        <f>'NOAA Solar Calculation'!E101</f>
        <v>0.33680555555555486</v>
      </c>
      <c r="C136" s="11">
        <f>IF('NOAA Solar Calculation'!AD101 &lt;= 90, $B$33*COS(RADIANS('NOAA Solar Calculation'!AD101))*(EXP((-$B$36*$B$34)/(1013*COS(RADIANS('NOAA Solar Calculation'!AD101)))))*((0.485+0.515*(1.041-0.16*((0.000949*$B$34+0.051)/(COS(RADIANS('NOAA Solar Calculation'!AD101))))^0.5))-(0.077*($B$35/(COS(RADIANS('NOAA Solar Calculation'!AD101))))^0.3)),0)</f>
        <v>0</v>
      </c>
    </row>
    <row r="137" spans="1:3" x14ac:dyDescent="0.25">
      <c r="A137" s="14">
        <f>'NOAA Solar Calculation'!D102</f>
        <v>42725</v>
      </c>
      <c r="B137" s="7">
        <f>'NOAA Solar Calculation'!E102</f>
        <v>0.34027777777777707</v>
      </c>
      <c r="C137" s="11">
        <f>IF('NOAA Solar Calculation'!AD102 &lt;= 90, $B$33*COS(RADIANS('NOAA Solar Calculation'!AD102))*(EXP((-$B$36*$B$34)/(1013*COS(RADIANS('NOAA Solar Calculation'!AD102)))))*((0.485+0.515*(1.041-0.16*((0.000949*$B$34+0.051)/(COS(RADIANS('NOAA Solar Calculation'!AD102))))^0.5))-(0.077*($B$35/(COS(RADIANS('NOAA Solar Calculation'!AD102))))^0.3)),0)</f>
        <v>0</v>
      </c>
    </row>
    <row r="138" spans="1:3" x14ac:dyDescent="0.25">
      <c r="A138" s="14">
        <f>'NOAA Solar Calculation'!D103</f>
        <v>42725</v>
      </c>
      <c r="B138" s="7">
        <f>'NOAA Solar Calculation'!E103</f>
        <v>0.34374999999999928</v>
      </c>
      <c r="C138" s="11">
        <f>IF('NOAA Solar Calculation'!AD103 &lt;= 90, $B$33*COS(RADIANS('NOAA Solar Calculation'!AD103))*(EXP((-$B$36*$B$34)/(1013*COS(RADIANS('NOAA Solar Calculation'!AD103)))))*((0.485+0.515*(1.041-0.16*((0.000949*$B$34+0.051)/(COS(RADIANS('NOAA Solar Calculation'!AD103))))^0.5))-(0.077*($B$35/(COS(RADIANS('NOAA Solar Calculation'!AD103))))^0.3)),0)</f>
        <v>0</v>
      </c>
    </row>
    <row r="139" spans="1:3" x14ac:dyDescent="0.25">
      <c r="A139" s="14">
        <f>'NOAA Solar Calculation'!D104</f>
        <v>42725</v>
      </c>
      <c r="B139" s="7">
        <f>'NOAA Solar Calculation'!E104</f>
        <v>0.34722222222222149</v>
      </c>
      <c r="C139" s="11">
        <f>IF('NOAA Solar Calculation'!AD104 &lt;= 90, $B$33*COS(RADIANS('NOAA Solar Calculation'!AD104))*(EXP((-$B$36*$B$34)/(1013*COS(RADIANS('NOAA Solar Calculation'!AD104)))))*((0.485+0.515*(1.041-0.16*((0.000949*$B$34+0.051)/(COS(RADIANS('NOAA Solar Calculation'!AD104))))^0.5))-(0.077*($B$35/(COS(RADIANS('NOAA Solar Calculation'!AD104))))^0.3)),0)</f>
        <v>0</v>
      </c>
    </row>
    <row r="140" spans="1:3" x14ac:dyDescent="0.25">
      <c r="A140" s="14">
        <f>'NOAA Solar Calculation'!D105</f>
        <v>42725</v>
      </c>
      <c r="B140" s="7">
        <f>'NOAA Solar Calculation'!E105</f>
        <v>0.3506944444444437</v>
      </c>
      <c r="C140" s="11">
        <f>IF('NOAA Solar Calculation'!AD105 &lt;= 90, $B$33*COS(RADIANS('NOAA Solar Calculation'!AD105))*(EXP((-$B$36*$B$34)/(1013*COS(RADIANS('NOAA Solar Calculation'!AD105)))))*((0.485+0.515*(1.041-0.16*((0.000949*$B$34+0.051)/(COS(RADIANS('NOAA Solar Calculation'!AD105))))^0.5))-(0.077*($B$35/(COS(RADIANS('NOAA Solar Calculation'!AD105))))^0.3)),0)</f>
        <v>2.3586490787147385</v>
      </c>
    </row>
    <row r="141" spans="1:3" x14ac:dyDescent="0.25">
      <c r="A141" s="14">
        <f>'NOAA Solar Calculation'!D106</f>
        <v>42725</v>
      </c>
      <c r="B141" s="7">
        <f>'NOAA Solar Calculation'!E106</f>
        <v>0.35416666666666591</v>
      </c>
      <c r="C141" s="11">
        <f>IF('NOAA Solar Calculation'!AD106 &lt;= 90, $B$33*COS(RADIANS('NOAA Solar Calculation'!AD106))*(EXP((-$B$36*$B$34)/(1013*COS(RADIANS('NOAA Solar Calculation'!AD106)))))*((0.485+0.515*(1.041-0.16*((0.000949*$B$34+0.051)/(COS(RADIANS('NOAA Solar Calculation'!AD106))))^0.5))-(0.077*($B$35/(COS(RADIANS('NOAA Solar Calculation'!AD106))))^0.3)),0)</f>
        <v>18.541670851545931</v>
      </c>
    </row>
    <row r="142" spans="1:3" x14ac:dyDescent="0.25">
      <c r="A142" s="14">
        <f>'NOAA Solar Calculation'!D107</f>
        <v>42725</v>
      </c>
      <c r="B142" s="7">
        <f>'NOAA Solar Calculation'!E107</f>
        <v>0.35763888888888812</v>
      </c>
      <c r="C142" s="11">
        <f>IF('NOAA Solar Calculation'!AD107 &lt;= 90, $B$33*COS(RADIANS('NOAA Solar Calculation'!AD107))*(EXP((-$B$36*$B$34)/(1013*COS(RADIANS('NOAA Solar Calculation'!AD107)))))*((0.485+0.515*(1.041-0.16*((0.000949*$B$34+0.051)/(COS(RADIANS('NOAA Solar Calculation'!AD107))))^0.5))-(0.077*($B$35/(COS(RADIANS('NOAA Solar Calculation'!AD107))))^0.3)),0)</f>
        <v>35.828691894399498</v>
      </c>
    </row>
    <row r="143" spans="1:3" x14ac:dyDescent="0.25">
      <c r="A143" s="14">
        <f>'NOAA Solar Calculation'!D108</f>
        <v>42725</v>
      </c>
      <c r="B143" s="7">
        <f>'NOAA Solar Calculation'!E108</f>
        <v>0.36111111111111033</v>
      </c>
      <c r="C143" s="11">
        <f>IF('NOAA Solar Calculation'!AD108 &lt;= 90, $B$33*COS(RADIANS('NOAA Solar Calculation'!AD108))*(EXP((-$B$36*$B$34)/(1013*COS(RADIANS('NOAA Solar Calculation'!AD108)))))*((0.485+0.515*(1.041-0.16*((0.000949*$B$34+0.051)/(COS(RADIANS('NOAA Solar Calculation'!AD108))))^0.5))-(0.077*($B$35/(COS(RADIANS('NOAA Solar Calculation'!AD108))))^0.3)),0)</f>
        <v>53.369077454780438</v>
      </c>
    </row>
    <row r="144" spans="1:3" x14ac:dyDescent="0.25">
      <c r="A144" s="14">
        <f>'NOAA Solar Calculation'!D109</f>
        <v>42725</v>
      </c>
      <c r="B144" s="7">
        <f>'NOAA Solar Calculation'!E109</f>
        <v>0.36458333333333254</v>
      </c>
      <c r="C144" s="11">
        <f>IF('NOAA Solar Calculation'!AD109 &lt;= 90, $B$33*COS(RADIANS('NOAA Solar Calculation'!AD109))*(EXP((-$B$36*$B$34)/(1013*COS(RADIANS('NOAA Solar Calculation'!AD109)))))*((0.485+0.515*(1.041-0.16*((0.000949*$B$34+0.051)/(COS(RADIANS('NOAA Solar Calculation'!AD109))))^0.5))-(0.077*($B$35/(COS(RADIANS('NOAA Solar Calculation'!AD109))))^0.3)),0)</f>
        <v>70.960682773532497</v>
      </c>
    </row>
    <row r="145" spans="1:3" x14ac:dyDescent="0.25">
      <c r="A145" s="14">
        <f>'NOAA Solar Calculation'!D110</f>
        <v>42725</v>
      </c>
      <c r="B145" s="7">
        <f>'NOAA Solar Calculation'!E110</f>
        <v>0.36805555555555475</v>
      </c>
      <c r="C145" s="11">
        <f>IF('NOAA Solar Calculation'!AD110 &lt;= 90, $B$33*COS(RADIANS('NOAA Solar Calculation'!AD110))*(EXP((-$B$36*$B$34)/(1013*COS(RADIANS('NOAA Solar Calculation'!AD110)))))*((0.485+0.515*(1.041-0.16*((0.000949*$B$34+0.051)/(COS(RADIANS('NOAA Solar Calculation'!AD110))))^0.5))-(0.077*($B$35/(COS(RADIANS('NOAA Solar Calculation'!AD110))))^0.3)),0)</f>
        <v>88.511958263032497</v>
      </c>
    </row>
    <row r="146" spans="1:3" x14ac:dyDescent="0.25">
      <c r="A146" s="14">
        <f>'NOAA Solar Calculation'!D111</f>
        <v>42725</v>
      </c>
      <c r="B146" s="7">
        <f>'NOAA Solar Calculation'!E111</f>
        <v>0.37152777777777696</v>
      </c>
      <c r="C146" s="11">
        <f>IF('NOAA Solar Calculation'!AD111 &lt;= 90, $B$33*COS(RADIANS('NOAA Solar Calculation'!AD111))*(EXP((-$B$36*$B$34)/(1013*COS(RADIANS('NOAA Solar Calculation'!AD111)))))*((0.485+0.515*(1.041-0.16*((0.000949*$B$34+0.051)/(COS(RADIANS('NOAA Solar Calculation'!AD111))))^0.5))-(0.077*($B$35/(COS(RADIANS('NOAA Solar Calculation'!AD111))))^0.3)),0)</f>
        <v>105.96959714775903</v>
      </c>
    </row>
    <row r="147" spans="1:3" x14ac:dyDescent="0.25">
      <c r="A147" s="14">
        <f>'NOAA Solar Calculation'!D112</f>
        <v>42725</v>
      </c>
      <c r="B147" s="7">
        <f>'NOAA Solar Calculation'!E112</f>
        <v>0.37499999999999917</v>
      </c>
      <c r="C147" s="11">
        <f>IF('NOAA Solar Calculation'!AD112 &lt;= 90, $B$33*COS(RADIANS('NOAA Solar Calculation'!AD112))*(EXP((-$B$36*$B$34)/(1013*COS(RADIANS('NOAA Solar Calculation'!AD112)))))*((0.485+0.515*(1.041-0.16*((0.000949*$B$34+0.051)/(COS(RADIANS('NOAA Solar Calculation'!AD112))))^0.5))-(0.077*($B$35/(COS(RADIANS('NOAA Solar Calculation'!AD112))))^0.3)),0)</f>
        <v>123.29765292265533</v>
      </c>
    </row>
    <row r="148" spans="1:3" x14ac:dyDescent="0.25">
      <c r="A148" s="14">
        <f>'NOAA Solar Calculation'!D113</f>
        <v>42725</v>
      </c>
      <c r="B148" s="7">
        <f>'NOAA Solar Calculation'!E113</f>
        <v>0.37847222222222138</v>
      </c>
      <c r="C148" s="11">
        <f>IF('NOAA Solar Calculation'!AD113 &lt;= 90, $B$33*COS(RADIANS('NOAA Solar Calculation'!AD113))*(EXP((-$B$36*$B$34)/(1013*COS(RADIANS('NOAA Solar Calculation'!AD113)))))*((0.485+0.515*(1.041-0.16*((0.000949*$B$34+0.051)/(COS(RADIANS('NOAA Solar Calculation'!AD113))))^0.5))-(0.077*($B$35/(COS(RADIANS('NOAA Solar Calculation'!AD113))))^0.3)),0)</f>
        <v>140.4694022096262</v>
      </c>
    </row>
    <row r="149" spans="1:3" x14ac:dyDescent="0.25">
      <c r="A149" s="14">
        <f>'NOAA Solar Calculation'!D114</f>
        <v>42725</v>
      </c>
      <c r="B149" s="7">
        <f>'NOAA Solar Calculation'!E114</f>
        <v>0.38194444444444359</v>
      </c>
      <c r="C149" s="11">
        <f>IF('NOAA Solar Calculation'!AD114 &lt;= 90, $B$33*COS(RADIANS('NOAA Solar Calculation'!AD114))*(EXP((-$B$36*$B$34)/(1013*COS(RADIANS('NOAA Solar Calculation'!AD114)))))*((0.485+0.515*(1.041-0.16*((0.000949*$B$34+0.051)/(COS(RADIANS('NOAA Solar Calculation'!AD114))))^0.5))-(0.077*($B$35/(COS(RADIANS('NOAA Solar Calculation'!AD114))))^0.3)),0)</f>
        <v>157.46356739095705</v>
      </c>
    </row>
    <row r="150" spans="1:3" x14ac:dyDescent="0.25">
      <c r="A150" s="14">
        <f>'NOAA Solar Calculation'!D115</f>
        <v>42725</v>
      </c>
      <c r="B150" s="7">
        <f>'NOAA Solar Calculation'!E115</f>
        <v>0.3854166666666658</v>
      </c>
      <c r="C150" s="11">
        <f>IF('NOAA Solar Calculation'!AD115 &lt;= 90, $B$33*COS(RADIANS('NOAA Solar Calculation'!AD115))*(EXP((-$B$36*$B$34)/(1013*COS(RADIANS('NOAA Solar Calculation'!AD115)))))*((0.485+0.515*(1.041-0.16*((0.000949*$B$34+0.051)/(COS(RADIANS('NOAA Solar Calculation'!AD115))))^0.5))-(0.077*($B$35/(COS(RADIANS('NOAA Solar Calculation'!AD115))))^0.3)),0)</f>
        <v>174.26234509637646</v>
      </c>
    </row>
    <row r="151" spans="1:3" x14ac:dyDescent="0.25">
      <c r="A151" s="14">
        <f>'NOAA Solar Calculation'!D116</f>
        <v>42725</v>
      </c>
      <c r="B151" s="7">
        <f>'NOAA Solar Calculation'!E116</f>
        <v>0.38888888888888801</v>
      </c>
      <c r="C151" s="11">
        <f>IF('NOAA Solar Calculation'!AD116 &lt;= 90, $B$33*COS(RADIANS('NOAA Solar Calculation'!AD116))*(EXP((-$B$36*$B$34)/(1013*COS(RADIANS('NOAA Solar Calculation'!AD116)))))*((0.485+0.515*(1.041-0.16*((0.000949*$B$34+0.051)/(COS(RADIANS('NOAA Solar Calculation'!AD116))))^0.5))-(0.077*($B$35/(COS(RADIANS('NOAA Solar Calculation'!AD116))))^0.3)),0)</f>
        <v>190.85028637439976</v>
      </c>
    </row>
    <row r="152" spans="1:3" x14ac:dyDescent="0.25">
      <c r="A152" s="14">
        <f>'NOAA Solar Calculation'!D117</f>
        <v>42725</v>
      </c>
      <c r="B152" s="7">
        <f>'NOAA Solar Calculation'!E117</f>
        <v>0.39236111111111022</v>
      </c>
      <c r="C152" s="11">
        <f>IF('NOAA Solar Calculation'!AD117 &lt;= 90, $B$33*COS(RADIANS('NOAA Solar Calculation'!AD117))*(EXP((-$B$36*$B$34)/(1013*COS(RADIANS('NOAA Solar Calculation'!AD117)))))*((0.485+0.515*(1.041-0.16*((0.000949*$B$34+0.051)/(COS(RADIANS('NOAA Solar Calculation'!AD117))))^0.5))-(0.077*($B$35/(COS(RADIANS('NOAA Solar Calculation'!AD117))))^0.3)),0)</f>
        <v>207.21361853852676</v>
      </c>
    </row>
    <row r="153" spans="1:3" x14ac:dyDescent="0.25">
      <c r="A153" s="14">
        <f>'NOAA Solar Calculation'!D118</f>
        <v>42725</v>
      </c>
      <c r="B153" s="7">
        <f>'NOAA Solar Calculation'!E118</f>
        <v>0.39583333333333243</v>
      </c>
      <c r="C153" s="11">
        <f>IF('NOAA Solar Calculation'!AD118 &lt;= 90, $B$33*COS(RADIANS('NOAA Solar Calculation'!AD118))*(EXP((-$B$36*$B$34)/(1013*COS(RADIANS('NOAA Solar Calculation'!AD118)))))*((0.485+0.515*(1.041-0.16*((0.000949*$B$34+0.051)/(COS(RADIANS('NOAA Solar Calculation'!AD118))))^0.5))-(0.077*($B$35/(COS(RADIANS('NOAA Solar Calculation'!AD118))))^0.3)),0)</f>
        <v>223.33981332752577</v>
      </c>
    </row>
    <row r="154" spans="1:3" x14ac:dyDescent="0.25">
      <c r="A154" s="14">
        <f>'NOAA Solar Calculation'!D119</f>
        <v>42725</v>
      </c>
      <c r="B154" s="7">
        <f>'NOAA Solar Calculation'!E119</f>
        <v>0.39930555555555464</v>
      </c>
      <c r="C154" s="11">
        <f>IF('NOAA Solar Calculation'!AD119 &lt;= 90, $B$33*COS(RADIANS('NOAA Solar Calculation'!AD119))*(EXP((-$B$36*$B$34)/(1013*COS(RADIANS('NOAA Solar Calculation'!AD119)))))*((0.485+0.515*(1.041-0.16*((0.000949*$B$34+0.051)/(COS(RADIANS('NOAA Solar Calculation'!AD119))))^0.5))-(0.077*($B$35/(COS(RADIANS('NOAA Solar Calculation'!AD119))))^0.3)),0)</f>
        <v>239.21730063119298</v>
      </c>
    </row>
    <row r="155" spans="1:3" x14ac:dyDescent="0.25">
      <c r="A155" s="14">
        <f>'NOAA Solar Calculation'!D120</f>
        <v>42725</v>
      </c>
      <c r="B155" s="7">
        <f>'NOAA Solar Calculation'!E120</f>
        <v>0.40277777777777685</v>
      </c>
      <c r="C155" s="11">
        <f>IF('NOAA Solar Calculation'!AD120 &lt;= 90, $B$33*COS(RADIANS('NOAA Solar Calculation'!AD120))*(EXP((-$B$36*$B$34)/(1013*COS(RADIANS('NOAA Solar Calculation'!AD120)))))*((0.485+0.515*(1.041-0.16*((0.000949*$B$34+0.051)/(COS(RADIANS('NOAA Solar Calculation'!AD120))))^0.5))-(0.077*($B$35/(COS(RADIANS('NOAA Solar Calculation'!AD120))))^0.3)),0)</f>
        <v>254.83527235528058</v>
      </c>
    </row>
    <row r="156" spans="1:3" x14ac:dyDescent="0.25">
      <c r="A156" s="14">
        <f>'NOAA Solar Calculation'!D121</f>
        <v>42725</v>
      </c>
      <c r="B156" s="7">
        <f>'NOAA Solar Calculation'!E121</f>
        <v>0.40624999999999906</v>
      </c>
      <c r="C156" s="11">
        <f>IF('NOAA Solar Calculation'!AD121 &lt;= 90, $B$33*COS(RADIANS('NOAA Solar Calculation'!AD121))*(EXP((-$B$36*$B$34)/(1013*COS(RADIANS('NOAA Solar Calculation'!AD121)))))*((0.485+0.515*(1.041-0.16*((0.000949*$B$34+0.051)/(COS(RADIANS('NOAA Solar Calculation'!AD121))))^0.5))-(0.077*($B$35/(COS(RADIANS('NOAA Solar Calculation'!AD121))))^0.3)),0)</f>
        <v>270.18354436056438</v>
      </c>
    </row>
    <row r="157" spans="1:3" x14ac:dyDescent="0.25">
      <c r="A157" s="14">
        <f>'NOAA Solar Calculation'!D122</f>
        <v>42725</v>
      </c>
      <c r="B157" s="7">
        <f>'NOAA Solar Calculation'!E122</f>
        <v>0.40972222222222127</v>
      </c>
      <c r="C157" s="11">
        <f>IF('NOAA Solar Calculation'!AD122 &lt;= 90, $B$33*COS(RADIANS('NOAA Solar Calculation'!AD122))*(EXP((-$B$36*$B$34)/(1013*COS(RADIANS('NOAA Solar Calculation'!AD122)))))*((0.485+0.515*(1.041-0.16*((0.000949*$B$34+0.051)/(COS(RADIANS('NOAA Solar Calculation'!AD122))))^0.5))-(0.077*($B$35/(COS(RADIANS('NOAA Solar Calculation'!AD122))))^0.3)),0)</f>
        <v>285.25245704125342</v>
      </c>
    </row>
    <row r="158" spans="1:3" x14ac:dyDescent="0.25">
      <c r="A158" s="14">
        <f>'NOAA Solar Calculation'!D123</f>
        <v>42725</v>
      </c>
      <c r="B158" s="7">
        <f>'NOAA Solar Calculation'!E123</f>
        <v>0.41319444444444348</v>
      </c>
      <c r="C158" s="11">
        <f>IF('NOAA Solar Calculation'!AD123 &lt;= 90, $B$33*COS(RADIANS('NOAA Solar Calculation'!AD123))*(EXP((-$B$36*$B$34)/(1013*COS(RADIANS('NOAA Solar Calculation'!AD123)))))*((0.485+0.515*(1.041-0.16*((0.000949*$B$34+0.051)/(COS(RADIANS('NOAA Solar Calculation'!AD123))))^0.5))-(0.077*($B$35/(COS(RADIANS('NOAA Solar Calculation'!AD123))))^0.3)),0)</f>
        <v>300.03280237438088</v>
      </c>
    </row>
    <row r="159" spans="1:3" x14ac:dyDescent="0.25">
      <c r="A159" s="14">
        <f>'NOAA Solar Calculation'!D124</f>
        <v>42725</v>
      </c>
      <c r="B159" s="7">
        <f>'NOAA Solar Calculation'!E124</f>
        <v>0.41666666666666569</v>
      </c>
      <c r="C159" s="11">
        <f>IF('NOAA Solar Calculation'!AD124 &lt;= 90, $B$33*COS(RADIANS('NOAA Solar Calculation'!AD124))*(EXP((-$B$36*$B$34)/(1013*COS(RADIANS('NOAA Solar Calculation'!AD124)))))*((0.485+0.515*(1.041-0.16*((0.000949*$B$34+0.051)/(COS(RADIANS('NOAA Solar Calculation'!AD124))))^0.5))-(0.077*($B$35/(COS(RADIANS('NOAA Solar Calculation'!AD124))))^0.3)),0)</f>
        <v>314.51576953549034</v>
      </c>
    </row>
    <row r="160" spans="1:3" x14ac:dyDescent="0.25">
      <c r="A160" s="14">
        <f>'NOAA Solar Calculation'!D125</f>
        <v>42725</v>
      </c>
      <c r="B160" s="7">
        <f>'NOAA Solar Calculation'!E125</f>
        <v>0.4201388888888879</v>
      </c>
      <c r="C160" s="11">
        <f>IF('NOAA Solar Calculation'!AD125 &lt;= 90, $B$33*COS(RADIANS('NOAA Solar Calculation'!AD125))*(EXP((-$B$36*$B$34)/(1013*COS(RADIANS('NOAA Solar Calculation'!AD125)))))*((0.485+0.515*(1.041-0.16*((0.000949*$B$34+0.051)/(COS(RADIANS('NOAA Solar Calculation'!AD125))))^0.5))-(0.077*($B$35/(COS(RADIANS('NOAA Solar Calculation'!AD125))))^0.3)),0)</f>
        <v>328.69290381276892</v>
      </c>
    </row>
    <row r="161" spans="1:3" x14ac:dyDescent="0.25">
      <c r="A161" s="14">
        <f>'NOAA Solar Calculation'!D126</f>
        <v>42725</v>
      </c>
      <c r="B161" s="7">
        <f>'NOAA Solar Calculation'!E126</f>
        <v>0.42361111111111011</v>
      </c>
      <c r="C161" s="11">
        <f>IF('NOAA Solar Calculation'!AD126 &lt;= 90, $B$33*COS(RADIANS('NOAA Solar Calculation'!AD126))*(EXP((-$B$36*$B$34)/(1013*COS(RADIANS('NOAA Solar Calculation'!AD126)))))*((0.485+0.515*(1.041-0.16*((0.000949*$B$34+0.051)/(COS(RADIANS('NOAA Solar Calculation'!AD126))))^0.5))-(0.077*($B$35/(COS(RADIANS('NOAA Solar Calculation'!AD126))))^0.3)),0)</f>
        <v>342.55607524427433</v>
      </c>
    </row>
    <row r="162" spans="1:3" x14ac:dyDescent="0.25">
      <c r="A162" s="14">
        <f>'NOAA Solar Calculation'!D127</f>
        <v>42725</v>
      </c>
      <c r="B162" s="7">
        <f>'NOAA Solar Calculation'!E127</f>
        <v>0.42708333333333232</v>
      </c>
      <c r="C162" s="11">
        <f>IF('NOAA Solar Calculation'!AD127 &lt;= 90, $B$33*COS(RADIANS('NOAA Solar Calculation'!AD127))*(EXP((-$B$36*$B$34)/(1013*COS(RADIANS('NOAA Solar Calculation'!AD127)))))*((0.485+0.515*(1.041-0.16*((0.000949*$B$34+0.051)/(COS(RADIANS('NOAA Solar Calculation'!AD127))))^0.5))-(0.077*($B$35/(COS(RADIANS('NOAA Solar Calculation'!AD127))))^0.3)),0)</f>
        <v>356.09745445271932</v>
      </c>
    </row>
    <row r="163" spans="1:3" x14ac:dyDescent="0.25">
      <c r="A163" s="14">
        <f>'NOAA Solar Calculation'!D128</f>
        <v>42725</v>
      </c>
      <c r="B163" s="7">
        <f>'NOAA Solar Calculation'!E128</f>
        <v>0.43055555555555453</v>
      </c>
      <c r="C163" s="11">
        <f>IF('NOAA Solar Calculation'!AD128 &lt;= 90, $B$33*COS(RADIANS('NOAA Solar Calculation'!AD128))*(EXP((-$B$36*$B$34)/(1013*COS(RADIANS('NOAA Solar Calculation'!AD128)))))*((0.485+0.515*(1.041-0.16*((0.000949*$B$34+0.051)/(COS(RADIANS('NOAA Solar Calculation'!AD128))))^0.5))-(0.077*($B$35/(COS(RADIANS('NOAA Solar Calculation'!AD128))))^0.3)),0)</f>
        <v>369.30949391676893</v>
      </c>
    </row>
    <row r="164" spans="1:3" x14ac:dyDescent="0.25">
      <c r="A164" s="14">
        <f>'NOAA Solar Calculation'!D129</f>
        <v>42725</v>
      </c>
      <c r="B164" s="7">
        <f>'NOAA Solar Calculation'!E129</f>
        <v>0.43402777777777674</v>
      </c>
      <c r="C164" s="11">
        <f>IF('NOAA Solar Calculation'!AD129 &lt;= 90, $B$33*COS(RADIANS('NOAA Solar Calculation'!AD129))*(EXP((-$B$36*$B$34)/(1013*COS(RADIANS('NOAA Solar Calculation'!AD129)))))*((0.485+0.515*(1.041-0.16*((0.000949*$B$34+0.051)/(COS(RADIANS('NOAA Solar Calculation'!AD129))))^0.5))-(0.077*($B$35/(COS(RADIANS('NOAA Solar Calculation'!AD129))))^0.3)),0)</f>
        <v>382.18491336995731</v>
      </c>
    </row>
    <row r="165" spans="1:3" x14ac:dyDescent="0.25">
      <c r="A165" s="14">
        <f>'NOAA Solar Calculation'!D130</f>
        <v>42725</v>
      </c>
      <c r="B165" s="7">
        <f>'NOAA Solar Calculation'!E130</f>
        <v>0.43749999999999895</v>
      </c>
      <c r="C165" s="11">
        <f>IF('NOAA Solar Calculation'!AD130 &lt;= 90, $B$33*COS(RADIANS('NOAA Solar Calculation'!AD130))*(EXP((-$B$36*$B$34)/(1013*COS(RADIANS('NOAA Solar Calculation'!AD130)))))*((0.485+0.515*(1.041-0.16*((0.000949*$B$34+0.051)/(COS(RADIANS('NOAA Solar Calculation'!AD130))))^0.5))-(0.077*($B$35/(COS(RADIANS('NOAA Solar Calculation'!AD130))))^0.3)),0)</f>
        <v>394.71668839961728</v>
      </c>
    </row>
    <row r="166" spans="1:3" x14ac:dyDescent="0.25">
      <c r="A166" s="14">
        <f>'NOAA Solar Calculation'!D131</f>
        <v>42725</v>
      </c>
      <c r="B166" s="7">
        <f>'NOAA Solar Calculation'!E131</f>
        <v>0.44097222222222116</v>
      </c>
      <c r="C166" s="11">
        <f>IF('NOAA Solar Calculation'!AD131 &lt;= 90, $B$33*COS(RADIANS('NOAA Solar Calculation'!AD131))*(EXP((-$B$36*$B$34)/(1013*COS(RADIANS('NOAA Solar Calculation'!AD131)))))*((0.485+0.515*(1.041-0.16*((0.000949*$B$34+0.051)/(COS(RADIANS('NOAA Solar Calculation'!AD131))))^0.5))-(0.077*($B$35/(COS(RADIANS('NOAA Solar Calculation'!AD131))))^0.3)),0)</f>
        <v>406.89804152133087</v>
      </c>
    </row>
    <row r="167" spans="1:3" x14ac:dyDescent="0.25">
      <c r="A167" s="14">
        <f>'NOAA Solar Calculation'!D132</f>
        <v>42725</v>
      </c>
      <c r="B167" s="7">
        <f>'NOAA Solar Calculation'!E132</f>
        <v>0.44444444444444337</v>
      </c>
      <c r="C167" s="11">
        <f>IF('NOAA Solar Calculation'!AD132 &lt;= 90, $B$33*COS(RADIANS('NOAA Solar Calculation'!AD132))*(EXP((-$B$36*$B$34)/(1013*COS(RADIANS('NOAA Solar Calculation'!AD132)))))*((0.485+0.515*(1.041-0.16*((0.000949*$B$34+0.051)/(COS(RADIANS('NOAA Solar Calculation'!AD132))))^0.5))-(0.077*($B$35/(COS(RADIANS('NOAA Solar Calculation'!AD132))))^0.3)),0)</f>
        <v>418.72243521054219</v>
      </c>
    </row>
    <row r="168" spans="1:3" x14ac:dyDescent="0.25">
      <c r="A168" s="14">
        <f>'NOAA Solar Calculation'!D133</f>
        <v>42725</v>
      </c>
      <c r="B168" s="7">
        <f>'NOAA Solar Calculation'!E133</f>
        <v>0.44791666666666557</v>
      </c>
      <c r="C168" s="11">
        <f>IF('NOAA Solar Calculation'!AD133 &lt;= 90, $B$33*COS(RADIANS('NOAA Solar Calculation'!AD133))*(EXP((-$B$36*$B$34)/(1013*COS(RADIANS('NOAA Solar Calculation'!AD133)))))*((0.485+0.515*(1.041-0.16*((0.000949*$B$34+0.051)/(COS(RADIANS('NOAA Solar Calculation'!AD133))))^0.5))-(0.077*($B$35/(COS(RADIANS('NOAA Solar Calculation'!AD133))))^0.3)),0)</f>
        <v>430.18356647778398</v>
      </c>
    </row>
    <row r="169" spans="1:3" x14ac:dyDescent="0.25">
      <c r="A169" s="14">
        <f>'NOAA Solar Calculation'!D134</f>
        <v>42725</v>
      </c>
      <c r="B169" s="7">
        <f>'NOAA Solar Calculation'!E134</f>
        <v>0.45138888888888778</v>
      </c>
      <c r="C169" s="11">
        <f>IF('NOAA Solar Calculation'!AD134 &lt;= 90, $B$33*COS(RADIANS('NOAA Solar Calculation'!AD134))*(EXP((-$B$36*$B$34)/(1013*COS(RADIANS('NOAA Solar Calculation'!AD134)))))*((0.485+0.515*(1.041-0.16*((0.000949*$B$34+0.051)/(COS(RADIANS('NOAA Solar Calculation'!AD134))))^0.5))-(0.077*($B$35/(COS(RADIANS('NOAA Solar Calculation'!AD134))))^0.3)),0)</f>
        <v>441.27536266794948</v>
      </c>
    </row>
    <row r="170" spans="1:3" x14ac:dyDescent="0.25">
      <c r="A170" s="14">
        <f>'NOAA Solar Calculation'!D135</f>
        <v>42725</v>
      </c>
      <c r="B170" s="7">
        <f>'NOAA Solar Calculation'!E135</f>
        <v>0.45486111111110999</v>
      </c>
      <c r="C170" s="11">
        <f>IF('NOAA Solar Calculation'!AD135 &lt;= 90, $B$33*COS(RADIANS('NOAA Solar Calculation'!AD135))*(EXP((-$B$36*$B$34)/(1013*COS(RADIANS('NOAA Solar Calculation'!AD135)))))*((0.485+0.515*(1.041-0.16*((0.000949*$B$34+0.051)/(COS(RADIANS('NOAA Solar Calculation'!AD135))))^0.5))-(0.077*($B$35/(COS(RADIANS('NOAA Solar Calculation'!AD135))))^0.3)),0)</f>
        <v>451.99197825093648</v>
      </c>
    </row>
    <row r="171" spans="1:3" x14ac:dyDescent="0.25">
      <c r="A171" s="14">
        <f>'NOAA Solar Calculation'!D136</f>
        <v>42725</v>
      </c>
      <c r="B171" s="7">
        <f>'NOAA Solar Calculation'!E136</f>
        <v>0.4583333333333322</v>
      </c>
      <c r="C171" s="11">
        <f>IF('NOAA Solar Calculation'!AD136 &lt;= 90, $B$33*COS(RADIANS('NOAA Solar Calculation'!AD136))*(EXP((-$B$36*$B$34)/(1013*COS(RADIANS('NOAA Solar Calculation'!AD136)))))*((0.485+0.515*(1.041-0.16*((0.000949*$B$34+0.051)/(COS(RADIANS('NOAA Solar Calculation'!AD136))))^0.5))-(0.077*($B$35/(COS(RADIANS('NOAA Solar Calculation'!AD136))))^0.3)),0)</f>
        <v>462.32779239439407</v>
      </c>
    </row>
    <row r="172" spans="1:3" x14ac:dyDescent="0.25">
      <c r="A172" s="14">
        <f>'NOAA Solar Calculation'!D137</f>
        <v>42725</v>
      </c>
      <c r="B172" s="7">
        <f>'NOAA Solar Calculation'!E137</f>
        <v>0.46180555555555441</v>
      </c>
      <c r="C172" s="11">
        <f>IF('NOAA Solar Calculation'!AD137 &lt;= 90, $B$33*COS(RADIANS('NOAA Solar Calculation'!AD137))*(EXP((-$B$36*$B$34)/(1013*COS(RADIANS('NOAA Solar Calculation'!AD137)))))*((0.485+0.515*(1.041-0.16*((0.000949*$B$34+0.051)/(COS(RADIANS('NOAA Solar Calculation'!AD137))))^0.5))-(0.077*($B$35/(COS(RADIANS('NOAA Solar Calculation'!AD137))))^0.3)),0)</f>
        <v>472.27740718069413</v>
      </c>
    </row>
    <row r="173" spans="1:3" x14ac:dyDescent="0.25">
      <c r="A173" s="14">
        <f>'NOAA Solar Calculation'!D138</f>
        <v>42725</v>
      </c>
      <c r="B173" s="7">
        <f>'NOAA Solar Calculation'!E138</f>
        <v>0.46527777777777662</v>
      </c>
      <c r="C173" s="11">
        <f>IF('NOAA Solar Calculation'!AD138 &lt;= 90, $B$33*COS(RADIANS('NOAA Solar Calculation'!AD138))*(EXP((-$B$36*$B$34)/(1013*COS(RADIANS('NOAA Solar Calculation'!AD138)))))*((0.485+0.515*(1.041-0.16*((0.000949*$B$34+0.051)/(COS(RADIANS('NOAA Solar Calculation'!AD138))))^0.5))-(0.077*($B$35/(COS(RADIANS('NOAA Solar Calculation'!AD138))))^0.3)),0)</f>
        <v>481.83564632971047</v>
      </c>
    </row>
    <row r="174" spans="1:3" x14ac:dyDescent="0.25">
      <c r="A174" s="14">
        <f>'NOAA Solar Calculation'!D139</f>
        <v>42725</v>
      </c>
      <c r="B174" s="7">
        <f>'NOAA Solar Calculation'!E139</f>
        <v>0.46874999999999883</v>
      </c>
      <c r="C174" s="11">
        <f>IF('NOAA Solar Calculation'!AD139 &lt;= 90, $B$33*COS(RADIANS('NOAA Solar Calculation'!AD139))*(EXP((-$B$36*$B$34)/(1013*COS(RADIANS('NOAA Solar Calculation'!AD139)))))*((0.485+0.515*(1.041-0.16*((0.000949*$B$34+0.051)/(COS(RADIANS('NOAA Solar Calculation'!AD139))))^0.5))-(0.077*($B$35/(COS(RADIANS('NOAA Solar Calculation'!AD139))))^0.3)),0)</f>
        <v>490.99755434269656</v>
      </c>
    </row>
    <row r="175" spans="1:3" x14ac:dyDescent="0.25">
      <c r="A175" s="14">
        <f>'NOAA Solar Calculation'!D140</f>
        <v>42725</v>
      </c>
      <c r="B175" s="7">
        <f>'NOAA Solar Calculation'!E140</f>
        <v>0.47222222222222104</v>
      </c>
      <c r="C175" s="11">
        <f>IF('NOAA Solar Calculation'!AD140 &lt;= 90, $B$33*COS(RADIANS('NOAA Solar Calculation'!AD140))*(EXP((-$B$36*$B$34)/(1013*COS(RADIANS('NOAA Solar Calculation'!AD140)))))*((0.485+0.515*(1.041-0.16*((0.000949*$B$34+0.051)/(COS(RADIANS('NOAA Solar Calculation'!AD140))))^0.5))-(0.077*($B$35/(COS(RADIANS('NOAA Solar Calculation'!AD140))))^0.3)),0)</f>
        <v>499.75839597276411</v>
      </c>
    </row>
    <row r="176" spans="1:3" x14ac:dyDescent="0.25">
      <c r="A176" s="14">
        <f>'NOAA Solar Calculation'!D141</f>
        <v>42725</v>
      </c>
      <c r="B176" s="7">
        <f>'NOAA Solar Calculation'!E141</f>
        <v>0.47569444444444325</v>
      </c>
      <c r="C176" s="11">
        <f>IF('NOAA Solar Calculation'!AD141 &lt;= 90, $B$33*COS(RADIANS('NOAA Solar Calculation'!AD141))*(EXP((-$B$36*$B$34)/(1013*COS(RADIANS('NOAA Solar Calculation'!AD141)))))*((0.485+0.515*(1.041-0.16*((0.000949*$B$34+0.051)/(COS(RADIANS('NOAA Solar Calculation'!AD141))))^0.5))-(0.077*($B$35/(COS(RADIANS('NOAA Solar Calculation'!AD141))))^0.3)),0)</f>
        <v>508.11365596673187</v>
      </c>
    </row>
    <row r="177" spans="1:3" x14ac:dyDescent="0.25">
      <c r="A177" s="14">
        <f>'NOAA Solar Calculation'!D142</f>
        <v>42725</v>
      </c>
      <c r="B177" s="7">
        <f>'NOAA Solar Calculation'!E142</f>
        <v>0.47916666666666546</v>
      </c>
      <c r="C177" s="11">
        <f>IF('NOAA Solar Calculation'!AD142 &lt;= 90, $B$33*COS(RADIANS('NOAA Solar Calculation'!AD142))*(EXP((-$B$36*$B$34)/(1013*COS(RADIANS('NOAA Solar Calculation'!AD142)))))*((0.485+0.515*(1.041-0.16*((0.000949*$B$34+0.051)/(COS(RADIANS('NOAA Solar Calculation'!AD142))))^0.5))-(0.077*($B$35/(COS(RADIANS('NOAA Solar Calculation'!AD142))))^0.3)),0)</f>
        <v>516.05903901924023</v>
      </c>
    </row>
    <row r="178" spans="1:3" x14ac:dyDescent="0.25">
      <c r="A178" s="14">
        <f>'NOAA Solar Calculation'!D143</f>
        <v>42725</v>
      </c>
      <c r="B178" s="7">
        <f>'NOAA Solar Calculation'!E143</f>
        <v>0.48263888888888767</v>
      </c>
      <c r="C178" s="11">
        <f>IF('NOAA Solar Calculation'!AD143 &lt;= 90, $B$33*COS(RADIANS('NOAA Solar Calculation'!AD143))*(EXP((-$B$36*$B$34)/(1013*COS(RADIANS('NOAA Solar Calculation'!AD143)))))*((0.485+0.515*(1.041-0.16*((0.000949*$B$34+0.051)/(COS(RADIANS('NOAA Solar Calculation'!AD143))))^0.5))-(0.077*($B$35/(COS(RADIANS('NOAA Solar Calculation'!AD143))))^0.3)),0)</f>
        <v>523.59046989091644</v>
      </c>
    </row>
    <row r="179" spans="1:3" x14ac:dyDescent="0.25">
      <c r="A179" s="14">
        <f>'NOAA Solar Calculation'!D144</f>
        <v>42725</v>
      </c>
      <c r="B179" s="7">
        <f>'NOAA Solar Calculation'!E144</f>
        <v>0.48611111111110988</v>
      </c>
      <c r="C179" s="11">
        <f>IF('NOAA Solar Calculation'!AD144 &lt;= 90, $B$33*COS(RADIANS('NOAA Solar Calculation'!AD144))*(EXP((-$B$36*$B$34)/(1013*COS(RADIANS('NOAA Solar Calculation'!AD144)))))*((0.485+0.515*(1.041-0.16*((0.000949*$B$34+0.051)/(COS(RADIANS('NOAA Solar Calculation'!AD144))))^0.5))-(0.077*($B$35/(COS(RADIANS('NOAA Solar Calculation'!AD144))))^0.3)),0)</f>
        <v>530.70409366190165</v>
      </c>
    </row>
    <row r="180" spans="1:3" x14ac:dyDescent="0.25">
      <c r="A180" s="14">
        <f>'NOAA Solar Calculation'!D145</f>
        <v>42725</v>
      </c>
      <c r="B180" s="7">
        <f>'NOAA Solar Calculation'!E145</f>
        <v>0.48958333333333209</v>
      </c>
      <c r="C180" s="11">
        <f>IF('NOAA Solar Calculation'!AD145 &lt;= 90, $B$33*COS(RADIANS('NOAA Solar Calculation'!AD145))*(EXP((-$B$36*$B$34)/(1013*COS(RADIANS('NOAA Solar Calculation'!AD145)))))*((0.485+0.515*(1.041-0.16*((0.000949*$B$34+0.051)/(COS(RADIANS('NOAA Solar Calculation'!AD145))))^0.5))-(0.077*($B$35/(COS(RADIANS('NOAA Solar Calculation'!AD145))))^0.3)),0)</f>
        <v>537.39627607873069</v>
      </c>
    </row>
    <row r="181" spans="1:3" x14ac:dyDescent="0.25">
      <c r="A181" s="14">
        <f>'NOAA Solar Calculation'!D146</f>
        <v>42725</v>
      </c>
      <c r="B181" s="7">
        <f>'NOAA Solar Calculation'!E146</f>
        <v>0.4930555555555543</v>
      </c>
      <c r="C181" s="11">
        <f>IF('NOAA Solar Calculation'!AD146 &lt;= 90, $B$33*COS(RADIANS('NOAA Solar Calculation'!AD146))*(EXP((-$B$36*$B$34)/(1013*COS(RADIANS('NOAA Solar Calculation'!AD146)))))*((0.485+0.515*(1.041-0.16*((0.000949*$B$34+0.051)/(COS(RADIANS('NOAA Solar Calculation'!AD146))))^0.5))-(0.077*($B$35/(COS(RADIANS('NOAA Solar Calculation'!AD146))))^0.3)),0)</f>
        <v>543.66360397869619</v>
      </c>
    </row>
    <row r="182" spans="1:3" x14ac:dyDescent="0.25">
      <c r="A182" s="14">
        <f>'NOAA Solar Calculation'!D147</f>
        <v>42725</v>
      </c>
      <c r="B182" s="7">
        <f>'NOAA Solar Calculation'!E147</f>
        <v>0.49652777777777651</v>
      </c>
      <c r="C182" s="11">
        <f>IF('NOAA Solar Calculation'!AD147 &lt;= 90, $B$33*COS(RADIANS('NOAA Solar Calculation'!AD147))*(EXP((-$B$36*$B$34)/(1013*COS(RADIANS('NOAA Solar Calculation'!AD147)))))*((0.485+0.515*(1.041-0.16*((0.000949*$B$34+0.051)/(COS(RADIANS('NOAA Solar Calculation'!AD147))))^0.5))-(0.077*($B$35/(COS(RADIANS('NOAA Solar Calculation'!AD147))))^0.3)),0)</f>
        <v>549.50288575970387</v>
      </c>
    </row>
    <row r="183" spans="1:3" x14ac:dyDescent="0.25">
      <c r="A183" s="14">
        <f>'NOAA Solar Calculation'!D148</f>
        <v>42725</v>
      </c>
      <c r="B183" s="7">
        <f>'NOAA Solar Calculation'!E148</f>
        <v>0.49999999999999872</v>
      </c>
      <c r="C183" s="11">
        <f>IF('NOAA Solar Calculation'!AD148 &lt;= 90, $B$33*COS(RADIANS('NOAA Solar Calculation'!AD148))*(EXP((-$B$36*$B$34)/(1013*COS(RADIANS('NOAA Solar Calculation'!AD148)))))*((0.485+0.515*(1.041-0.16*((0.000949*$B$34+0.051)/(COS(RADIANS('NOAA Solar Calculation'!AD148))))^0.5))-(0.077*($B$35/(COS(RADIANS('NOAA Solar Calculation'!AD148))))^0.3)),0)</f>
        <v>554.91115188600997</v>
      </c>
    </row>
    <row r="184" spans="1:3" x14ac:dyDescent="0.25">
      <c r="A184" s="14">
        <f>'NOAA Solar Calculation'!D149</f>
        <v>42725</v>
      </c>
      <c r="B184" s="7">
        <f>'NOAA Solar Calculation'!E149</f>
        <v>0.50347222222222099</v>
      </c>
      <c r="C184" s="11">
        <f>IF('NOAA Solar Calculation'!AD149 &lt;= 90, $B$33*COS(RADIANS('NOAA Solar Calculation'!AD149))*(EXP((-$B$36*$B$34)/(1013*COS(RADIANS('NOAA Solar Calculation'!AD149)))))*((0.485+0.515*(1.041-0.16*((0.000949*$B$34+0.051)/(COS(RADIANS('NOAA Solar Calculation'!AD149))))^0.5))-(0.077*($B$35/(COS(RADIANS('NOAA Solar Calculation'!AD149))))^0.3)),0)</f>
        <v>559.88565540560876</v>
      </c>
    </row>
    <row r="185" spans="1:3" x14ac:dyDescent="0.25">
      <c r="A185" s="14">
        <f>'NOAA Solar Calculation'!D150</f>
        <v>42725</v>
      </c>
      <c r="B185" s="7">
        <f>'NOAA Solar Calculation'!E150</f>
        <v>0.5069444444444432</v>
      </c>
      <c r="C185" s="11">
        <f>IF('NOAA Solar Calculation'!AD150 &lt;= 90, $B$33*COS(RADIANS('NOAA Solar Calculation'!AD150))*(EXP((-$B$36*$B$34)/(1013*COS(RADIANS('NOAA Solar Calculation'!AD150)))))*((0.485+0.515*(1.041-0.16*((0.000949*$B$34+0.051)/(COS(RADIANS('NOAA Solar Calculation'!AD150))))^0.5))-(0.077*($B$35/(COS(RADIANS('NOAA Solar Calculation'!AD150))))^0.3)),0)</f>
        <v>564.42387247226645</v>
      </c>
    </row>
    <row r="186" spans="1:3" x14ac:dyDescent="0.25">
      <c r="A186" s="14">
        <f>'NOAA Solar Calculation'!D151</f>
        <v>42725</v>
      </c>
      <c r="B186" s="7">
        <f>'NOAA Solar Calculation'!E151</f>
        <v>0.51041666666666541</v>
      </c>
      <c r="C186" s="11">
        <f>IF('NOAA Solar Calculation'!AD151 &lt;= 90, $B$33*COS(RADIANS('NOAA Solar Calculation'!AD151))*(EXP((-$B$36*$B$34)/(1013*COS(RADIANS('NOAA Solar Calculation'!AD151)))))*((0.485+0.515*(1.041-0.16*((0.000949*$B$34+0.051)/(COS(RADIANS('NOAA Solar Calculation'!AD151))))^0.5))-(0.077*($B$35/(COS(RADIANS('NOAA Solar Calculation'!AD151))))^0.3)),0)</f>
        <v>568.52350285772297</v>
      </c>
    </row>
    <row r="187" spans="1:3" x14ac:dyDescent="0.25">
      <c r="A187" s="14">
        <f>'NOAA Solar Calculation'!D152</f>
        <v>42725</v>
      </c>
      <c r="B187" s="7">
        <f>'NOAA Solar Calculation'!E152</f>
        <v>0.51388888888888762</v>
      </c>
      <c r="C187" s="11">
        <f>IF('NOAA Solar Calculation'!AD152 &lt;= 90, $B$33*COS(RADIANS('NOAA Solar Calculation'!AD152))*(EXP((-$B$36*$B$34)/(1013*COS(RADIANS('NOAA Solar Calculation'!AD152)))))*((0.485+0.515*(1.041-0.16*((0.000949*$B$34+0.051)/(COS(RADIANS('NOAA Solar Calculation'!AD152))))^0.5))-(0.077*($B$35/(COS(RADIANS('NOAA Solar Calculation'!AD152))))^0.3)),0)</f>
        <v>572.18247044294435</v>
      </c>
    </row>
    <row r="188" spans="1:3" x14ac:dyDescent="0.25">
      <c r="A188" s="14">
        <f>'NOAA Solar Calculation'!D153</f>
        <v>42725</v>
      </c>
      <c r="B188" s="7">
        <f>'NOAA Solar Calculation'!E153</f>
        <v>0.51736111111110983</v>
      </c>
      <c r="C188" s="11">
        <f>IF('NOAA Solar Calculation'!AD153 &lt;= 90, $B$33*COS(RADIANS('NOAA Solar Calculation'!AD153))*(EXP((-$B$36*$B$34)/(1013*COS(RADIANS('NOAA Solar Calculation'!AD153)))))*((0.485+0.515*(1.041-0.16*((0.000949*$B$34+0.051)/(COS(RADIANS('NOAA Solar Calculation'!AD153))))^0.5))-(0.077*($B$35/(COS(RADIANS('NOAA Solar Calculation'!AD153))))^0.3)),0)</f>
        <v>575.39892368439962</v>
      </c>
    </row>
    <row r="189" spans="1:3" x14ac:dyDescent="0.25">
      <c r="A189" s="14">
        <f>'NOAA Solar Calculation'!D154</f>
        <v>42725</v>
      </c>
      <c r="B189" s="7">
        <f>'NOAA Solar Calculation'!E154</f>
        <v>0.52083333333333204</v>
      </c>
      <c r="C189" s="11">
        <f>IF('NOAA Solar Calculation'!AD154 &lt;= 90, $B$33*COS(RADIANS('NOAA Solar Calculation'!AD154))*(EXP((-$B$36*$B$34)/(1013*COS(RADIANS('NOAA Solar Calculation'!AD154)))))*((0.485+0.515*(1.041-0.16*((0.000949*$B$34+0.051)/(COS(RADIANS('NOAA Solar Calculation'!AD154))))^0.5))-(0.077*($B$35/(COS(RADIANS('NOAA Solar Calculation'!AD154))))^0.3)),0)</f>
        <v>578.17123604328799</v>
      </c>
    </row>
    <row r="190" spans="1:3" x14ac:dyDescent="0.25">
      <c r="A190" s="14">
        <f>'NOAA Solar Calculation'!D155</f>
        <v>42725</v>
      </c>
      <c r="B190" s="7">
        <f>'NOAA Solar Calculation'!E155</f>
        <v>0.52430555555555425</v>
      </c>
      <c r="C190" s="11">
        <f>IF('NOAA Solar Calculation'!AD155 &lt;= 90, $B$33*COS(RADIANS('NOAA Solar Calculation'!AD155))*(EXP((-$B$36*$B$34)/(1013*COS(RADIANS('NOAA Solar Calculation'!AD155)))))*((0.485+0.515*(1.041-0.16*((0.000949*$B$34+0.051)/(COS(RADIANS('NOAA Solar Calculation'!AD155))))^0.5))-(0.077*($B$35/(COS(RADIANS('NOAA Solar Calculation'!AD155))))^0.3)),0)</f>
        <v>580.49800637640385</v>
      </c>
    </row>
    <row r="191" spans="1:3" x14ac:dyDescent="0.25">
      <c r="A191" s="14">
        <f>'NOAA Solar Calculation'!D156</f>
        <v>42725</v>
      </c>
      <c r="B191" s="7">
        <f>'NOAA Solar Calculation'!E156</f>
        <v>0.52777777777777646</v>
      </c>
      <c r="C191" s="11">
        <f>IF('NOAA Solar Calculation'!AD156 &lt;= 90, $B$33*COS(RADIANS('NOAA Solar Calculation'!AD156))*(EXP((-$B$36*$B$34)/(1013*COS(RADIANS('NOAA Solar Calculation'!AD156)))))*((0.485+0.515*(1.041-0.16*((0.000949*$B$34+0.051)/(COS(RADIANS('NOAA Solar Calculation'!AD156))))^0.5))-(0.077*($B$35/(COS(RADIANS('NOAA Solar Calculation'!AD156))))^0.3)),0)</f>
        <v>582.37805927975296</v>
      </c>
    </row>
    <row r="192" spans="1:3" x14ac:dyDescent="0.25">
      <c r="A192" s="14">
        <f>'NOAA Solar Calculation'!D157</f>
        <v>42725</v>
      </c>
      <c r="B192" s="7">
        <f>'NOAA Solar Calculation'!E157</f>
        <v>0.53124999999999867</v>
      </c>
      <c r="C192" s="11">
        <f>IF('NOAA Solar Calculation'!AD157 &lt;= 90, $B$33*COS(RADIANS('NOAA Solar Calculation'!AD157))*(EXP((-$B$36*$B$34)/(1013*COS(RADIANS('NOAA Solar Calculation'!AD157)))))*((0.485+0.515*(1.041-0.16*((0.000949*$B$34+0.051)/(COS(RADIANS('NOAA Solar Calculation'!AD157))))^0.5))-(0.077*($B$35/(COS(RADIANS('NOAA Solar Calculation'!AD157))))^0.3)),0)</f>
        <v>583.81044538411049</v>
      </c>
    </row>
    <row r="193" spans="1:3" x14ac:dyDescent="0.25">
      <c r="A193" s="14">
        <f>'NOAA Solar Calculation'!D158</f>
        <v>42725</v>
      </c>
      <c r="B193" s="7">
        <f>'NOAA Solar Calculation'!E158</f>
        <v>0.53472222222222088</v>
      </c>
      <c r="C193" s="11">
        <f>IF('NOAA Solar Calculation'!AD158 &lt;= 90, $B$33*COS(RADIANS('NOAA Solar Calculation'!AD158))*(EXP((-$B$36*$B$34)/(1013*COS(RADIANS('NOAA Solar Calculation'!AD158)))))*((0.485+0.515*(1.041-0.16*((0.000949*$B$34+0.051)/(COS(RADIANS('NOAA Solar Calculation'!AD158))))^0.5))-(0.077*($B$35/(COS(RADIANS('NOAA Solar Calculation'!AD158))))^0.3)),0)</f>
        <v>584.79444159662478</v>
      </c>
    </row>
    <row r="194" spans="1:3" x14ac:dyDescent="0.25">
      <c r="A194" s="14">
        <f>'NOAA Solar Calculation'!D159</f>
        <v>42725</v>
      </c>
      <c r="B194" s="7">
        <f>'NOAA Solar Calculation'!E159</f>
        <v>0.53819444444444309</v>
      </c>
      <c r="C194" s="11">
        <f>IF('NOAA Solar Calculation'!AD159 &lt;= 90, $B$33*COS(RADIANS('NOAA Solar Calculation'!AD159))*(EXP((-$B$36*$B$34)/(1013*COS(RADIANS('NOAA Solar Calculation'!AD159)))))*((0.485+0.515*(1.041-0.16*((0.000949*$B$34+0.051)/(COS(RADIANS('NOAA Solar Calculation'!AD159))))^0.5))-(0.077*($B$35/(COS(RADIANS('NOAA Solar Calculation'!AD159))))^0.3)),0)</f>
        <v>585.32955128777132</v>
      </c>
    </row>
    <row r="195" spans="1:3" x14ac:dyDescent="0.25">
      <c r="A195" s="14">
        <f>'NOAA Solar Calculation'!D160</f>
        <v>42725</v>
      </c>
      <c r="B195" s="7">
        <f>'NOAA Solar Calculation'!E160</f>
        <v>0.5416666666666653</v>
      </c>
      <c r="C195" s="11">
        <f>IF('NOAA Solar Calculation'!AD160 &lt;= 90, $B$33*COS(RADIANS('NOAA Solar Calculation'!AD160))*(EXP((-$B$36*$B$34)/(1013*COS(RADIANS('NOAA Solar Calculation'!AD160)))))*((0.485+0.515*(1.041-0.16*((0.000949*$B$34+0.051)/(COS(RADIANS('NOAA Solar Calculation'!AD160))))^0.5))-(0.077*($B$35/(COS(RADIANS('NOAA Solar Calculation'!AD160))))^0.3)),0)</f>
        <v>585.41550442060418</v>
      </c>
    </row>
    <row r="196" spans="1:3" x14ac:dyDescent="0.25">
      <c r="A196" s="14">
        <f>'NOAA Solar Calculation'!D161</f>
        <v>42725</v>
      </c>
      <c r="B196" s="7">
        <f>'NOAA Solar Calculation'!E161</f>
        <v>0.54513888888888751</v>
      </c>
      <c r="C196" s="11">
        <f>IF('NOAA Solar Calculation'!AD161 &lt;= 90, $B$33*COS(RADIANS('NOAA Solar Calculation'!AD161))*(EXP((-$B$36*$B$34)/(1013*COS(RADIANS('NOAA Solar Calculation'!AD161)))))*((0.485+0.515*(1.041-0.16*((0.000949*$B$34+0.051)/(COS(RADIANS('NOAA Solar Calculation'!AD161))))^0.5))-(0.077*($B$35/(COS(RADIANS('NOAA Solar Calculation'!AD161))))^0.3)),0)</f>
        <v>585.05225762154873</v>
      </c>
    </row>
    <row r="197" spans="1:3" x14ac:dyDescent="0.25">
      <c r="A197" s="14">
        <f>'NOAA Solar Calculation'!D162</f>
        <v>42725</v>
      </c>
      <c r="B197" s="7">
        <f>'NOAA Solar Calculation'!E162</f>
        <v>0.54861111111110972</v>
      </c>
      <c r="C197" s="11">
        <f>IF('NOAA Solar Calculation'!AD162 &lt;= 90, $B$33*COS(RADIANS('NOAA Solar Calculation'!AD162))*(EXP((-$B$36*$B$34)/(1013*COS(RADIANS('NOAA Solar Calculation'!AD162)))))*((0.485+0.515*(1.041-0.16*((0.000949*$B$34+0.051)/(COS(RADIANS('NOAA Solar Calculation'!AD162))))^0.5))-(0.077*($B$35/(COS(RADIANS('NOAA Solar Calculation'!AD162))))^0.3)),0)</f>
        <v>584.23999419163192</v>
      </c>
    </row>
    <row r="198" spans="1:3" x14ac:dyDescent="0.25">
      <c r="A198" s="14">
        <f>'NOAA Solar Calculation'!D163</f>
        <v>42725</v>
      </c>
      <c r="B198" s="7">
        <f>'NOAA Solar Calculation'!E163</f>
        <v>0.55208333333333193</v>
      </c>
      <c r="C198" s="11">
        <f>IF('NOAA Solar Calculation'!AD163 &lt;= 90, $B$33*COS(RADIANS('NOAA Solar Calculation'!AD163))*(EXP((-$B$36*$B$34)/(1013*COS(RADIANS('NOAA Solar Calculation'!AD163)))))*((0.485+0.515*(1.041-0.16*((0.000949*$B$34+0.051)/(COS(RADIANS('NOAA Solar Calculation'!AD163))))^0.5))-(0.077*($B$35/(COS(RADIANS('NOAA Solar Calculation'!AD163))))^0.3)),0)</f>
        <v>582.97912405880766</v>
      </c>
    </row>
    <row r="199" spans="1:3" x14ac:dyDescent="0.25">
      <c r="A199" s="14">
        <f>'NOAA Solar Calculation'!D164</f>
        <v>42725</v>
      </c>
      <c r="B199" s="7">
        <f>'NOAA Solar Calculation'!E164</f>
        <v>0.55555555555555414</v>
      </c>
      <c r="C199" s="11">
        <f>IF('NOAA Solar Calculation'!AD164 &lt;= 90, $B$33*COS(RADIANS('NOAA Solar Calculation'!AD164))*(EXP((-$B$36*$B$34)/(1013*COS(RADIANS('NOAA Solar Calculation'!AD164)))))*((0.485+0.515*(1.041-0.16*((0.000949*$B$34+0.051)/(COS(RADIANS('NOAA Solar Calculation'!AD164))))^0.5))-(0.077*($B$35/(COS(RADIANS('NOAA Solar Calculation'!AD164))))^0.3)),0)</f>
        <v>581.2702836704683</v>
      </c>
    </row>
    <row r="200" spans="1:3" x14ac:dyDescent="0.25">
      <c r="A200" s="14">
        <f>'NOAA Solar Calculation'!D165</f>
        <v>42725</v>
      </c>
      <c r="B200" s="7">
        <f>'NOAA Solar Calculation'!E165</f>
        <v>0.55902777777777635</v>
      </c>
      <c r="C200" s="11">
        <f>IF('NOAA Solar Calculation'!AD165 &lt;= 90, $B$33*COS(RADIANS('NOAA Solar Calculation'!AD165))*(EXP((-$B$36*$B$34)/(1013*COS(RADIANS('NOAA Solar Calculation'!AD165)))))*((0.485+0.515*(1.041-0.16*((0.000949*$B$34+0.051)/(COS(RADIANS('NOAA Solar Calculation'!AD165))))^0.5))-(0.077*($B$35/(COS(RADIANS('NOAA Solar Calculation'!AD165))))^0.3)),0)</f>
        <v>579.11433582925201</v>
      </c>
    </row>
    <row r="201" spans="1:3" x14ac:dyDescent="0.25">
      <c r="A201" s="14">
        <f>'NOAA Solar Calculation'!D166</f>
        <v>42725</v>
      </c>
      <c r="B201" s="7">
        <f>'NOAA Solar Calculation'!E166</f>
        <v>0.56249999999999856</v>
      </c>
      <c r="C201" s="11">
        <f>IF('NOAA Solar Calculation'!AD166 &lt;= 90, $B$33*COS(RADIANS('NOAA Solar Calculation'!AD166))*(EXP((-$B$36*$B$34)/(1013*COS(RADIANS('NOAA Solar Calculation'!AD166)))))*((0.485+0.515*(1.041-0.16*((0.000949*$B$34+0.051)/(COS(RADIANS('NOAA Solar Calculation'!AD166))))^0.5))-(0.077*($B$35/(COS(RADIANS('NOAA Solar Calculation'!AD166))))^0.3)),0)</f>
        <v>576.5123694711034</v>
      </c>
    </row>
    <row r="202" spans="1:3" x14ac:dyDescent="0.25">
      <c r="A202" s="14">
        <f>'NOAA Solar Calculation'!D167</f>
        <v>42725</v>
      </c>
      <c r="B202" s="7">
        <f>'NOAA Solar Calculation'!E167</f>
        <v>0.56597222222222077</v>
      </c>
      <c r="C202" s="11">
        <f>IF('NOAA Solar Calculation'!AD167 &lt;= 90, $B$33*COS(RADIANS('NOAA Solar Calculation'!AD167))*(EXP((-$B$36*$B$34)/(1013*COS(RADIANS('NOAA Solar Calculation'!AD167)))))*((0.485+0.515*(1.041-0.16*((0.000949*$B$34+0.051)/(COS(RADIANS('NOAA Solar Calculation'!AD167))))^0.5))-(0.077*($B$35/(COS(RADIANS('NOAA Solar Calculation'!AD167))))^0.3)),0)</f>
        <v>573.4656993911326</v>
      </c>
    </row>
    <row r="203" spans="1:3" x14ac:dyDescent="0.25">
      <c r="A203" s="14">
        <f>'NOAA Solar Calculation'!D168</f>
        <v>42725</v>
      </c>
      <c r="B203" s="7">
        <f>'NOAA Solar Calculation'!E168</f>
        <v>0.56944444444444298</v>
      </c>
      <c r="C203" s="11">
        <f>IF('NOAA Solar Calculation'!AD168 &lt;= 90, $B$33*COS(RADIANS('NOAA Solar Calculation'!AD168))*(EXP((-$B$36*$B$34)/(1013*COS(RADIANS('NOAA Solar Calculation'!AD168)))))*((0.485+0.515*(1.041-0.16*((0.000949*$B$34+0.051)/(COS(RADIANS('NOAA Solar Calculation'!AD168))))^0.5))-(0.077*($B$35/(COS(RADIANS('NOAA Solar Calculation'!AD168))))^0.3)),0)</f>
        <v>569.97586591746483</v>
      </c>
    </row>
    <row r="204" spans="1:3" x14ac:dyDescent="0.25">
      <c r="A204" s="14">
        <f>'NOAA Solar Calculation'!D169</f>
        <v>42725</v>
      </c>
      <c r="B204" s="7">
        <f>'NOAA Solar Calculation'!E169</f>
        <v>0.57291666666666519</v>
      </c>
      <c r="C204" s="11">
        <f>IF('NOAA Solar Calculation'!AD169 &lt;= 90, $B$33*COS(RADIANS('NOAA Solar Calculation'!AD169))*(EXP((-$B$36*$B$34)/(1013*COS(RADIANS('NOAA Solar Calculation'!AD169)))))*((0.485+0.515*(1.041-0.16*((0.000949*$B$34+0.051)/(COS(RADIANS('NOAA Solar Calculation'!AD169))))^0.5))-(0.077*($B$35/(COS(RADIANS('NOAA Solar Calculation'!AD169))))^0.3)),0)</f>
        <v>566.04463453761389</v>
      </c>
    </row>
    <row r="205" spans="1:3" x14ac:dyDescent="0.25">
      <c r="A205" s="14">
        <f>'NOAA Solar Calculation'!D170</f>
        <v>42725</v>
      </c>
      <c r="B205" s="7">
        <f>'NOAA Solar Calculation'!E170</f>
        <v>0.5763888888888874</v>
      </c>
      <c r="C205" s="11">
        <f>IF('NOAA Solar Calculation'!AD170 &lt;= 90, $B$33*COS(RADIANS('NOAA Solar Calculation'!AD170))*(EXP((-$B$36*$B$34)/(1013*COS(RADIANS('NOAA Solar Calculation'!AD170)))))*((0.485+0.515*(1.041-0.16*((0.000949*$B$34+0.051)/(COS(RADIANS('NOAA Solar Calculation'!AD170))))^0.5))-(0.077*($B$35/(COS(RADIANS('NOAA Solar Calculation'!AD170))))^0.3)),0)</f>
        <v>561.67399548439198</v>
      </c>
    </row>
    <row r="206" spans="1:3" x14ac:dyDescent="0.25">
      <c r="A206" s="14">
        <f>'NOAA Solar Calculation'!D171</f>
        <v>42725</v>
      </c>
      <c r="B206" s="7">
        <f>'NOAA Solar Calculation'!E171</f>
        <v>0.57986111111110961</v>
      </c>
      <c r="C206" s="11">
        <f>IF('NOAA Solar Calculation'!AD171 &lt;= 90, $B$33*COS(RADIANS('NOAA Solar Calculation'!AD171))*(EXP((-$B$36*$B$34)/(1013*COS(RADIANS('NOAA Solar Calculation'!AD171)))))*((0.485+0.515*(1.041-0.16*((0.000949*$B$34+0.051)/(COS(RADIANS('NOAA Solar Calculation'!AD171))))^0.5))-(0.077*($B$35/(COS(RADIANS('NOAA Solar Calculation'!AD171))))^0.3)),0)</f>
        <v>556.86616328179196</v>
      </c>
    </row>
    <row r="207" spans="1:3" x14ac:dyDescent="0.25">
      <c r="A207" s="14">
        <f>'NOAA Solar Calculation'!D172</f>
        <v>42725</v>
      </c>
      <c r="B207" s="7">
        <f>'NOAA Solar Calculation'!E172</f>
        <v>0.58333333333333182</v>
      </c>
      <c r="C207" s="11">
        <f>IF('NOAA Solar Calculation'!AD172 &lt;= 90, $B$33*COS(RADIANS('NOAA Solar Calculation'!AD172))*(EXP((-$B$36*$B$34)/(1013*COS(RADIANS('NOAA Solar Calculation'!AD172)))))*((0.485+0.515*(1.041-0.16*((0.000949*$B$34+0.051)/(COS(RADIANS('NOAA Solar Calculation'!AD172))))^0.5))-(0.077*($B$35/(COS(RADIANS('NOAA Solar Calculation'!AD172))))^0.3)),0)</f>
        <v>551.62357626402604</v>
      </c>
    </row>
    <row r="208" spans="1:3" x14ac:dyDescent="0.25">
      <c r="A208" s="14">
        <f>'NOAA Solar Calculation'!D173</f>
        <v>42725</v>
      </c>
      <c r="B208" s="7">
        <f>'NOAA Solar Calculation'!E173</f>
        <v>0.58680555555555403</v>
      </c>
      <c r="C208" s="11">
        <f>IF('NOAA Solar Calculation'!AD173 &lt;= 90, $B$33*COS(RADIANS('NOAA Solar Calculation'!AD173))*(EXP((-$B$36*$B$34)/(1013*COS(RADIANS('NOAA Solar Calculation'!AD173)))))*((0.485+0.515*(1.041-0.16*((0.000949*$B$34+0.051)/(COS(RADIANS('NOAA Solar Calculation'!AD173))))^0.5))-(0.077*($B$35/(COS(RADIANS('NOAA Solar Calculation'!AD173))))^0.3)),0)</f>
        <v>545.9488960681183</v>
      </c>
    </row>
    <row r="209" spans="1:3" x14ac:dyDescent="0.25">
      <c r="A209" s="14">
        <f>'NOAA Solar Calculation'!D174</f>
        <v>42725</v>
      </c>
      <c r="B209" s="7">
        <f>'NOAA Solar Calculation'!E174</f>
        <v>0.59027777777777624</v>
      </c>
      <c r="C209" s="11">
        <f>IF('NOAA Solar Calculation'!AD174 &lt;= 90, $B$33*COS(RADIANS('NOAA Solar Calculation'!AD174))*(EXP((-$B$36*$B$34)/(1013*COS(RADIANS('NOAA Solar Calculation'!AD174)))))*((0.485+0.515*(1.041-0.16*((0.000949*$B$34+0.051)/(COS(RADIANS('NOAA Solar Calculation'!AD174))))^0.5))-(0.077*($B$35/(COS(RADIANS('NOAA Solar Calculation'!AD174))))^0.3)),0)</f>
        <v>539.84500711730163</v>
      </c>
    </row>
    <row r="210" spans="1:3" x14ac:dyDescent="0.25">
      <c r="A210" s="14">
        <f>'NOAA Solar Calculation'!D175</f>
        <v>42725</v>
      </c>
      <c r="B210" s="7">
        <f>'NOAA Solar Calculation'!E175</f>
        <v>0.59374999999999845</v>
      </c>
      <c r="C210" s="11">
        <f>IF('NOAA Solar Calculation'!AD175 &lt;= 90, $B$33*COS(RADIANS('NOAA Solar Calculation'!AD175))*(EXP((-$B$36*$B$34)/(1013*COS(RADIANS('NOAA Solar Calculation'!AD175)))))*((0.485+0.515*(1.041-0.16*((0.000949*$B$34+0.051)/(COS(RADIANS('NOAA Solar Calculation'!AD175))))^0.5))-(0.077*($B$35/(COS(RADIANS('NOAA Solar Calculation'!AD175))))^0.3)),0)</f>
        <v>533.31501609730947</v>
      </c>
    </row>
    <row r="211" spans="1:3" x14ac:dyDescent="0.25">
      <c r="A211" s="14">
        <f>'NOAA Solar Calculation'!D176</f>
        <v>42725</v>
      </c>
      <c r="B211" s="7">
        <f>'NOAA Solar Calculation'!E176</f>
        <v>0.59722222222222066</v>
      </c>
      <c r="C211" s="11">
        <f>IF('NOAA Solar Calculation'!AD176 &lt;= 90, $B$33*COS(RADIANS('NOAA Solar Calculation'!AD176))*(EXP((-$B$36*$B$34)/(1013*COS(RADIANS('NOAA Solar Calculation'!AD176)))))*((0.485+0.515*(1.041-0.16*((0.000949*$B$34+0.051)/(COS(RADIANS('NOAA Solar Calculation'!AD176))))^0.5))-(0.077*($B$35/(COS(RADIANS('NOAA Solar Calculation'!AD176))))^0.3)),0)</f>
        <v>526.36225144726575</v>
      </c>
    </row>
    <row r="212" spans="1:3" x14ac:dyDescent="0.25">
      <c r="A212" s="14">
        <f>'NOAA Solar Calculation'!D177</f>
        <v>42725</v>
      </c>
      <c r="B212" s="7">
        <f>'NOAA Solar Calculation'!E177</f>
        <v>0.60069444444444287</v>
      </c>
      <c r="C212" s="11">
        <f>IF('NOAA Solar Calculation'!AD177 &lt;= 90, $B$33*COS(RADIANS('NOAA Solar Calculation'!AD177))*(EXP((-$B$36*$B$34)/(1013*COS(RADIANS('NOAA Solar Calculation'!AD177)))))*((0.485+0.515*(1.041-0.16*((0.000949*$B$34+0.051)/(COS(RADIANS('NOAA Solar Calculation'!AD177))))^0.5))-(0.077*($B$35/(COS(RADIANS('NOAA Solar Calculation'!AD177))))^0.3)),0)</f>
        <v>518.9902628726511</v>
      </c>
    </row>
    <row r="213" spans="1:3" x14ac:dyDescent="0.25">
      <c r="A213" s="14">
        <f>'NOAA Solar Calculation'!D178</f>
        <v>42725</v>
      </c>
      <c r="B213" s="7">
        <f>'NOAA Solar Calculation'!E178</f>
        <v>0.60416666666666508</v>
      </c>
      <c r="C213" s="11">
        <f>IF('NOAA Solar Calculation'!AD178 &lt;= 90, $B$33*COS(RADIANS('NOAA Solar Calculation'!AD178))*(EXP((-$B$36*$B$34)/(1013*COS(RADIANS('NOAA Solar Calculation'!AD178)))))*((0.485+0.515*(1.041-0.16*((0.000949*$B$34+0.051)/(COS(RADIANS('NOAA Solar Calculation'!AD178))))^0.5))-(0.077*($B$35/(COS(RADIANS('NOAA Solar Calculation'!AD178))))^0.3)),0)</f>
        <v>511.20282090060169</v>
      </c>
    </row>
    <row r="214" spans="1:3" x14ac:dyDescent="0.25">
      <c r="A214" s="14">
        <f>'NOAA Solar Calculation'!D179</f>
        <v>42725</v>
      </c>
      <c r="B214" s="7">
        <f>'NOAA Solar Calculation'!E179</f>
        <v>0.60763888888888729</v>
      </c>
      <c r="C214" s="11">
        <f>IF('NOAA Solar Calculation'!AD179 &lt;= 90, $B$33*COS(RADIANS('NOAA Solar Calculation'!AD179))*(EXP((-$B$36*$B$34)/(1013*COS(RADIANS('NOAA Solar Calculation'!AD179)))))*((0.485+0.515*(1.041-0.16*((0.000949*$B$34+0.051)/(COS(RADIANS('NOAA Solar Calculation'!AD179))))^0.5))-(0.077*($B$35/(COS(RADIANS('NOAA Solar Calculation'!AD179))))^0.3)),0)</f>
        <v>503.00391650252413</v>
      </c>
    </row>
    <row r="215" spans="1:3" x14ac:dyDescent="0.25">
      <c r="A215" s="14">
        <f>'NOAA Solar Calculation'!D180</f>
        <v>42725</v>
      </c>
      <c r="B215" s="7">
        <f>'NOAA Solar Calculation'!E180</f>
        <v>0.6111111111111095</v>
      </c>
      <c r="C215" s="11">
        <f>IF('NOAA Solar Calculation'!AD180 &lt;= 90, $B$33*COS(RADIANS('NOAA Solar Calculation'!AD180))*(EXP((-$B$36*$B$34)/(1013*COS(RADIANS('NOAA Solar Calculation'!AD180)))))*((0.485+0.515*(1.041-0.16*((0.000949*$B$34+0.051)/(COS(RADIANS('NOAA Solar Calculation'!AD180))))^0.5))-(0.077*($B$35/(COS(RADIANS('NOAA Solar Calculation'!AD180))))^0.3)),0)</f>
        <v>494.39776079907904</v>
      </c>
    </row>
    <row r="216" spans="1:3" x14ac:dyDescent="0.25">
      <c r="A216" s="14">
        <f>'NOAA Solar Calculation'!D181</f>
        <v>42725</v>
      </c>
      <c r="B216" s="7">
        <f>'NOAA Solar Calculation'!E181</f>
        <v>0.61458333333333171</v>
      </c>
      <c r="C216" s="11">
        <f>IF('NOAA Solar Calculation'!AD181 &lt;= 90, $B$33*COS(RADIANS('NOAA Solar Calculation'!AD181))*(EXP((-$B$36*$B$34)/(1013*COS(RADIANS('NOAA Solar Calculation'!AD181)))))*((0.485+0.515*(1.041-0.16*((0.000949*$B$34+0.051)/(COS(RADIANS('NOAA Solar Calculation'!AD181))))^0.5))-(0.077*($B$35/(COS(RADIANS('NOAA Solar Calculation'!AD181))))^0.3)),0)</f>
        <v>485.38878488898314</v>
      </c>
    </row>
    <row r="217" spans="1:3" x14ac:dyDescent="0.25">
      <c r="A217" s="14">
        <f>'NOAA Solar Calculation'!D182</f>
        <v>42725</v>
      </c>
      <c r="B217" s="7">
        <f>'NOAA Solar Calculation'!E182</f>
        <v>0.61805555555555391</v>
      </c>
      <c r="C217" s="11">
        <f>IF('NOAA Solar Calculation'!AD182 &lt;= 90, $B$33*COS(RADIANS('NOAA Solar Calculation'!AD182))*(EXP((-$B$36*$B$34)/(1013*COS(RADIANS('NOAA Solar Calculation'!AD182)))))*((0.485+0.515*(1.041-0.16*((0.000949*$B$34+0.051)/(COS(RADIANS('NOAA Solar Calculation'!AD182))))^0.5))-(0.077*($B$35/(COS(RADIANS('NOAA Solar Calculation'!AD182))))^0.3)),0)</f>
        <v>475.98163982352173</v>
      </c>
    </row>
    <row r="218" spans="1:3" x14ac:dyDescent="0.25">
      <c r="A218" s="14">
        <f>'NOAA Solar Calculation'!D183</f>
        <v>42725</v>
      </c>
      <c r="B218" s="7">
        <f>'NOAA Solar Calculation'!E183</f>
        <v>0.62152777777777612</v>
      </c>
      <c r="C218" s="11">
        <f>IF('NOAA Solar Calculation'!AD183 &lt;= 90, $B$33*COS(RADIANS('NOAA Solar Calculation'!AD183))*(EXP((-$B$36*$B$34)/(1013*COS(RADIANS('NOAA Solar Calculation'!AD183)))))*((0.485+0.515*(1.041-0.16*((0.000949*$B$34+0.051)/(COS(RADIANS('NOAA Solar Calculation'!AD183))))^0.5))-(0.077*($B$35/(COS(RADIANS('NOAA Solar Calculation'!AD183))))^0.3)),0)</f>
        <v>466.18119678243988</v>
      </c>
    </row>
    <row r="219" spans="1:3" x14ac:dyDescent="0.25">
      <c r="A219" s="14">
        <f>'NOAA Solar Calculation'!D184</f>
        <v>42725</v>
      </c>
      <c r="B219" s="7">
        <f>'NOAA Solar Calculation'!E184</f>
        <v>0.62499999999999833</v>
      </c>
      <c r="C219" s="11">
        <f>IF('NOAA Solar Calculation'!AD184 &lt;= 90, $B$33*COS(RADIANS('NOAA Solar Calculation'!AD184))*(EXP((-$B$36*$B$34)/(1013*COS(RADIANS('NOAA Solar Calculation'!AD184)))))*((0.485+0.515*(1.041-0.16*((0.000949*$B$34+0.051)/(COS(RADIANS('NOAA Solar Calculation'!AD184))))^0.5))-(0.077*($B$35/(COS(RADIANS('NOAA Solar Calculation'!AD184))))^0.3)),0)</f>
        <v>455.99254748748831</v>
      </c>
    </row>
    <row r="220" spans="1:3" x14ac:dyDescent="0.25">
      <c r="A220" s="14">
        <f>'NOAA Solar Calculation'!D185</f>
        <v>42725</v>
      </c>
      <c r="B220" s="7">
        <f>'NOAA Solar Calculation'!E185</f>
        <v>0.62847222222222054</v>
      </c>
      <c r="C220" s="11">
        <f>IF('NOAA Solar Calculation'!AD185 &lt;= 90, $B$33*COS(RADIANS('NOAA Solar Calculation'!AD185))*(EXP((-$B$36*$B$34)/(1013*COS(RADIANS('NOAA Solar Calculation'!AD185)))))*((0.485+0.515*(1.041-0.16*((0.000949*$B$34+0.051)/(COS(RADIANS('NOAA Solar Calculation'!AD185))))^0.5))-(0.077*($B$35/(COS(RADIANS('NOAA Solar Calculation'!AD185))))^0.3)),0)</f>
        <v>445.421004929302</v>
      </c>
    </row>
    <row r="221" spans="1:3" x14ac:dyDescent="0.25">
      <c r="A221" s="14">
        <f>'NOAA Solar Calculation'!D186</f>
        <v>42725</v>
      </c>
      <c r="B221" s="7">
        <f>'NOAA Solar Calculation'!E186</f>
        <v>0.63194444444444275</v>
      </c>
      <c r="C221" s="11">
        <f>IF('NOAA Solar Calculation'!AD186 &lt;= 90, $B$33*COS(RADIANS('NOAA Solar Calculation'!AD186))*(EXP((-$B$36*$B$34)/(1013*COS(RADIANS('NOAA Solar Calculation'!AD186)))))*((0.485+0.515*(1.041-0.16*((0.000949*$B$34+0.051)/(COS(RADIANS('NOAA Solar Calculation'!AD186))))^0.5))-(0.077*($B$35/(COS(RADIANS('NOAA Solar Calculation'!AD186))))^0.3)),0)</f>
        <v>434.47210447059155</v>
      </c>
    </row>
    <row r="222" spans="1:3" x14ac:dyDescent="0.25">
      <c r="A222" s="14">
        <f>'NOAA Solar Calculation'!D187</f>
        <v>42725</v>
      </c>
      <c r="B222" s="7">
        <f>'NOAA Solar Calculation'!E187</f>
        <v>0.63541666666666496</v>
      </c>
      <c r="C222" s="11">
        <f>IF('NOAA Solar Calculation'!AD187 &lt;= 90, $B$33*COS(RADIANS('NOAA Solar Calculation'!AD187))*(EXP((-$B$36*$B$34)/(1013*COS(RADIANS('NOAA Solar Calculation'!AD187)))))*((0.485+0.515*(1.041-0.16*((0.000949*$B$34+0.051)/(COS(RADIANS('NOAA Solar Calculation'!AD187))))^0.5))-(0.077*($B$35/(COS(RADIANS('NOAA Solar Calculation'!AD187))))^0.3)),0)</f>
        <v>423.15160542178745</v>
      </c>
    </row>
    <row r="223" spans="1:3" x14ac:dyDescent="0.25">
      <c r="A223" s="14">
        <f>'NOAA Solar Calculation'!D188</f>
        <v>42725</v>
      </c>
      <c r="B223" s="7">
        <f>'NOAA Solar Calculation'!E188</f>
        <v>0.63888888888888717</v>
      </c>
      <c r="C223" s="11">
        <f>IF('NOAA Solar Calculation'!AD188 &lt;= 90, $B$33*COS(RADIANS('NOAA Solar Calculation'!AD188))*(EXP((-$B$36*$B$34)/(1013*COS(RADIANS('NOAA Solar Calculation'!AD188)))))*((0.485+0.515*(1.041-0.16*((0.000949*$B$34+0.051)/(COS(RADIANS('NOAA Solar Calculation'!AD188))))^0.5))-(0.077*($B$35/(COS(RADIANS('NOAA Solar Calculation'!AD188))))^0.3)),0)</f>
        <v>411.46549320829558</v>
      </c>
    </row>
    <row r="224" spans="1:3" x14ac:dyDescent="0.25">
      <c r="A224" s="14">
        <f>'NOAA Solar Calculation'!D189</f>
        <v>42725</v>
      </c>
      <c r="B224" s="7">
        <f>'NOAA Solar Calculation'!E189</f>
        <v>0.64236111111110938</v>
      </c>
      <c r="C224" s="11">
        <f>IF('NOAA Solar Calculation'!AD189 &lt;= 90, $B$33*COS(RADIANS('NOAA Solar Calculation'!AD189))*(EXP((-$B$36*$B$34)/(1013*COS(RADIANS('NOAA Solar Calculation'!AD189)))))*((0.485+0.515*(1.041-0.16*((0.000949*$B$34+0.051)/(COS(RADIANS('NOAA Solar Calculation'!AD189))))^0.5))-(0.077*($B$35/(COS(RADIANS('NOAA Solar Calculation'!AD189))))^0.3)),0)</f>
        <v>399.41998225670648</v>
      </c>
    </row>
    <row r="225" spans="1:3" x14ac:dyDescent="0.25">
      <c r="A225" s="14">
        <f>'NOAA Solar Calculation'!D190</f>
        <v>42725</v>
      </c>
      <c r="B225" s="7">
        <f>'NOAA Solar Calculation'!E190</f>
        <v>0.64583333333333159</v>
      </c>
      <c r="C225" s="11">
        <f>IF('NOAA Solar Calculation'!AD190 &lt;= 90, $B$33*COS(RADIANS('NOAA Solar Calculation'!AD190))*(EXP((-$B$36*$B$34)/(1013*COS(RADIANS('NOAA Solar Calculation'!AD190)))))*((0.485+0.515*(1.041-0.16*((0.000949*$B$34+0.051)/(COS(RADIANS('NOAA Solar Calculation'!AD190))))^0.5))-(0.077*($B$35/(COS(RADIANS('NOAA Solar Calculation'!AD190))))^0.3)),0)</f>
        <v>387.0215197942054</v>
      </c>
    </row>
    <row r="226" spans="1:3" x14ac:dyDescent="0.25">
      <c r="A226" s="14">
        <f>'NOAA Solar Calculation'!D191</f>
        <v>42725</v>
      </c>
      <c r="B226" s="7">
        <f>'NOAA Solar Calculation'!E191</f>
        <v>0.6493055555555538</v>
      </c>
      <c r="C226" s="11">
        <f>IF('NOAA Solar Calculation'!AD191 &lt;= 90, $B$33*COS(RADIANS('NOAA Solar Calculation'!AD191))*(EXP((-$B$36*$B$34)/(1013*COS(RADIANS('NOAA Solar Calculation'!AD191)))))*((0.485+0.515*(1.041-0.16*((0.000949*$B$34+0.051)/(COS(RADIANS('NOAA Solar Calculation'!AD191))))^0.5))-(0.077*($B$35/(COS(RADIANS('NOAA Solar Calculation'!AD191))))^0.3)),0)</f>
        <v>374.27679076680903</v>
      </c>
    </row>
    <row r="227" spans="1:3" x14ac:dyDescent="0.25">
      <c r="A227" s="14">
        <f>'NOAA Solar Calculation'!D192</f>
        <v>42725</v>
      </c>
      <c r="B227" s="7">
        <f>'NOAA Solar Calculation'!E192</f>
        <v>0.65277777777777601</v>
      </c>
      <c r="C227" s="11">
        <f>IF('NOAA Solar Calculation'!AD192 &lt;= 90, $B$33*COS(RADIANS('NOAA Solar Calculation'!AD192))*(EXP((-$B$36*$B$34)/(1013*COS(RADIANS('NOAA Solar Calculation'!AD192)))))*((0.485+0.515*(1.041-0.16*((0.000949*$B$34+0.051)/(COS(RADIANS('NOAA Solar Calculation'!AD192))))^0.5))-(0.077*($B$35/(COS(RADIANS('NOAA Solar Calculation'!AD192))))^0.3)),0)</f>
        <v>361.19272418112104</v>
      </c>
    </row>
    <row r="228" spans="1:3" x14ac:dyDescent="0.25">
      <c r="A228" s="14">
        <f>'NOAA Solar Calculation'!D193</f>
        <v>42725</v>
      </c>
      <c r="B228" s="7">
        <f>'NOAA Solar Calculation'!E193</f>
        <v>0.65624999999999822</v>
      </c>
      <c r="C228" s="11">
        <f>IF('NOAA Solar Calculation'!AD193 &lt;= 90, $B$33*COS(RADIANS('NOAA Solar Calculation'!AD193))*(EXP((-$B$36*$B$34)/(1013*COS(RADIANS('NOAA Solar Calculation'!AD193)))))*((0.485+0.515*(1.041-0.16*((0.000949*$B$34+0.051)/(COS(RADIANS('NOAA Solar Calculation'!AD193))))^0.5))-(0.077*($B$35/(COS(RADIANS('NOAA Solar Calculation'!AD193))))^0.3)),0)</f>
        <v>347.7765012188782</v>
      </c>
    </row>
    <row r="229" spans="1:3" x14ac:dyDescent="0.25">
      <c r="A229" s="14">
        <f>'NOAA Solar Calculation'!D194</f>
        <v>42725</v>
      </c>
      <c r="B229" s="7">
        <f>'NOAA Solar Calculation'!E194</f>
        <v>0.65972222222222043</v>
      </c>
      <c r="C229" s="11">
        <f>IF('NOAA Solar Calculation'!AD194 &lt;= 90, $B$33*COS(RADIANS('NOAA Solar Calculation'!AD194))*(EXP((-$B$36*$B$34)/(1013*COS(RADIANS('NOAA Solar Calculation'!AD194)))))*((0.485+0.515*(1.041-0.16*((0.000949*$B$34+0.051)/(COS(RADIANS('NOAA Solar Calculation'!AD194))))^0.5))-(0.077*($B$35/(COS(RADIANS('NOAA Solar Calculation'!AD194))))^0.3)),0)</f>
        <v>334.03556562374337</v>
      </c>
    </row>
    <row r="230" spans="1:3" x14ac:dyDescent="0.25">
      <c r="A230" s="14">
        <f>'NOAA Solar Calculation'!D195</f>
        <v>42725</v>
      </c>
      <c r="B230" s="7">
        <f>'NOAA Solar Calculation'!E195</f>
        <v>0.66319444444444264</v>
      </c>
      <c r="C230" s="11">
        <f>IF('NOAA Solar Calculation'!AD195 &lt;= 90, $B$33*COS(RADIANS('NOAA Solar Calculation'!AD195))*(EXP((-$B$36*$B$34)/(1013*COS(RADIANS('NOAA Solar Calculation'!AD195)))))*((0.485+0.515*(1.041-0.16*((0.000949*$B$34+0.051)/(COS(RADIANS('NOAA Solar Calculation'!AD195))))^0.5))-(0.077*($B$35/(COS(RADIANS('NOAA Solar Calculation'!AD195))))^0.3)),0)</f>
        <v>319.97763697782926</v>
      </c>
    </row>
    <row r="231" spans="1:3" x14ac:dyDescent="0.25">
      <c r="A231" s="14">
        <f>'NOAA Solar Calculation'!D196</f>
        <v>42725</v>
      </c>
      <c r="B231" s="7">
        <f>'NOAA Solar Calculation'!E196</f>
        <v>0.66666666666666485</v>
      </c>
      <c r="C231" s="11">
        <f>IF('NOAA Solar Calculation'!AD196 &lt;= 90, $B$33*COS(RADIANS('NOAA Solar Calculation'!AD196))*(EXP((-$B$36*$B$34)/(1013*COS(RADIANS('NOAA Solar Calculation'!AD196)))))*((0.485+0.515*(1.041-0.16*((0.000949*$B$34+0.051)/(COS(RADIANS('NOAA Solar Calculation'!AD196))))^0.5))-(0.077*($B$35/(COS(RADIANS('NOAA Solar Calculation'!AD196))))^0.3)),0)</f>
        <v>305.61072771898466</v>
      </c>
    </row>
    <row r="232" spans="1:3" x14ac:dyDescent="0.25">
      <c r="A232" s="14">
        <f>'NOAA Solar Calculation'!D197</f>
        <v>42725</v>
      </c>
      <c r="B232" s="7">
        <f>'NOAA Solar Calculation'!E197</f>
        <v>0.67013888888888706</v>
      </c>
      <c r="C232" s="11">
        <f>IF('NOAA Solar Calculation'!AD197 &lt;= 90, $B$33*COS(RADIANS('NOAA Solar Calculation'!AD197))*(EXP((-$B$36*$B$34)/(1013*COS(RADIANS('NOAA Solar Calculation'!AD197)))))*((0.485+0.515*(1.041-0.16*((0.000949*$B$34+0.051)/(COS(RADIANS('NOAA Solar Calculation'!AD197))))^0.5))-(0.077*($B$35/(COS(RADIANS('NOAA Solar Calculation'!AD197))))^0.3)),0)</f>
        <v>290.94316504956822</v>
      </c>
    </row>
    <row r="233" spans="1:3" x14ac:dyDescent="0.25">
      <c r="A233" s="14">
        <f>'NOAA Solar Calculation'!D198</f>
        <v>42725</v>
      </c>
      <c r="B233" s="7">
        <f>'NOAA Solar Calculation'!E198</f>
        <v>0.67361111111110927</v>
      </c>
      <c r="C233" s="11">
        <f>IF('NOAA Solar Calculation'!AD198 &lt;= 90, $B$33*COS(RADIANS('NOAA Solar Calculation'!AD198))*(EXP((-$B$36*$B$34)/(1013*COS(RADIANS('NOAA Solar Calculation'!AD198)))))*((0.485+0.515*(1.041-0.16*((0.000949*$B$34+0.051)/(COS(RADIANS('NOAA Solar Calculation'!AD198))))^0.5))-(0.077*($B$35/(COS(RADIANS('NOAA Solar Calculation'!AD198))))^0.3)),0)</f>
        <v>275.98361929029016</v>
      </c>
    </row>
    <row r="234" spans="1:3" x14ac:dyDescent="0.25">
      <c r="A234" s="14">
        <f>'NOAA Solar Calculation'!D199</f>
        <v>42725</v>
      </c>
      <c r="B234" s="7">
        <f>'NOAA Solar Calculation'!E199</f>
        <v>0.67708333333333148</v>
      </c>
      <c r="C234" s="11">
        <f>IF('NOAA Solar Calculation'!AD199 &lt;= 90, $B$33*COS(RADIANS('NOAA Solar Calculation'!AD199))*(EXP((-$B$36*$B$34)/(1013*COS(RADIANS('NOAA Solar Calculation'!AD199)))))*((0.485+0.515*(1.041-0.16*((0.000949*$B$34+0.051)/(COS(RADIANS('NOAA Solar Calculation'!AD199))))^0.5))-(0.077*($B$35/(COS(RADIANS('NOAA Solar Calculation'!AD199))))^0.3)),0)</f>
        <v>260.74114089486557</v>
      </c>
    </row>
    <row r="235" spans="1:3" x14ac:dyDescent="0.25">
      <c r="A235" s="14">
        <f>'NOAA Solar Calculation'!D200</f>
        <v>42725</v>
      </c>
      <c r="B235" s="7">
        <f>'NOAA Solar Calculation'!E200</f>
        <v>0.68055555555555369</v>
      </c>
      <c r="C235" s="11">
        <f>IF('NOAA Solar Calculation'!AD200 &lt;= 90, $B$33*COS(RADIANS('NOAA Solar Calculation'!AD200))*(EXP((-$B$36*$B$34)/(1013*COS(RADIANS('NOAA Solar Calculation'!AD200)))))*((0.485+0.515*(1.041-0.16*((0.000949*$B$34+0.051)/(COS(RADIANS('NOAA Solar Calculation'!AD200))))^0.5))-(0.077*($B$35/(COS(RADIANS('NOAA Solar Calculation'!AD200))))^0.3)),0)</f>
        <v>245.22520922449698</v>
      </c>
    </row>
    <row r="236" spans="1:3" x14ac:dyDescent="0.25">
      <c r="A236" s="14">
        <f>'NOAA Solar Calculation'!D201</f>
        <v>42725</v>
      </c>
      <c r="B236" s="7">
        <f>'NOAA Solar Calculation'!E201</f>
        <v>0.6840277777777759</v>
      </c>
      <c r="C236" s="11">
        <f>IF('NOAA Solar Calculation'!AD201 &lt;= 90, $B$33*COS(RADIANS('NOAA Solar Calculation'!AD201))*(EXP((-$B$36*$B$34)/(1013*COS(RADIANS('NOAA Solar Calculation'!AD201)))))*((0.485+0.515*(1.041-0.16*((0.000949*$B$34+0.051)/(COS(RADIANS('NOAA Solar Calculation'!AD201))))^0.5))-(0.077*($B$35/(COS(RADIANS('NOAA Solar Calculation'!AD201))))^0.3)),0)</f>
        <v>229.44579763932748</v>
      </c>
    </row>
    <row r="237" spans="1:3" x14ac:dyDescent="0.25">
      <c r="A237" s="14">
        <f>'NOAA Solar Calculation'!D202</f>
        <v>42725</v>
      </c>
      <c r="B237" s="7">
        <f>'NOAA Solar Calculation'!E202</f>
        <v>0.68749999999999811</v>
      </c>
      <c r="C237" s="11">
        <f>IF('NOAA Solar Calculation'!AD202 &lt;= 90, $B$33*COS(RADIANS('NOAA Solar Calculation'!AD202))*(EXP((-$B$36*$B$34)/(1013*COS(RADIANS('NOAA Solar Calculation'!AD202)))))*((0.485+0.515*(1.041-0.16*((0.000949*$B$34+0.051)/(COS(RADIANS('NOAA Solar Calculation'!AD202))))^0.5))-(0.077*($B$35/(COS(RADIANS('NOAA Solar Calculation'!AD202))))^0.3)),0)</f>
        <v>213.41346162316867</v>
      </c>
    </row>
    <row r="238" spans="1:3" x14ac:dyDescent="0.25">
      <c r="A238" s="14">
        <f>'NOAA Solar Calculation'!D203</f>
        <v>42725</v>
      </c>
      <c r="B238" s="7">
        <f>'NOAA Solar Calculation'!E203</f>
        <v>0.69097222222222032</v>
      </c>
      <c r="C238" s="11">
        <f>IF('NOAA Solar Calculation'!AD203 &lt;= 90, $B$33*COS(RADIANS('NOAA Solar Calculation'!AD203))*(EXP((-$B$36*$B$34)/(1013*COS(RADIANS('NOAA Solar Calculation'!AD203)))))*((0.485+0.515*(1.041-0.16*((0.000949*$B$34+0.051)/(COS(RADIANS('NOAA Solar Calculation'!AD203))))^0.5))-(0.077*($B$35/(COS(RADIANS('NOAA Solar Calculation'!AD203))))^0.3)),0)</f>
        <v>197.13946025070825</v>
      </c>
    </row>
    <row r="239" spans="1:3" x14ac:dyDescent="0.25">
      <c r="A239" s="14">
        <f>'NOAA Solar Calculation'!D204</f>
        <v>42725</v>
      </c>
      <c r="B239" s="7">
        <f>'NOAA Solar Calculation'!E204</f>
        <v>0.69444444444444253</v>
      </c>
      <c r="C239" s="11">
        <f>IF('NOAA Solar Calculation'!AD204 &lt;= 90, $B$33*COS(RADIANS('NOAA Solar Calculation'!AD204))*(EXP((-$B$36*$B$34)/(1013*COS(RADIANS('NOAA Solar Calculation'!AD204)))))*((0.485+0.515*(1.041-0.16*((0.000949*$B$34+0.051)/(COS(RADIANS('NOAA Solar Calculation'!AD204))))^0.5))-(0.077*($B$35/(COS(RADIANS('NOAA Solar Calculation'!AD204))))^0.3)),0)</f>
        <v>180.63592715669952</v>
      </c>
    </row>
    <row r="240" spans="1:3" x14ac:dyDescent="0.25">
      <c r="A240" s="14">
        <f>'NOAA Solar Calculation'!D205</f>
        <v>42725</v>
      </c>
      <c r="B240" s="7">
        <f>'NOAA Solar Calculation'!E205</f>
        <v>0.69791666666666474</v>
      </c>
      <c r="C240" s="11">
        <f>IF('NOAA Solar Calculation'!AD205 &lt;= 90, $B$33*COS(RADIANS('NOAA Solar Calculation'!AD205))*(EXP((-$B$36*$B$34)/(1013*COS(RADIANS('NOAA Solar Calculation'!AD205)))))*((0.485+0.515*(1.041-0.16*((0.000949*$B$34+0.051)/(COS(RADIANS('NOAA Solar Calculation'!AD205))))^0.5))-(0.077*($B$35/(COS(RADIANS('NOAA Solar Calculation'!AD205))))^0.3)),0)</f>
        <v>163.91611736304171</v>
      </c>
    </row>
    <row r="241" spans="1:3" x14ac:dyDescent="0.25">
      <c r="A241" s="14">
        <f>'NOAA Solar Calculation'!D206</f>
        <v>42725</v>
      </c>
      <c r="B241" s="7">
        <f>'NOAA Solar Calculation'!E206</f>
        <v>0.70138888888888695</v>
      </c>
      <c r="C241" s="11">
        <f>IF('NOAA Solar Calculation'!AD206 &lt;= 90, $B$33*COS(RADIANS('NOAA Solar Calculation'!AD206))*(EXP((-$B$36*$B$34)/(1013*COS(RADIANS('NOAA Solar Calculation'!AD206)))))*((0.485+0.515*(1.041-0.16*((0.000949*$B$34+0.051)/(COS(RADIANS('NOAA Solar Calculation'!AD206))))^0.5))-(0.077*($B$35/(COS(RADIANS('NOAA Solar Calculation'!AD206))))^0.3)),0)</f>
        <v>146.99477467277416</v>
      </c>
    </row>
    <row r="242" spans="1:3" x14ac:dyDescent="0.25">
      <c r="A242" s="14">
        <f>'NOAA Solar Calculation'!D207</f>
        <v>42725</v>
      </c>
      <c r="B242" s="7">
        <f>'NOAA Solar Calculation'!E207</f>
        <v>0.70486111111110916</v>
      </c>
      <c r="C242" s="11">
        <f>IF('NOAA Solar Calculation'!AD207 &lt;= 90, $B$33*COS(RADIANS('NOAA Solar Calculation'!AD207))*(EXP((-$B$36*$B$34)/(1013*COS(RADIANS('NOAA Solar Calculation'!AD207)))))*((0.485+0.515*(1.041-0.16*((0.000949*$B$34+0.051)/(COS(RADIANS('NOAA Solar Calculation'!AD207))))^0.5))-(0.077*($B$35/(COS(RADIANS('NOAA Solar Calculation'!AD207))))^0.3)),0)</f>
        <v>129.88869921922608</v>
      </c>
    </row>
    <row r="243" spans="1:3" x14ac:dyDescent="0.25">
      <c r="A243" s="14">
        <f>'NOAA Solar Calculation'!D208</f>
        <v>42725</v>
      </c>
      <c r="B243" s="7">
        <f>'NOAA Solar Calculation'!E208</f>
        <v>0.70833333333333137</v>
      </c>
      <c r="C243" s="11">
        <f>IF('NOAA Solar Calculation'!AD208 &lt;= 90, $B$33*COS(RADIANS('NOAA Solar Calculation'!AD208))*(EXP((-$B$36*$B$34)/(1013*COS(RADIANS('NOAA Solar Calculation'!AD208)))))*((0.485+0.515*(1.041-0.16*((0.000949*$B$34+0.051)/(COS(RADIANS('NOAA Solar Calculation'!AD208))))^0.5))-(0.077*($B$35/(COS(RADIANS('NOAA Solar Calculation'!AD208))))^0.3)),0)</f>
        <v>112.6176655550417</v>
      </c>
    </row>
    <row r="244" spans="1:3" x14ac:dyDescent="0.25">
      <c r="A244" s="14">
        <f>'NOAA Solar Calculation'!D209</f>
        <v>42725</v>
      </c>
      <c r="B244" s="7">
        <f>'NOAA Solar Calculation'!E209</f>
        <v>0.71180555555555358</v>
      </c>
      <c r="C244" s="11">
        <f>IF('NOAA Solar Calculation'!AD209 &lt;= 90, $B$33*COS(RADIANS('NOAA Solar Calculation'!AD209))*(EXP((-$B$36*$B$34)/(1013*COS(RADIANS('NOAA Solar Calculation'!AD209)))))*((0.485+0.515*(1.041-0.16*((0.000949*$B$34+0.051)/(COS(RADIANS('NOAA Solar Calculation'!AD209))))^0.5))-(0.077*($B$35/(COS(RADIANS('NOAA Solar Calculation'!AD209))))^0.3)),0)</f>
        <v>95.205996701424695</v>
      </c>
    </row>
    <row r="245" spans="1:3" x14ac:dyDescent="0.25">
      <c r="A245" s="14">
        <f>'NOAA Solar Calculation'!D210</f>
        <v>42725</v>
      </c>
      <c r="B245" s="7">
        <f>'NOAA Solar Calculation'!E210</f>
        <v>0.71527777777777579</v>
      </c>
      <c r="C245" s="11">
        <f>IF('NOAA Solar Calculation'!AD210 &lt;= 90, $B$33*COS(RADIANS('NOAA Solar Calculation'!AD210))*(EXP((-$B$36*$B$34)/(1013*COS(RADIANS('NOAA Solar Calculation'!AD210)))))*((0.485+0.515*(1.041-0.16*((0.000949*$B$34+0.051)/(COS(RADIANS('NOAA Solar Calculation'!AD210))))^0.5))-(0.077*($B$35/(COS(RADIANS('NOAA Solar Calculation'!AD210))))^0.3)),0)</f>
        <v>77.685475132088058</v>
      </c>
    </row>
    <row r="246" spans="1:3" x14ac:dyDescent="0.25">
      <c r="A246" s="14">
        <f>'NOAA Solar Calculation'!D211</f>
        <v>42725</v>
      </c>
      <c r="B246" s="7">
        <f>'NOAA Solar Calculation'!E211</f>
        <v>0.718749999999998</v>
      </c>
      <c r="C246" s="11">
        <f>IF('NOAA Solar Calculation'!AD211 &lt;= 90, $B$33*COS(RADIANS('NOAA Solar Calculation'!AD211))*(EXP((-$B$36*$B$34)/(1013*COS(RADIANS('NOAA Solar Calculation'!AD211)))))*((0.485+0.515*(1.041-0.16*((0.000949*$B$34+0.051)/(COS(RADIANS('NOAA Solar Calculation'!AD211))))^0.5))-(0.077*($B$35/(COS(RADIANS('NOAA Solar Calculation'!AD211))))^0.3)),0)</f>
        <v>60.101308559790958</v>
      </c>
    </row>
    <row r="247" spans="1:3" x14ac:dyDescent="0.25">
      <c r="A247" s="14">
        <f>'NOAA Solar Calculation'!D212</f>
        <v>42725</v>
      </c>
      <c r="B247" s="7">
        <f>'NOAA Solar Calculation'!E212</f>
        <v>0.72222222222222021</v>
      </c>
      <c r="C247" s="11">
        <f>IF('NOAA Solar Calculation'!AD212 &lt;= 90, $B$33*COS(RADIANS('NOAA Solar Calculation'!AD212))*(EXP((-$B$36*$B$34)/(1013*COS(RADIANS('NOAA Solar Calculation'!AD212)))))*((0.485+0.515*(1.041-0.16*((0.000949*$B$34+0.051)/(COS(RADIANS('NOAA Solar Calculation'!AD212))))^0.5))-(0.077*($B$35/(COS(RADIANS('NOAA Solar Calculation'!AD212))))^0.3)),0)</f>
        <v>42.526312331522909</v>
      </c>
    </row>
    <row r="248" spans="1:3" x14ac:dyDescent="0.25">
      <c r="A248" s="14">
        <f>'NOAA Solar Calculation'!D213</f>
        <v>42725</v>
      </c>
      <c r="B248" s="7">
        <f>'NOAA Solar Calculation'!E213</f>
        <v>0.72569444444444242</v>
      </c>
      <c r="C248" s="11">
        <f>IF('NOAA Solar Calculation'!AD213 &lt;= 90, $B$33*COS(RADIANS('NOAA Solar Calculation'!AD213))*(EXP((-$B$36*$B$34)/(1013*COS(RADIANS('NOAA Solar Calculation'!AD213)))))*((0.485+0.515*(1.041-0.16*((0.000949*$B$34+0.051)/(COS(RADIANS('NOAA Solar Calculation'!AD213))))^0.5))-(0.077*($B$35/(COS(RADIANS('NOAA Solar Calculation'!AD213))))^0.3)),0)</f>
        <v>25.103706486498307</v>
      </c>
    </row>
    <row r="249" spans="1:3" x14ac:dyDescent="0.25">
      <c r="A249" s="14">
        <f>'NOAA Solar Calculation'!D214</f>
        <v>42725</v>
      </c>
      <c r="B249" s="7">
        <f>'NOAA Solar Calculation'!E214</f>
        <v>0.72916666666666463</v>
      </c>
      <c r="C249" s="11">
        <f>IF('NOAA Solar Calculation'!AD214 &lt;= 90, $B$33*COS(RADIANS('NOAA Solar Calculation'!AD214))*(EXP((-$B$36*$B$34)/(1013*COS(RADIANS('NOAA Solar Calculation'!AD214)))))*((0.485+0.515*(1.041-0.16*((0.000949*$B$34+0.051)/(COS(RADIANS('NOAA Solar Calculation'!AD214))))^0.5))-(0.077*($B$35/(COS(RADIANS('NOAA Solar Calculation'!AD214))))^0.3)),0)</f>
        <v>8.2570434450494457</v>
      </c>
    </row>
    <row r="250" spans="1:3" x14ac:dyDescent="0.25">
      <c r="A250" s="14">
        <f>'NOAA Solar Calculation'!D215</f>
        <v>42725</v>
      </c>
      <c r="B250" s="7">
        <f>'NOAA Solar Calculation'!E215</f>
        <v>0.73263888888888684</v>
      </c>
      <c r="C250" s="11">
        <f>IF('NOAA Solar Calculation'!AD215 &lt;= 90, $B$33*COS(RADIANS('NOAA Solar Calculation'!AD215))*(EXP((-$B$36*$B$34)/(1013*COS(RADIANS('NOAA Solar Calculation'!AD215)))))*((0.485+0.515*(1.041-0.16*((0.000949*$B$34+0.051)/(COS(RADIANS('NOAA Solar Calculation'!AD215))))^0.5))-(0.077*($B$35/(COS(RADIANS('NOAA Solar Calculation'!AD215))))^0.3)),0)</f>
        <v>0</v>
      </c>
    </row>
    <row r="251" spans="1:3" x14ac:dyDescent="0.25">
      <c r="A251" s="14">
        <f>'NOAA Solar Calculation'!D216</f>
        <v>42725</v>
      </c>
      <c r="B251" s="7">
        <f>'NOAA Solar Calculation'!E216</f>
        <v>0.73611111111110905</v>
      </c>
      <c r="C251" s="11">
        <f>IF('NOAA Solar Calculation'!AD216 &lt;= 90, $B$33*COS(RADIANS('NOAA Solar Calculation'!AD216))*(EXP((-$B$36*$B$34)/(1013*COS(RADIANS('NOAA Solar Calculation'!AD216)))))*((0.485+0.515*(1.041-0.16*((0.000949*$B$34+0.051)/(COS(RADIANS('NOAA Solar Calculation'!AD216))))^0.5))-(0.077*($B$35/(COS(RADIANS('NOAA Solar Calculation'!AD216))))^0.3)),0)</f>
        <v>0</v>
      </c>
    </row>
    <row r="252" spans="1:3" x14ac:dyDescent="0.25">
      <c r="A252" s="14">
        <f>'NOAA Solar Calculation'!D217</f>
        <v>42725</v>
      </c>
      <c r="B252" s="7">
        <f>'NOAA Solar Calculation'!E217</f>
        <v>0.73958333333333126</v>
      </c>
      <c r="C252" s="11">
        <f>IF('NOAA Solar Calculation'!AD217 &lt;= 90, $B$33*COS(RADIANS('NOAA Solar Calculation'!AD217))*(EXP((-$B$36*$B$34)/(1013*COS(RADIANS('NOAA Solar Calculation'!AD217)))))*((0.485+0.515*(1.041-0.16*((0.000949*$B$34+0.051)/(COS(RADIANS('NOAA Solar Calculation'!AD217))))^0.5))-(0.077*($B$35/(COS(RADIANS('NOAA Solar Calculation'!AD217))))^0.3)),0)</f>
        <v>0</v>
      </c>
    </row>
    <row r="253" spans="1:3" x14ac:dyDescent="0.25">
      <c r="A253" s="14">
        <f>'NOAA Solar Calculation'!D218</f>
        <v>42725</v>
      </c>
      <c r="B253" s="7">
        <f>'NOAA Solar Calculation'!E218</f>
        <v>0.74305555555555347</v>
      </c>
      <c r="C253" s="11">
        <f>IF('NOAA Solar Calculation'!AD218 &lt;= 90, $B$33*COS(RADIANS('NOAA Solar Calculation'!AD218))*(EXP((-$B$36*$B$34)/(1013*COS(RADIANS('NOAA Solar Calculation'!AD218)))))*((0.485+0.515*(1.041-0.16*((0.000949*$B$34+0.051)/(COS(RADIANS('NOAA Solar Calculation'!AD218))))^0.5))-(0.077*($B$35/(COS(RADIANS('NOAA Solar Calculation'!AD218))))^0.3)),0)</f>
        <v>0</v>
      </c>
    </row>
    <row r="254" spans="1:3" x14ac:dyDescent="0.25">
      <c r="A254" s="14">
        <f>'NOAA Solar Calculation'!D219</f>
        <v>42725</v>
      </c>
      <c r="B254" s="7">
        <f>'NOAA Solar Calculation'!E219</f>
        <v>0.74652777777777568</v>
      </c>
      <c r="C254" s="11">
        <f>IF('NOAA Solar Calculation'!AD219 &lt;= 90, $B$33*COS(RADIANS('NOAA Solar Calculation'!AD219))*(EXP((-$B$36*$B$34)/(1013*COS(RADIANS('NOAA Solar Calculation'!AD219)))))*((0.485+0.515*(1.041-0.16*((0.000949*$B$34+0.051)/(COS(RADIANS('NOAA Solar Calculation'!AD219))))^0.5))-(0.077*($B$35/(COS(RADIANS('NOAA Solar Calculation'!AD219))))^0.3)),0)</f>
        <v>0</v>
      </c>
    </row>
    <row r="255" spans="1:3" x14ac:dyDescent="0.25">
      <c r="A255" s="14">
        <f>'NOAA Solar Calculation'!D220</f>
        <v>42725</v>
      </c>
      <c r="B255" s="7">
        <f>'NOAA Solar Calculation'!E220</f>
        <v>0.74999999999999789</v>
      </c>
      <c r="C255" s="11">
        <f>IF('NOAA Solar Calculation'!AD220 &lt;= 90, $B$33*COS(RADIANS('NOAA Solar Calculation'!AD220))*(EXP((-$B$36*$B$34)/(1013*COS(RADIANS('NOAA Solar Calculation'!AD220)))))*((0.485+0.515*(1.041-0.16*((0.000949*$B$34+0.051)/(COS(RADIANS('NOAA Solar Calculation'!AD220))))^0.5))-(0.077*($B$35/(COS(RADIANS('NOAA Solar Calculation'!AD220))))^0.3)),0)</f>
        <v>0</v>
      </c>
    </row>
    <row r="256" spans="1:3" x14ac:dyDescent="0.25">
      <c r="A256" s="14">
        <f>'NOAA Solar Calculation'!D221</f>
        <v>42725</v>
      </c>
      <c r="B256" s="7">
        <f>'NOAA Solar Calculation'!E221</f>
        <v>0.7534722222222201</v>
      </c>
      <c r="C256" s="11">
        <f>IF('NOAA Solar Calculation'!AD221 &lt;= 90, $B$33*COS(RADIANS('NOAA Solar Calculation'!AD221))*(EXP((-$B$36*$B$34)/(1013*COS(RADIANS('NOAA Solar Calculation'!AD221)))))*((0.485+0.515*(1.041-0.16*((0.000949*$B$34+0.051)/(COS(RADIANS('NOAA Solar Calculation'!AD221))))^0.5))-(0.077*($B$35/(COS(RADIANS('NOAA Solar Calculation'!AD221))))^0.3)),0)</f>
        <v>0</v>
      </c>
    </row>
    <row r="257" spans="1:3" x14ac:dyDescent="0.25">
      <c r="A257" s="14">
        <f>'NOAA Solar Calculation'!D222</f>
        <v>42725</v>
      </c>
      <c r="B257" s="7">
        <f>'NOAA Solar Calculation'!E222</f>
        <v>0.75694444444444231</v>
      </c>
      <c r="C257" s="11">
        <f>IF('NOAA Solar Calculation'!AD222 &lt;= 90, $B$33*COS(RADIANS('NOAA Solar Calculation'!AD222))*(EXP((-$B$36*$B$34)/(1013*COS(RADIANS('NOAA Solar Calculation'!AD222)))))*((0.485+0.515*(1.041-0.16*((0.000949*$B$34+0.051)/(COS(RADIANS('NOAA Solar Calculation'!AD222))))^0.5))-(0.077*($B$35/(COS(RADIANS('NOAA Solar Calculation'!AD222))))^0.3)),0)</f>
        <v>0</v>
      </c>
    </row>
    <row r="258" spans="1:3" x14ac:dyDescent="0.25">
      <c r="A258" s="14">
        <f>'NOAA Solar Calculation'!D223</f>
        <v>42725</v>
      </c>
      <c r="B258" s="7">
        <f>'NOAA Solar Calculation'!E223</f>
        <v>0.76041666666666452</v>
      </c>
      <c r="C258" s="11">
        <f>IF('NOAA Solar Calculation'!AD223 &lt;= 90, $B$33*COS(RADIANS('NOAA Solar Calculation'!AD223))*(EXP((-$B$36*$B$34)/(1013*COS(RADIANS('NOAA Solar Calculation'!AD223)))))*((0.485+0.515*(1.041-0.16*((0.000949*$B$34+0.051)/(COS(RADIANS('NOAA Solar Calculation'!AD223))))^0.5))-(0.077*($B$35/(COS(RADIANS('NOAA Solar Calculation'!AD223))))^0.3)),0)</f>
        <v>0</v>
      </c>
    </row>
    <row r="259" spans="1:3" x14ac:dyDescent="0.25">
      <c r="A259" s="14">
        <f>'NOAA Solar Calculation'!D224</f>
        <v>42725</v>
      </c>
      <c r="B259" s="7">
        <f>'NOAA Solar Calculation'!E224</f>
        <v>0.76388888888888673</v>
      </c>
      <c r="C259" s="11">
        <f>IF('NOAA Solar Calculation'!AD224 &lt;= 90, $B$33*COS(RADIANS('NOAA Solar Calculation'!AD224))*(EXP((-$B$36*$B$34)/(1013*COS(RADIANS('NOAA Solar Calculation'!AD224)))))*((0.485+0.515*(1.041-0.16*((0.000949*$B$34+0.051)/(COS(RADIANS('NOAA Solar Calculation'!AD224))))^0.5))-(0.077*($B$35/(COS(RADIANS('NOAA Solar Calculation'!AD224))))^0.3)),0)</f>
        <v>0</v>
      </c>
    </row>
    <row r="260" spans="1:3" x14ac:dyDescent="0.25">
      <c r="A260" s="14">
        <f>'NOAA Solar Calculation'!D225</f>
        <v>42725</v>
      </c>
      <c r="B260" s="7">
        <f>'NOAA Solar Calculation'!E225</f>
        <v>0.76736111111110894</v>
      </c>
      <c r="C260" s="11">
        <f>IF('NOAA Solar Calculation'!AD225 &lt;= 90, $B$33*COS(RADIANS('NOAA Solar Calculation'!AD225))*(EXP((-$B$36*$B$34)/(1013*COS(RADIANS('NOAA Solar Calculation'!AD225)))))*((0.485+0.515*(1.041-0.16*((0.000949*$B$34+0.051)/(COS(RADIANS('NOAA Solar Calculation'!AD225))))^0.5))-(0.077*($B$35/(COS(RADIANS('NOAA Solar Calculation'!AD225))))^0.3)),0)</f>
        <v>0</v>
      </c>
    </row>
    <row r="261" spans="1:3" x14ac:dyDescent="0.25">
      <c r="A261" s="14">
        <f>'NOAA Solar Calculation'!D226</f>
        <v>42725</v>
      </c>
      <c r="B261" s="7">
        <f>'NOAA Solar Calculation'!E226</f>
        <v>0.77083333333333115</v>
      </c>
      <c r="C261" s="11">
        <f>IF('NOAA Solar Calculation'!AD226 &lt;= 90, $B$33*COS(RADIANS('NOAA Solar Calculation'!AD226))*(EXP((-$B$36*$B$34)/(1013*COS(RADIANS('NOAA Solar Calculation'!AD226)))))*((0.485+0.515*(1.041-0.16*((0.000949*$B$34+0.051)/(COS(RADIANS('NOAA Solar Calculation'!AD226))))^0.5))-(0.077*($B$35/(COS(RADIANS('NOAA Solar Calculation'!AD226))))^0.3)),0)</f>
        <v>0</v>
      </c>
    </row>
    <row r="262" spans="1:3" x14ac:dyDescent="0.25">
      <c r="A262" s="14">
        <f>'NOAA Solar Calculation'!D227</f>
        <v>42725</v>
      </c>
      <c r="B262" s="7">
        <f>'NOAA Solar Calculation'!E227</f>
        <v>0.77430555555555336</v>
      </c>
      <c r="C262" s="11">
        <f>IF('NOAA Solar Calculation'!AD227 &lt;= 90, $B$33*COS(RADIANS('NOAA Solar Calculation'!AD227))*(EXP((-$B$36*$B$34)/(1013*COS(RADIANS('NOAA Solar Calculation'!AD227)))))*((0.485+0.515*(1.041-0.16*((0.000949*$B$34+0.051)/(COS(RADIANS('NOAA Solar Calculation'!AD227))))^0.5))-(0.077*($B$35/(COS(RADIANS('NOAA Solar Calculation'!AD227))))^0.3)),0)</f>
        <v>0</v>
      </c>
    </row>
    <row r="263" spans="1:3" x14ac:dyDescent="0.25">
      <c r="A263" s="14">
        <f>'NOAA Solar Calculation'!D228</f>
        <v>42725</v>
      </c>
      <c r="B263" s="7">
        <f>'NOAA Solar Calculation'!E228</f>
        <v>0.77777777777777557</v>
      </c>
      <c r="C263" s="11">
        <f>IF('NOAA Solar Calculation'!AD228 &lt;= 90, $B$33*COS(RADIANS('NOAA Solar Calculation'!AD228))*(EXP((-$B$36*$B$34)/(1013*COS(RADIANS('NOAA Solar Calculation'!AD228)))))*((0.485+0.515*(1.041-0.16*((0.000949*$B$34+0.051)/(COS(RADIANS('NOAA Solar Calculation'!AD228))))^0.5))-(0.077*($B$35/(COS(RADIANS('NOAA Solar Calculation'!AD228))))^0.3)),0)</f>
        <v>0</v>
      </c>
    </row>
    <row r="264" spans="1:3" x14ac:dyDescent="0.25">
      <c r="A264" s="14">
        <f>'NOAA Solar Calculation'!D229</f>
        <v>42725</v>
      </c>
      <c r="B264" s="7">
        <f>'NOAA Solar Calculation'!E229</f>
        <v>0.78124999999999778</v>
      </c>
      <c r="C264" s="11">
        <f>IF('NOAA Solar Calculation'!AD229 &lt;= 90, $B$33*COS(RADIANS('NOAA Solar Calculation'!AD229))*(EXP((-$B$36*$B$34)/(1013*COS(RADIANS('NOAA Solar Calculation'!AD229)))))*((0.485+0.515*(1.041-0.16*((0.000949*$B$34+0.051)/(COS(RADIANS('NOAA Solar Calculation'!AD229))))^0.5))-(0.077*($B$35/(COS(RADIANS('NOAA Solar Calculation'!AD229))))^0.3)),0)</f>
        <v>0</v>
      </c>
    </row>
    <row r="265" spans="1:3" x14ac:dyDescent="0.25">
      <c r="A265" s="14">
        <f>'NOAA Solar Calculation'!D230</f>
        <v>42725</v>
      </c>
      <c r="B265" s="7">
        <f>'NOAA Solar Calculation'!E230</f>
        <v>0.78472222222221999</v>
      </c>
      <c r="C265" s="11">
        <f>IF('NOAA Solar Calculation'!AD230 &lt;= 90, $B$33*COS(RADIANS('NOAA Solar Calculation'!AD230))*(EXP((-$B$36*$B$34)/(1013*COS(RADIANS('NOAA Solar Calculation'!AD230)))))*((0.485+0.515*(1.041-0.16*((0.000949*$B$34+0.051)/(COS(RADIANS('NOAA Solar Calculation'!AD230))))^0.5))-(0.077*($B$35/(COS(RADIANS('NOAA Solar Calculation'!AD230))))^0.3)),0)</f>
        <v>0</v>
      </c>
    </row>
    <row r="266" spans="1:3" x14ac:dyDescent="0.25">
      <c r="A266" s="14">
        <f>'NOAA Solar Calculation'!D231</f>
        <v>42725</v>
      </c>
      <c r="B266" s="7">
        <f>'NOAA Solar Calculation'!E231</f>
        <v>0.7881944444444422</v>
      </c>
      <c r="C266" s="11">
        <f>IF('NOAA Solar Calculation'!AD231 &lt;= 90, $B$33*COS(RADIANS('NOAA Solar Calculation'!AD231))*(EXP((-$B$36*$B$34)/(1013*COS(RADIANS('NOAA Solar Calculation'!AD231)))))*((0.485+0.515*(1.041-0.16*((0.000949*$B$34+0.051)/(COS(RADIANS('NOAA Solar Calculation'!AD231))))^0.5))-(0.077*($B$35/(COS(RADIANS('NOAA Solar Calculation'!AD231))))^0.3)),0)</f>
        <v>0</v>
      </c>
    </row>
    <row r="267" spans="1:3" x14ac:dyDescent="0.25">
      <c r="A267" s="14">
        <f>'NOAA Solar Calculation'!D232</f>
        <v>42725</v>
      </c>
      <c r="B267" s="7">
        <f>'NOAA Solar Calculation'!E232</f>
        <v>0.79166666666666441</v>
      </c>
      <c r="C267" s="11">
        <f>IF('NOAA Solar Calculation'!AD232 &lt;= 90, $B$33*COS(RADIANS('NOAA Solar Calculation'!AD232))*(EXP((-$B$36*$B$34)/(1013*COS(RADIANS('NOAA Solar Calculation'!AD232)))))*((0.485+0.515*(1.041-0.16*((0.000949*$B$34+0.051)/(COS(RADIANS('NOAA Solar Calculation'!AD232))))^0.5))-(0.077*($B$35/(COS(RADIANS('NOAA Solar Calculation'!AD232))))^0.3)),0)</f>
        <v>0</v>
      </c>
    </row>
    <row r="268" spans="1:3" x14ac:dyDescent="0.25">
      <c r="A268" s="14">
        <f>'NOAA Solar Calculation'!D233</f>
        <v>42725</v>
      </c>
      <c r="B268" s="7">
        <f>'NOAA Solar Calculation'!E233</f>
        <v>0.79513888888888662</v>
      </c>
      <c r="C268" s="11">
        <f>IF('NOAA Solar Calculation'!AD233 &lt;= 90, $B$33*COS(RADIANS('NOAA Solar Calculation'!AD233))*(EXP((-$B$36*$B$34)/(1013*COS(RADIANS('NOAA Solar Calculation'!AD233)))))*((0.485+0.515*(1.041-0.16*((0.000949*$B$34+0.051)/(COS(RADIANS('NOAA Solar Calculation'!AD233))))^0.5))-(0.077*($B$35/(COS(RADIANS('NOAA Solar Calculation'!AD233))))^0.3)),0)</f>
        <v>0</v>
      </c>
    </row>
    <row r="269" spans="1:3" x14ac:dyDescent="0.25">
      <c r="A269" s="14">
        <f>'NOAA Solar Calculation'!D234</f>
        <v>42725</v>
      </c>
      <c r="B269" s="7">
        <f>'NOAA Solar Calculation'!E234</f>
        <v>0.79861111111110883</v>
      </c>
      <c r="C269" s="11">
        <f>IF('NOAA Solar Calculation'!AD234 &lt;= 90, $B$33*COS(RADIANS('NOAA Solar Calculation'!AD234))*(EXP((-$B$36*$B$34)/(1013*COS(RADIANS('NOAA Solar Calculation'!AD234)))))*((0.485+0.515*(1.041-0.16*((0.000949*$B$34+0.051)/(COS(RADIANS('NOAA Solar Calculation'!AD234))))^0.5))-(0.077*($B$35/(COS(RADIANS('NOAA Solar Calculation'!AD234))))^0.3)),0)</f>
        <v>0</v>
      </c>
    </row>
    <row r="270" spans="1:3" x14ac:dyDescent="0.25">
      <c r="A270" s="14">
        <f>'NOAA Solar Calculation'!D235</f>
        <v>42725</v>
      </c>
      <c r="B270" s="7">
        <f>'NOAA Solar Calculation'!E235</f>
        <v>0.80208333333333104</v>
      </c>
      <c r="C270" s="11">
        <f>IF('NOAA Solar Calculation'!AD235 &lt;= 90, $B$33*COS(RADIANS('NOAA Solar Calculation'!AD235))*(EXP((-$B$36*$B$34)/(1013*COS(RADIANS('NOAA Solar Calculation'!AD235)))))*((0.485+0.515*(1.041-0.16*((0.000949*$B$34+0.051)/(COS(RADIANS('NOAA Solar Calculation'!AD235))))^0.5))-(0.077*($B$35/(COS(RADIANS('NOAA Solar Calculation'!AD235))))^0.3)),0)</f>
        <v>0</v>
      </c>
    </row>
    <row r="271" spans="1:3" x14ac:dyDescent="0.25">
      <c r="A271" s="14">
        <f>'NOAA Solar Calculation'!D236</f>
        <v>42725</v>
      </c>
      <c r="B271" s="7">
        <f>'NOAA Solar Calculation'!E236</f>
        <v>0.80555555555555325</v>
      </c>
      <c r="C271" s="11">
        <f>IF('NOAA Solar Calculation'!AD236 &lt;= 90, $B$33*COS(RADIANS('NOAA Solar Calculation'!AD236))*(EXP((-$B$36*$B$34)/(1013*COS(RADIANS('NOAA Solar Calculation'!AD236)))))*((0.485+0.515*(1.041-0.16*((0.000949*$B$34+0.051)/(COS(RADIANS('NOAA Solar Calculation'!AD236))))^0.5))-(0.077*($B$35/(COS(RADIANS('NOAA Solar Calculation'!AD236))))^0.3)),0)</f>
        <v>0</v>
      </c>
    </row>
    <row r="272" spans="1:3" x14ac:dyDescent="0.25">
      <c r="A272" s="14">
        <f>'NOAA Solar Calculation'!D237</f>
        <v>42725</v>
      </c>
      <c r="B272" s="7">
        <f>'NOAA Solar Calculation'!E237</f>
        <v>0.80902777777777546</v>
      </c>
      <c r="C272" s="11">
        <f>IF('NOAA Solar Calculation'!AD237 &lt;= 90, $B$33*COS(RADIANS('NOAA Solar Calculation'!AD237))*(EXP((-$B$36*$B$34)/(1013*COS(RADIANS('NOAA Solar Calculation'!AD237)))))*((0.485+0.515*(1.041-0.16*((0.000949*$B$34+0.051)/(COS(RADIANS('NOAA Solar Calculation'!AD237))))^0.5))-(0.077*($B$35/(COS(RADIANS('NOAA Solar Calculation'!AD237))))^0.3)),0)</f>
        <v>0</v>
      </c>
    </row>
    <row r="273" spans="1:3" x14ac:dyDescent="0.25">
      <c r="A273" s="14">
        <f>'NOAA Solar Calculation'!D238</f>
        <v>42725</v>
      </c>
      <c r="B273" s="7">
        <f>'NOAA Solar Calculation'!E238</f>
        <v>0.81249999999999767</v>
      </c>
      <c r="C273" s="11">
        <f>IF('NOAA Solar Calculation'!AD238 &lt;= 90, $B$33*COS(RADIANS('NOAA Solar Calculation'!AD238))*(EXP((-$B$36*$B$34)/(1013*COS(RADIANS('NOAA Solar Calculation'!AD238)))))*((0.485+0.515*(1.041-0.16*((0.000949*$B$34+0.051)/(COS(RADIANS('NOAA Solar Calculation'!AD238))))^0.5))-(0.077*($B$35/(COS(RADIANS('NOAA Solar Calculation'!AD238))))^0.3)),0)</f>
        <v>0</v>
      </c>
    </row>
    <row r="274" spans="1:3" x14ac:dyDescent="0.25">
      <c r="A274" s="14">
        <f>'NOAA Solar Calculation'!D239</f>
        <v>42725</v>
      </c>
      <c r="B274" s="7">
        <f>'NOAA Solar Calculation'!E239</f>
        <v>0.81597222222221988</v>
      </c>
      <c r="C274" s="11">
        <f>IF('NOAA Solar Calculation'!AD239 &lt;= 90, $B$33*COS(RADIANS('NOAA Solar Calculation'!AD239))*(EXP((-$B$36*$B$34)/(1013*COS(RADIANS('NOAA Solar Calculation'!AD239)))))*((0.485+0.515*(1.041-0.16*((0.000949*$B$34+0.051)/(COS(RADIANS('NOAA Solar Calculation'!AD239))))^0.5))-(0.077*($B$35/(COS(RADIANS('NOAA Solar Calculation'!AD239))))^0.3)),0)</f>
        <v>0</v>
      </c>
    </row>
    <row r="275" spans="1:3" x14ac:dyDescent="0.25">
      <c r="A275" s="14">
        <f>'NOAA Solar Calculation'!D240</f>
        <v>42725</v>
      </c>
      <c r="B275" s="7">
        <f>'NOAA Solar Calculation'!E240</f>
        <v>0.81944444444444209</v>
      </c>
      <c r="C275" s="11">
        <f>IF('NOAA Solar Calculation'!AD240 &lt;= 90, $B$33*COS(RADIANS('NOAA Solar Calculation'!AD240))*(EXP((-$B$36*$B$34)/(1013*COS(RADIANS('NOAA Solar Calculation'!AD240)))))*((0.485+0.515*(1.041-0.16*((0.000949*$B$34+0.051)/(COS(RADIANS('NOAA Solar Calculation'!AD240))))^0.5))-(0.077*($B$35/(COS(RADIANS('NOAA Solar Calculation'!AD240))))^0.3)),0)</f>
        <v>0</v>
      </c>
    </row>
    <row r="276" spans="1:3" x14ac:dyDescent="0.25">
      <c r="A276" s="14">
        <f>'NOAA Solar Calculation'!D241</f>
        <v>42725</v>
      </c>
      <c r="B276" s="7">
        <f>'NOAA Solar Calculation'!E241</f>
        <v>0.8229166666666643</v>
      </c>
      <c r="C276" s="11">
        <f>IF('NOAA Solar Calculation'!AD241 &lt;= 90, $B$33*COS(RADIANS('NOAA Solar Calculation'!AD241))*(EXP((-$B$36*$B$34)/(1013*COS(RADIANS('NOAA Solar Calculation'!AD241)))))*((0.485+0.515*(1.041-0.16*((0.000949*$B$34+0.051)/(COS(RADIANS('NOAA Solar Calculation'!AD241))))^0.5))-(0.077*($B$35/(COS(RADIANS('NOAA Solar Calculation'!AD241))))^0.3)),0)</f>
        <v>0</v>
      </c>
    </row>
    <row r="277" spans="1:3" x14ac:dyDescent="0.25">
      <c r="A277" s="14">
        <f>'NOAA Solar Calculation'!D242</f>
        <v>42725</v>
      </c>
      <c r="B277" s="7">
        <f>'NOAA Solar Calculation'!E242</f>
        <v>0.82638888888888651</v>
      </c>
      <c r="C277" s="11">
        <f>IF('NOAA Solar Calculation'!AD242 &lt;= 90, $B$33*COS(RADIANS('NOAA Solar Calculation'!AD242))*(EXP((-$B$36*$B$34)/(1013*COS(RADIANS('NOAA Solar Calculation'!AD242)))))*((0.485+0.515*(1.041-0.16*((0.000949*$B$34+0.051)/(COS(RADIANS('NOAA Solar Calculation'!AD242))))^0.5))-(0.077*($B$35/(COS(RADIANS('NOAA Solar Calculation'!AD242))))^0.3)),0)</f>
        <v>0</v>
      </c>
    </row>
    <row r="278" spans="1:3" x14ac:dyDescent="0.25">
      <c r="A278" s="14">
        <f>'NOAA Solar Calculation'!D243</f>
        <v>42725</v>
      </c>
      <c r="B278" s="7">
        <f>'NOAA Solar Calculation'!E243</f>
        <v>0.82986111111110872</v>
      </c>
      <c r="C278" s="11">
        <f>IF('NOAA Solar Calculation'!AD243 &lt;= 90, $B$33*COS(RADIANS('NOAA Solar Calculation'!AD243))*(EXP((-$B$36*$B$34)/(1013*COS(RADIANS('NOAA Solar Calculation'!AD243)))))*((0.485+0.515*(1.041-0.16*((0.000949*$B$34+0.051)/(COS(RADIANS('NOAA Solar Calculation'!AD243))))^0.5))-(0.077*($B$35/(COS(RADIANS('NOAA Solar Calculation'!AD243))))^0.3)),0)</f>
        <v>0</v>
      </c>
    </row>
    <row r="279" spans="1:3" x14ac:dyDescent="0.25">
      <c r="A279" s="14">
        <f>'NOAA Solar Calculation'!D244</f>
        <v>42725</v>
      </c>
      <c r="B279" s="7">
        <f>'NOAA Solar Calculation'!E244</f>
        <v>0.83333333333333093</v>
      </c>
      <c r="C279" s="11">
        <f>IF('NOAA Solar Calculation'!AD244 &lt;= 90, $B$33*COS(RADIANS('NOAA Solar Calculation'!AD244))*(EXP((-$B$36*$B$34)/(1013*COS(RADIANS('NOAA Solar Calculation'!AD244)))))*((0.485+0.515*(1.041-0.16*((0.000949*$B$34+0.051)/(COS(RADIANS('NOAA Solar Calculation'!AD244))))^0.5))-(0.077*($B$35/(COS(RADIANS('NOAA Solar Calculation'!AD244))))^0.3)),0)</f>
        <v>0</v>
      </c>
    </row>
    <row r="280" spans="1:3" x14ac:dyDescent="0.25">
      <c r="A280" s="14">
        <f>'NOAA Solar Calculation'!D245</f>
        <v>42725</v>
      </c>
      <c r="B280" s="7">
        <f>'NOAA Solar Calculation'!E245</f>
        <v>0.83680555555555314</v>
      </c>
      <c r="C280" s="11">
        <f>IF('NOAA Solar Calculation'!AD245 &lt;= 90, $B$33*COS(RADIANS('NOAA Solar Calculation'!AD245))*(EXP((-$B$36*$B$34)/(1013*COS(RADIANS('NOAA Solar Calculation'!AD245)))))*((0.485+0.515*(1.041-0.16*((0.000949*$B$34+0.051)/(COS(RADIANS('NOAA Solar Calculation'!AD245))))^0.5))-(0.077*($B$35/(COS(RADIANS('NOAA Solar Calculation'!AD245))))^0.3)),0)</f>
        <v>0</v>
      </c>
    </row>
    <row r="281" spans="1:3" x14ac:dyDescent="0.25">
      <c r="A281" s="14">
        <f>'NOAA Solar Calculation'!D246</f>
        <v>42725</v>
      </c>
      <c r="B281" s="7">
        <f>'NOAA Solar Calculation'!E246</f>
        <v>0.84027777777777535</v>
      </c>
      <c r="C281" s="11">
        <f>IF('NOAA Solar Calculation'!AD246 &lt;= 90, $B$33*COS(RADIANS('NOAA Solar Calculation'!AD246))*(EXP((-$B$36*$B$34)/(1013*COS(RADIANS('NOAA Solar Calculation'!AD246)))))*((0.485+0.515*(1.041-0.16*((0.000949*$B$34+0.051)/(COS(RADIANS('NOAA Solar Calculation'!AD246))))^0.5))-(0.077*($B$35/(COS(RADIANS('NOAA Solar Calculation'!AD246))))^0.3)),0)</f>
        <v>0</v>
      </c>
    </row>
    <row r="282" spans="1:3" x14ac:dyDescent="0.25">
      <c r="A282" s="14">
        <f>'NOAA Solar Calculation'!D247</f>
        <v>42725</v>
      </c>
      <c r="B282" s="7">
        <f>'NOAA Solar Calculation'!E247</f>
        <v>0.84374999999999756</v>
      </c>
      <c r="C282" s="11">
        <f>IF('NOAA Solar Calculation'!AD247 &lt;= 90, $B$33*COS(RADIANS('NOAA Solar Calculation'!AD247))*(EXP((-$B$36*$B$34)/(1013*COS(RADIANS('NOAA Solar Calculation'!AD247)))))*((0.485+0.515*(1.041-0.16*((0.000949*$B$34+0.051)/(COS(RADIANS('NOAA Solar Calculation'!AD247))))^0.5))-(0.077*($B$35/(COS(RADIANS('NOAA Solar Calculation'!AD247))))^0.3)),0)</f>
        <v>0</v>
      </c>
    </row>
    <row r="283" spans="1:3" x14ac:dyDescent="0.25">
      <c r="A283" s="14">
        <f>'NOAA Solar Calculation'!D248</f>
        <v>42725</v>
      </c>
      <c r="B283" s="7">
        <f>'NOAA Solar Calculation'!E248</f>
        <v>0.84722222222221977</v>
      </c>
      <c r="C283" s="11">
        <f>IF('NOAA Solar Calculation'!AD248 &lt;= 90, $B$33*COS(RADIANS('NOAA Solar Calculation'!AD248))*(EXP((-$B$36*$B$34)/(1013*COS(RADIANS('NOAA Solar Calculation'!AD248)))))*((0.485+0.515*(1.041-0.16*((0.000949*$B$34+0.051)/(COS(RADIANS('NOAA Solar Calculation'!AD248))))^0.5))-(0.077*($B$35/(COS(RADIANS('NOAA Solar Calculation'!AD248))))^0.3)),0)</f>
        <v>0</v>
      </c>
    </row>
    <row r="284" spans="1:3" x14ac:dyDescent="0.25">
      <c r="A284" s="14">
        <f>'NOAA Solar Calculation'!D249</f>
        <v>42725</v>
      </c>
      <c r="B284" s="7">
        <f>'NOAA Solar Calculation'!E249</f>
        <v>0.85069444444444198</v>
      </c>
      <c r="C284" s="11">
        <f>IF('NOAA Solar Calculation'!AD249 &lt;= 90, $B$33*COS(RADIANS('NOAA Solar Calculation'!AD249))*(EXP((-$B$36*$B$34)/(1013*COS(RADIANS('NOAA Solar Calculation'!AD249)))))*((0.485+0.515*(1.041-0.16*((0.000949*$B$34+0.051)/(COS(RADIANS('NOAA Solar Calculation'!AD249))))^0.5))-(0.077*($B$35/(COS(RADIANS('NOAA Solar Calculation'!AD249))))^0.3)),0)</f>
        <v>0</v>
      </c>
    </row>
    <row r="285" spans="1:3" x14ac:dyDescent="0.25">
      <c r="A285" s="14">
        <f>'NOAA Solar Calculation'!D250</f>
        <v>42725</v>
      </c>
      <c r="B285" s="7">
        <f>'NOAA Solar Calculation'!E250</f>
        <v>0.85416666666666419</v>
      </c>
      <c r="C285" s="11">
        <f>IF('NOAA Solar Calculation'!AD250 &lt;= 90, $B$33*COS(RADIANS('NOAA Solar Calculation'!AD250))*(EXP((-$B$36*$B$34)/(1013*COS(RADIANS('NOAA Solar Calculation'!AD250)))))*((0.485+0.515*(1.041-0.16*((0.000949*$B$34+0.051)/(COS(RADIANS('NOAA Solar Calculation'!AD250))))^0.5))-(0.077*($B$35/(COS(RADIANS('NOAA Solar Calculation'!AD250))))^0.3)),0)</f>
        <v>0</v>
      </c>
    </row>
    <row r="286" spans="1:3" x14ac:dyDescent="0.25">
      <c r="A286" s="14">
        <f>'NOAA Solar Calculation'!D251</f>
        <v>42725</v>
      </c>
      <c r="B286" s="7">
        <f>'NOAA Solar Calculation'!E251</f>
        <v>0.8576388888888864</v>
      </c>
      <c r="C286" s="11">
        <f>IF('NOAA Solar Calculation'!AD251 &lt;= 90, $B$33*COS(RADIANS('NOAA Solar Calculation'!AD251))*(EXP((-$B$36*$B$34)/(1013*COS(RADIANS('NOAA Solar Calculation'!AD251)))))*((0.485+0.515*(1.041-0.16*((0.000949*$B$34+0.051)/(COS(RADIANS('NOAA Solar Calculation'!AD251))))^0.5))-(0.077*($B$35/(COS(RADIANS('NOAA Solar Calculation'!AD251))))^0.3)),0)</f>
        <v>0</v>
      </c>
    </row>
    <row r="287" spans="1:3" x14ac:dyDescent="0.25">
      <c r="A287" s="14">
        <f>'NOAA Solar Calculation'!D252</f>
        <v>42725</v>
      </c>
      <c r="B287" s="7">
        <f>'NOAA Solar Calculation'!E252</f>
        <v>0.86111111111110861</v>
      </c>
      <c r="C287" s="11">
        <f>IF('NOAA Solar Calculation'!AD252 &lt;= 90, $B$33*COS(RADIANS('NOAA Solar Calculation'!AD252))*(EXP((-$B$36*$B$34)/(1013*COS(RADIANS('NOAA Solar Calculation'!AD252)))))*((0.485+0.515*(1.041-0.16*((0.000949*$B$34+0.051)/(COS(RADIANS('NOAA Solar Calculation'!AD252))))^0.5))-(0.077*($B$35/(COS(RADIANS('NOAA Solar Calculation'!AD252))))^0.3)),0)</f>
        <v>0</v>
      </c>
    </row>
    <row r="288" spans="1:3" x14ac:dyDescent="0.25">
      <c r="A288" s="14">
        <f>'NOAA Solar Calculation'!D253</f>
        <v>42725</v>
      </c>
      <c r="B288" s="7">
        <f>'NOAA Solar Calculation'!E253</f>
        <v>0.86458333333333082</v>
      </c>
      <c r="C288" s="11">
        <f>IF('NOAA Solar Calculation'!AD253 &lt;= 90, $B$33*COS(RADIANS('NOAA Solar Calculation'!AD253))*(EXP((-$B$36*$B$34)/(1013*COS(RADIANS('NOAA Solar Calculation'!AD253)))))*((0.485+0.515*(1.041-0.16*((0.000949*$B$34+0.051)/(COS(RADIANS('NOAA Solar Calculation'!AD253))))^0.5))-(0.077*($B$35/(COS(RADIANS('NOAA Solar Calculation'!AD253))))^0.3)),0)</f>
        <v>0</v>
      </c>
    </row>
    <row r="289" spans="1:3" x14ac:dyDescent="0.25">
      <c r="A289" s="14">
        <f>'NOAA Solar Calculation'!D254</f>
        <v>42725</v>
      </c>
      <c r="B289" s="7">
        <f>'NOAA Solar Calculation'!E254</f>
        <v>0.86805555555555303</v>
      </c>
      <c r="C289" s="11">
        <f>IF('NOAA Solar Calculation'!AD254 &lt;= 90, $B$33*COS(RADIANS('NOAA Solar Calculation'!AD254))*(EXP((-$B$36*$B$34)/(1013*COS(RADIANS('NOAA Solar Calculation'!AD254)))))*((0.485+0.515*(1.041-0.16*((0.000949*$B$34+0.051)/(COS(RADIANS('NOAA Solar Calculation'!AD254))))^0.5))-(0.077*($B$35/(COS(RADIANS('NOAA Solar Calculation'!AD254))))^0.3)),0)</f>
        <v>0</v>
      </c>
    </row>
    <row r="290" spans="1:3" x14ac:dyDescent="0.25">
      <c r="A290" s="14">
        <f>'NOAA Solar Calculation'!D255</f>
        <v>42725</v>
      </c>
      <c r="B290" s="7">
        <f>'NOAA Solar Calculation'!E255</f>
        <v>0.87152777777777524</v>
      </c>
      <c r="C290" s="11">
        <f>IF('NOAA Solar Calculation'!AD255 &lt;= 90, $B$33*COS(RADIANS('NOAA Solar Calculation'!AD255))*(EXP((-$B$36*$B$34)/(1013*COS(RADIANS('NOAA Solar Calculation'!AD255)))))*((0.485+0.515*(1.041-0.16*((0.000949*$B$34+0.051)/(COS(RADIANS('NOAA Solar Calculation'!AD255))))^0.5))-(0.077*($B$35/(COS(RADIANS('NOAA Solar Calculation'!AD255))))^0.3)),0)</f>
        <v>0</v>
      </c>
    </row>
    <row r="291" spans="1:3" x14ac:dyDescent="0.25">
      <c r="A291" s="14">
        <f>'NOAA Solar Calculation'!D256</f>
        <v>42725</v>
      </c>
      <c r="B291" s="7">
        <f>'NOAA Solar Calculation'!E256</f>
        <v>0.87499999999999745</v>
      </c>
      <c r="C291" s="11">
        <f>IF('NOAA Solar Calculation'!AD256 &lt;= 90, $B$33*COS(RADIANS('NOAA Solar Calculation'!AD256))*(EXP((-$B$36*$B$34)/(1013*COS(RADIANS('NOAA Solar Calculation'!AD256)))))*((0.485+0.515*(1.041-0.16*((0.000949*$B$34+0.051)/(COS(RADIANS('NOAA Solar Calculation'!AD256))))^0.5))-(0.077*($B$35/(COS(RADIANS('NOAA Solar Calculation'!AD256))))^0.3)),0)</f>
        <v>0</v>
      </c>
    </row>
    <row r="292" spans="1:3" x14ac:dyDescent="0.25">
      <c r="A292" s="14">
        <f>'NOAA Solar Calculation'!D257</f>
        <v>42725</v>
      </c>
      <c r="B292" s="7">
        <f>'NOAA Solar Calculation'!E257</f>
        <v>0.87847222222221966</v>
      </c>
      <c r="C292" s="11">
        <f>IF('NOAA Solar Calculation'!AD257 &lt;= 90, $B$33*COS(RADIANS('NOAA Solar Calculation'!AD257))*(EXP((-$B$36*$B$34)/(1013*COS(RADIANS('NOAA Solar Calculation'!AD257)))))*((0.485+0.515*(1.041-0.16*((0.000949*$B$34+0.051)/(COS(RADIANS('NOAA Solar Calculation'!AD257))))^0.5))-(0.077*($B$35/(COS(RADIANS('NOAA Solar Calculation'!AD257))))^0.3)),0)</f>
        <v>0</v>
      </c>
    </row>
    <row r="293" spans="1:3" x14ac:dyDescent="0.25">
      <c r="A293" s="14">
        <f>'NOAA Solar Calculation'!D258</f>
        <v>42725</v>
      </c>
      <c r="B293" s="7">
        <f>'NOAA Solar Calculation'!E258</f>
        <v>0.88194444444444187</v>
      </c>
      <c r="C293" s="11">
        <f>IF('NOAA Solar Calculation'!AD258 &lt;= 90, $B$33*COS(RADIANS('NOAA Solar Calculation'!AD258))*(EXP((-$B$36*$B$34)/(1013*COS(RADIANS('NOAA Solar Calculation'!AD258)))))*((0.485+0.515*(1.041-0.16*((0.000949*$B$34+0.051)/(COS(RADIANS('NOAA Solar Calculation'!AD258))))^0.5))-(0.077*($B$35/(COS(RADIANS('NOAA Solar Calculation'!AD258))))^0.3)),0)</f>
        <v>0</v>
      </c>
    </row>
    <row r="294" spans="1:3" x14ac:dyDescent="0.25">
      <c r="A294" s="14">
        <f>'NOAA Solar Calculation'!D259</f>
        <v>42725</v>
      </c>
      <c r="B294" s="7">
        <f>'NOAA Solar Calculation'!E259</f>
        <v>0.88541666666666408</v>
      </c>
      <c r="C294" s="11">
        <f>IF('NOAA Solar Calculation'!AD259 &lt;= 90, $B$33*COS(RADIANS('NOAA Solar Calculation'!AD259))*(EXP((-$B$36*$B$34)/(1013*COS(RADIANS('NOAA Solar Calculation'!AD259)))))*((0.485+0.515*(1.041-0.16*((0.000949*$B$34+0.051)/(COS(RADIANS('NOAA Solar Calculation'!AD259))))^0.5))-(0.077*($B$35/(COS(RADIANS('NOAA Solar Calculation'!AD259))))^0.3)),0)</f>
        <v>0</v>
      </c>
    </row>
    <row r="295" spans="1:3" x14ac:dyDescent="0.25">
      <c r="A295" s="14">
        <f>'NOAA Solar Calculation'!D260</f>
        <v>42725</v>
      </c>
      <c r="B295" s="7">
        <f>'NOAA Solar Calculation'!E260</f>
        <v>0.88888888888888629</v>
      </c>
      <c r="C295" s="11">
        <f>IF('NOAA Solar Calculation'!AD260 &lt;= 90, $B$33*COS(RADIANS('NOAA Solar Calculation'!AD260))*(EXP((-$B$36*$B$34)/(1013*COS(RADIANS('NOAA Solar Calculation'!AD260)))))*((0.485+0.515*(1.041-0.16*((0.000949*$B$34+0.051)/(COS(RADIANS('NOAA Solar Calculation'!AD260))))^0.5))-(0.077*($B$35/(COS(RADIANS('NOAA Solar Calculation'!AD260))))^0.3)),0)</f>
        <v>0</v>
      </c>
    </row>
    <row r="296" spans="1:3" x14ac:dyDescent="0.25">
      <c r="A296" s="14">
        <f>'NOAA Solar Calculation'!D261</f>
        <v>42725</v>
      </c>
      <c r="B296" s="7">
        <f>'NOAA Solar Calculation'!E261</f>
        <v>0.8923611111111085</v>
      </c>
      <c r="C296" s="11">
        <f>IF('NOAA Solar Calculation'!AD261 &lt;= 90, $B$33*COS(RADIANS('NOAA Solar Calculation'!AD261))*(EXP((-$B$36*$B$34)/(1013*COS(RADIANS('NOAA Solar Calculation'!AD261)))))*((0.485+0.515*(1.041-0.16*((0.000949*$B$34+0.051)/(COS(RADIANS('NOAA Solar Calculation'!AD261))))^0.5))-(0.077*($B$35/(COS(RADIANS('NOAA Solar Calculation'!AD261))))^0.3)),0)</f>
        <v>0</v>
      </c>
    </row>
    <row r="297" spans="1:3" x14ac:dyDescent="0.25">
      <c r="A297" s="14">
        <f>'NOAA Solar Calculation'!D262</f>
        <v>42725</v>
      </c>
      <c r="B297" s="7">
        <f>'NOAA Solar Calculation'!E262</f>
        <v>0.89583333333333071</v>
      </c>
      <c r="C297" s="11">
        <f>IF('NOAA Solar Calculation'!AD262 &lt;= 90, $B$33*COS(RADIANS('NOAA Solar Calculation'!AD262))*(EXP((-$B$36*$B$34)/(1013*COS(RADIANS('NOAA Solar Calculation'!AD262)))))*((0.485+0.515*(1.041-0.16*((0.000949*$B$34+0.051)/(COS(RADIANS('NOAA Solar Calculation'!AD262))))^0.5))-(0.077*($B$35/(COS(RADIANS('NOAA Solar Calculation'!AD262))))^0.3)),0)</f>
        <v>0</v>
      </c>
    </row>
    <row r="298" spans="1:3" x14ac:dyDescent="0.25">
      <c r="A298" s="14">
        <f>'NOAA Solar Calculation'!D263</f>
        <v>42725</v>
      </c>
      <c r="B298" s="7">
        <f>'NOAA Solar Calculation'!E263</f>
        <v>0.89930555555555292</v>
      </c>
      <c r="C298" s="11">
        <f>IF('NOAA Solar Calculation'!AD263 &lt;= 90, $B$33*COS(RADIANS('NOAA Solar Calculation'!AD263))*(EXP((-$B$36*$B$34)/(1013*COS(RADIANS('NOAA Solar Calculation'!AD263)))))*((0.485+0.515*(1.041-0.16*((0.000949*$B$34+0.051)/(COS(RADIANS('NOAA Solar Calculation'!AD263))))^0.5))-(0.077*($B$35/(COS(RADIANS('NOAA Solar Calculation'!AD263))))^0.3)),0)</f>
        <v>0</v>
      </c>
    </row>
    <row r="299" spans="1:3" x14ac:dyDescent="0.25">
      <c r="A299" s="14">
        <f>'NOAA Solar Calculation'!D264</f>
        <v>42725</v>
      </c>
      <c r="B299" s="7">
        <f>'NOAA Solar Calculation'!E264</f>
        <v>0.90277777777777513</v>
      </c>
      <c r="C299" s="11">
        <f>IF('NOAA Solar Calculation'!AD264 &lt;= 90, $B$33*COS(RADIANS('NOAA Solar Calculation'!AD264))*(EXP((-$B$36*$B$34)/(1013*COS(RADIANS('NOAA Solar Calculation'!AD264)))))*((0.485+0.515*(1.041-0.16*((0.000949*$B$34+0.051)/(COS(RADIANS('NOAA Solar Calculation'!AD264))))^0.5))-(0.077*($B$35/(COS(RADIANS('NOAA Solar Calculation'!AD264))))^0.3)),0)</f>
        <v>0</v>
      </c>
    </row>
    <row r="300" spans="1:3" x14ac:dyDescent="0.25">
      <c r="A300" s="14">
        <f>'NOAA Solar Calculation'!D265</f>
        <v>42725</v>
      </c>
      <c r="B300" s="7">
        <f>'NOAA Solar Calculation'!E265</f>
        <v>0.90624999999999734</v>
      </c>
      <c r="C300" s="11">
        <f>IF('NOAA Solar Calculation'!AD265 &lt;= 90, $B$33*COS(RADIANS('NOAA Solar Calculation'!AD265))*(EXP((-$B$36*$B$34)/(1013*COS(RADIANS('NOAA Solar Calculation'!AD265)))))*((0.485+0.515*(1.041-0.16*((0.000949*$B$34+0.051)/(COS(RADIANS('NOAA Solar Calculation'!AD265))))^0.5))-(0.077*($B$35/(COS(RADIANS('NOAA Solar Calculation'!AD265))))^0.3)),0)</f>
        <v>0</v>
      </c>
    </row>
    <row r="301" spans="1:3" x14ac:dyDescent="0.25">
      <c r="A301" s="14">
        <f>'NOAA Solar Calculation'!D266</f>
        <v>42725</v>
      </c>
      <c r="B301" s="7">
        <f>'NOAA Solar Calculation'!E266</f>
        <v>0.90972222222221955</v>
      </c>
      <c r="C301" s="11">
        <f>IF('NOAA Solar Calculation'!AD266 &lt;= 90, $B$33*COS(RADIANS('NOAA Solar Calculation'!AD266))*(EXP((-$B$36*$B$34)/(1013*COS(RADIANS('NOAA Solar Calculation'!AD266)))))*((0.485+0.515*(1.041-0.16*((0.000949*$B$34+0.051)/(COS(RADIANS('NOAA Solar Calculation'!AD266))))^0.5))-(0.077*($B$35/(COS(RADIANS('NOAA Solar Calculation'!AD266))))^0.3)),0)</f>
        <v>0</v>
      </c>
    </row>
    <row r="302" spans="1:3" x14ac:dyDescent="0.25">
      <c r="A302" s="14">
        <f>'NOAA Solar Calculation'!D267</f>
        <v>42725</v>
      </c>
      <c r="B302" s="7">
        <f>'NOAA Solar Calculation'!E267</f>
        <v>0.91319444444444176</v>
      </c>
      <c r="C302" s="11">
        <f>IF('NOAA Solar Calculation'!AD267 &lt;= 90, $B$33*COS(RADIANS('NOAA Solar Calculation'!AD267))*(EXP((-$B$36*$B$34)/(1013*COS(RADIANS('NOAA Solar Calculation'!AD267)))))*((0.485+0.515*(1.041-0.16*((0.000949*$B$34+0.051)/(COS(RADIANS('NOAA Solar Calculation'!AD267))))^0.5))-(0.077*($B$35/(COS(RADIANS('NOAA Solar Calculation'!AD267))))^0.3)),0)</f>
        <v>0</v>
      </c>
    </row>
    <row r="303" spans="1:3" x14ac:dyDescent="0.25">
      <c r="A303" s="14">
        <f>'NOAA Solar Calculation'!D268</f>
        <v>42725</v>
      </c>
      <c r="B303" s="7">
        <f>'NOAA Solar Calculation'!E268</f>
        <v>0.91666666666666397</v>
      </c>
      <c r="C303" s="11">
        <f>IF('NOAA Solar Calculation'!AD268 &lt;= 90, $B$33*COS(RADIANS('NOAA Solar Calculation'!AD268))*(EXP((-$B$36*$B$34)/(1013*COS(RADIANS('NOAA Solar Calculation'!AD268)))))*((0.485+0.515*(1.041-0.16*((0.000949*$B$34+0.051)/(COS(RADIANS('NOAA Solar Calculation'!AD268))))^0.5))-(0.077*($B$35/(COS(RADIANS('NOAA Solar Calculation'!AD268))))^0.3)),0)</f>
        <v>0</v>
      </c>
    </row>
    <row r="304" spans="1:3" x14ac:dyDescent="0.25">
      <c r="A304" s="14">
        <f>'NOAA Solar Calculation'!D269</f>
        <v>42725</v>
      </c>
      <c r="B304" s="7">
        <f>'NOAA Solar Calculation'!E269</f>
        <v>0.92013888888888618</v>
      </c>
      <c r="C304" s="11">
        <f>IF('NOAA Solar Calculation'!AD269 &lt;= 90, $B$33*COS(RADIANS('NOAA Solar Calculation'!AD269))*(EXP((-$B$36*$B$34)/(1013*COS(RADIANS('NOAA Solar Calculation'!AD269)))))*((0.485+0.515*(1.041-0.16*((0.000949*$B$34+0.051)/(COS(RADIANS('NOAA Solar Calculation'!AD269))))^0.5))-(0.077*($B$35/(COS(RADIANS('NOAA Solar Calculation'!AD269))))^0.3)),0)</f>
        <v>0</v>
      </c>
    </row>
    <row r="305" spans="1:3" x14ac:dyDescent="0.25">
      <c r="A305" s="14">
        <f>'NOAA Solar Calculation'!D270</f>
        <v>42725</v>
      </c>
      <c r="B305" s="7">
        <f>'NOAA Solar Calculation'!E270</f>
        <v>0.92361111111110838</v>
      </c>
      <c r="C305" s="11">
        <f>IF('NOAA Solar Calculation'!AD270 &lt;= 90, $B$33*COS(RADIANS('NOAA Solar Calculation'!AD270))*(EXP((-$B$36*$B$34)/(1013*COS(RADIANS('NOAA Solar Calculation'!AD270)))))*((0.485+0.515*(1.041-0.16*((0.000949*$B$34+0.051)/(COS(RADIANS('NOAA Solar Calculation'!AD270))))^0.5))-(0.077*($B$35/(COS(RADIANS('NOAA Solar Calculation'!AD270))))^0.3)),0)</f>
        <v>0</v>
      </c>
    </row>
    <row r="306" spans="1:3" x14ac:dyDescent="0.25">
      <c r="A306" s="14">
        <f>'NOAA Solar Calculation'!D271</f>
        <v>42725</v>
      </c>
      <c r="B306" s="7">
        <f>'NOAA Solar Calculation'!E271</f>
        <v>0.92708333333333059</v>
      </c>
      <c r="C306" s="11">
        <f>IF('NOAA Solar Calculation'!AD271 &lt;= 90, $B$33*COS(RADIANS('NOAA Solar Calculation'!AD271))*(EXP((-$B$36*$B$34)/(1013*COS(RADIANS('NOAA Solar Calculation'!AD271)))))*((0.485+0.515*(1.041-0.16*((0.000949*$B$34+0.051)/(COS(RADIANS('NOAA Solar Calculation'!AD271))))^0.5))-(0.077*($B$35/(COS(RADIANS('NOAA Solar Calculation'!AD271))))^0.3)),0)</f>
        <v>0</v>
      </c>
    </row>
    <row r="307" spans="1:3" x14ac:dyDescent="0.25">
      <c r="A307" s="14">
        <f>'NOAA Solar Calculation'!D272</f>
        <v>42725</v>
      </c>
      <c r="B307" s="7">
        <f>'NOAA Solar Calculation'!E272</f>
        <v>0.9305555555555528</v>
      </c>
      <c r="C307" s="11">
        <f>IF('NOAA Solar Calculation'!AD272 &lt;= 90, $B$33*COS(RADIANS('NOAA Solar Calculation'!AD272))*(EXP((-$B$36*$B$34)/(1013*COS(RADIANS('NOAA Solar Calculation'!AD272)))))*((0.485+0.515*(1.041-0.16*((0.000949*$B$34+0.051)/(COS(RADIANS('NOAA Solar Calculation'!AD272))))^0.5))-(0.077*($B$35/(COS(RADIANS('NOAA Solar Calculation'!AD272))))^0.3)),0)</f>
        <v>0</v>
      </c>
    </row>
    <row r="308" spans="1:3" x14ac:dyDescent="0.25">
      <c r="A308" s="14">
        <f>'NOAA Solar Calculation'!D273</f>
        <v>42725</v>
      </c>
      <c r="B308" s="7">
        <f>'NOAA Solar Calculation'!E273</f>
        <v>0.93402777777777501</v>
      </c>
      <c r="C308" s="11">
        <f>IF('NOAA Solar Calculation'!AD273 &lt;= 90, $B$33*COS(RADIANS('NOAA Solar Calculation'!AD273))*(EXP((-$B$36*$B$34)/(1013*COS(RADIANS('NOAA Solar Calculation'!AD273)))))*((0.485+0.515*(1.041-0.16*((0.000949*$B$34+0.051)/(COS(RADIANS('NOAA Solar Calculation'!AD273))))^0.5))-(0.077*($B$35/(COS(RADIANS('NOAA Solar Calculation'!AD273))))^0.3)),0)</f>
        <v>0</v>
      </c>
    </row>
    <row r="309" spans="1:3" x14ac:dyDescent="0.25">
      <c r="A309" s="14">
        <f>'NOAA Solar Calculation'!D274</f>
        <v>42725</v>
      </c>
      <c r="B309" s="7">
        <f>'NOAA Solar Calculation'!E274</f>
        <v>0.93749999999999722</v>
      </c>
      <c r="C309" s="11">
        <f>IF('NOAA Solar Calculation'!AD274 &lt;= 90, $B$33*COS(RADIANS('NOAA Solar Calculation'!AD274))*(EXP((-$B$36*$B$34)/(1013*COS(RADIANS('NOAA Solar Calculation'!AD274)))))*((0.485+0.515*(1.041-0.16*((0.000949*$B$34+0.051)/(COS(RADIANS('NOAA Solar Calculation'!AD274))))^0.5))-(0.077*($B$35/(COS(RADIANS('NOAA Solar Calculation'!AD274))))^0.3)),0)</f>
        <v>0</v>
      </c>
    </row>
    <row r="310" spans="1:3" x14ac:dyDescent="0.25">
      <c r="A310" s="14">
        <f>'NOAA Solar Calculation'!D275</f>
        <v>42725</v>
      </c>
      <c r="B310" s="7">
        <f>'NOAA Solar Calculation'!E275</f>
        <v>0.94097222222221943</v>
      </c>
      <c r="C310" s="11">
        <f>IF('NOAA Solar Calculation'!AD275 &lt;= 90, $B$33*COS(RADIANS('NOAA Solar Calculation'!AD275))*(EXP((-$B$36*$B$34)/(1013*COS(RADIANS('NOAA Solar Calculation'!AD275)))))*((0.485+0.515*(1.041-0.16*((0.000949*$B$34+0.051)/(COS(RADIANS('NOAA Solar Calculation'!AD275))))^0.5))-(0.077*($B$35/(COS(RADIANS('NOAA Solar Calculation'!AD275))))^0.3)),0)</f>
        <v>0</v>
      </c>
    </row>
    <row r="311" spans="1:3" x14ac:dyDescent="0.25">
      <c r="A311" s="14">
        <f>'NOAA Solar Calculation'!D276</f>
        <v>42725</v>
      </c>
      <c r="B311" s="7">
        <f>'NOAA Solar Calculation'!E276</f>
        <v>0.94444444444444164</v>
      </c>
      <c r="C311" s="11">
        <f>IF('NOAA Solar Calculation'!AD276 &lt;= 90, $B$33*COS(RADIANS('NOAA Solar Calculation'!AD276))*(EXP((-$B$36*$B$34)/(1013*COS(RADIANS('NOAA Solar Calculation'!AD276)))))*((0.485+0.515*(1.041-0.16*((0.000949*$B$34+0.051)/(COS(RADIANS('NOAA Solar Calculation'!AD276))))^0.5))-(0.077*($B$35/(COS(RADIANS('NOAA Solar Calculation'!AD276))))^0.3)),0)</f>
        <v>0</v>
      </c>
    </row>
    <row r="312" spans="1:3" x14ac:dyDescent="0.25">
      <c r="A312" s="14">
        <f>'NOAA Solar Calculation'!D277</f>
        <v>42725</v>
      </c>
      <c r="B312" s="7">
        <f>'NOAA Solar Calculation'!E277</f>
        <v>0.94791666666666385</v>
      </c>
      <c r="C312" s="11">
        <f>IF('NOAA Solar Calculation'!AD277 &lt;= 90, $B$33*COS(RADIANS('NOAA Solar Calculation'!AD277))*(EXP((-$B$36*$B$34)/(1013*COS(RADIANS('NOAA Solar Calculation'!AD277)))))*((0.485+0.515*(1.041-0.16*((0.000949*$B$34+0.051)/(COS(RADIANS('NOAA Solar Calculation'!AD277))))^0.5))-(0.077*($B$35/(COS(RADIANS('NOAA Solar Calculation'!AD277))))^0.3)),0)</f>
        <v>0</v>
      </c>
    </row>
    <row r="313" spans="1:3" x14ac:dyDescent="0.25">
      <c r="A313" s="14">
        <f>'NOAA Solar Calculation'!D278</f>
        <v>42725</v>
      </c>
      <c r="B313" s="7">
        <f>'NOAA Solar Calculation'!E278</f>
        <v>0.95138888888888606</v>
      </c>
      <c r="C313" s="11">
        <f>IF('NOAA Solar Calculation'!AD278 &lt;= 90, $B$33*COS(RADIANS('NOAA Solar Calculation'!AD278))*(EXP((-$B$36*$B$34)/(1013*COS(RADIANS('NOAA Solar Calculation'!AD278)))))*((0.485+0.515*(1.041-0.16*((0.000949*$B$34+0.051)/(COS(RADIANS('NOAA Solar Calculation'!AD278))))^0.5))-(0.077*($B$35/(COS(RADIANS('NOAA Solar Calculation'!AD278))))^0.3)),0)</f>
        <v>0</v>
      </c>
    </row>
    <row r="314" spans="1:3" x14ac:dyDescent="0.25">
      <c r="A314" s="14">
        <f>'NOAA Solar Calculation'!D279</f>
        <v>42725</v>
      </c>
      <c r="B314" s="7">
        <f>'NOAA Solar Calculation'!E279</f>
        <v>0.95486111111110827</v>
      </c>
      <c r="C314" s="11">
        <f>IF('NOAA Solar Calculation'!AD279 &lt;= 90, $B$33*COS(RADIANS('NOAA Solar Calculation'!AD279))*(EXP((-$B$36*$B$34)/(1013*COS(RADIANS('NOAA Solar Calculation'!AD279)))))*((0.485+0.515*(1.041-0.16*((0.000949*$B$34+0.051)/(COS(RADIANS('NOAA Solar Calculation'!AD279))))^0.5))-(0.077*($B$35/(COS(RADIANS('NOAA Solar Calculation'!AD279))))^0.3)),0)</f>
        <v>0</v>
      </c>
    </row>
    <row r="315" spans="1:3" x14ac:dyDescent="0.25">
      <c r="A315" s="14">
        <f>'NOAA Solar Calculation'!D280</f>
        <v>42725</v>
      </c>
      <c r="B315" s="7">
        <f>'NOAA Solar Calculation'!E280</f>
        <v>0.95833333333333048</v>
      </c>
      <c r="C315" s="11">
        <f>IF('NOAA Solar Calculation'!AD280 &lt;= 90, $B$33*COS(RADIANS('NOAA Solar Calculation'!AD280))*(EXP((-$B$36*$B$34)/(1013*COS(RADIANS('NOAA Solar Calculation'!AD280)))))*((0.485+0.515*(1.041-0.16*((0.000949*$B$34+0.051)/(COS(RADIANS('NOAA Solar Calculation'!AD280))))^0.5))-(0.077*($B$35/(COS(RADIANS('NOAA Solar Calculation'!AD280))))^0.3)),0)</f>
        <v>0</v>
      </c>
    </row>
    <row r="316" spans="1:3" x14ac:dyDescent="0.25">
      <c r="A316" s="14">
        <f>'NOAA Solar Calculation'!D281</f>
        <v>42725</v>
      </c>
      <c r="B316" s="7">
        <f>'NOAA Solar Calculation'!E281</f>
        <v>0.96180555555555269</v>
      </c>
      <c r="C316" s="11">
        <f>IF('NOAA Solar Calculation'!AD281 &lt;= 90, $B$33*COS(RADIANS('NOAA Solar Calculation'!AD281))*(EXP((-$B$36*$B$34)/(1013*COS(RADIANS('NOAA Solar Calculation'!AD281)))))*((0.485+0.515*(1.041-0.16*((0.000949*$B$34+0.051)/(COS(RADIANS('NOAA Solar Calculation'!AD281))))^0.5))-(0.077*($B$35/(COS(RADIANS('NOAA Solar Calculation'!AD281))))^0.3)),0)</f>
        <v>0</v>
      </c>
    </row>
    <row r="317" spans="1:3" x14ac:dyDescent="0.25">
      <c r="A317" s="14">
        <f>'NOAA Solar Calculation'!D282</f>
        <v>42725</v>
      </c>
      <c r="B317" s="7">
        <f>'NOAA Solar Calculation'!E282</f>
        <v>0.9652777777777749</v>
      </c>
      <c r="C317" s="11">
        <f>IF('NOAA Solar Calculation'!AD282 &lt;= 90, $B$33*COS(RADIANS('NOAA Solar Calculation'!AD282))*(EXP((-$B$36*$B$34)/(1013*COS(RADIANS('NOAA Solar Calculation'!AD282)))))*((0.485+0.515*(1.041-0.16*((0.000949*$B$34+0.051)/(COS(RADIANS('NOAA Solar Calculation'!AD282))))^0.5))-(0.077*($B$35/(COS(RADIANS('NOAA Solar Calculation'!AD282))))^0.3)),0)</f>
        <v>0</v>
      </c>
    </row>
    <row r="318" spans="1:3" x14ac:dyDescent="0.25">
      <c r="A318" s="14">
        <f>'NOAA Solar Calculation'!D283</f>
        <v>42725</v>
      </c>
      <c r="B318" s="7">
        <f>'NOAA Solar Calculation'!E283</f>
        <v>0.96874999999999711</v>
      </c>
      <c r="C318" s="11">
        <f>IF('NOAA Solar Calculation'!AD283 &lt;= 90, $B$33*COS(RADIANS('NOAA Solar Calculation'!AD283))*(EXP((-$B$36*$B$34)/(1013*COS(RADIANS('NOAA Solar Calculation'!AD283)))))*((0.485+0.515*(1.041-0.16*((0.000949*$B$34+0.051)/(COS(RADIANS('NOAA Solar Calculation'!AD283))))^0.5))-(0.077*($B$35/(COS(RADIANS('NOAA Solar Calculation'!AD283))))^0.3)),0)</f>
        <v>0</v>
      </c>
    </row>
    <row r="319" spans="1:3" x14ac:dyDescent="0.25">
      <c r="A319" s="14">
        <f>'NOAA Solar Calculation'!D284</f>
        <v>42725</v>
      </c>
      <c r="B319" s="7">
        <f>'NOAA Solar Calculation'!E284</f>
        <v>0.97222222222221932</v>
      </c>
      <c r="C319" s="11">
        <f>IF('NOAA Solar Calculation'!AD284 &lt;= 90, $B$33*COS(RADIANS('NOAA Solar Calculation'!AD284))*(EXP((-$B$36*$B$34)/(1013*COS(RADIANS('NOAA Solar Calculation'!AD284)))))*((0.485+0.515*(1.041-0.16*((0.000949*$B$34+0.051)/(COS(RADIANS('NOAA Solar Calculation'!AD284))))^0.5))-(0.077*($B$35/(COS(RADIANS('NOAA Solar Calculation'!AD284))))^0.3)),0)</f>
        <v>0</v>
      </c>
    </row>
    <row r="320" spans="1:3" x14ac:dyDescent="0.25">
      <c r="A320" s="14">
        <f>'NOAA Solar Calculation'!D285</f>
        <v>42725</v>
      </c>
      <c r="B320" s="7">
        <f>'NOAA Solar Calculation'!E285</f>
        <v>0.97569444444444153</v>
      </c>
      <c r="C320" s="11">
        <f>IF('NOAA Solar Calculation'!AD285 &lt;= 90, $B$33*COS(RADIANS('NOAA Solar Calculation'!AD285))*(EXP((-$B$36*$B$34)/(1013*COS(RADIANS('NOAA Solar Calculation'!AD285)))))*((0.485+0.515*(1.041-0.16*((0.000949*$B$34+0.051)/(COS(RADIANS('NOAA Solar Calculation'!AD285))))^0.5))-(0.077*($B$35/(COS(RADIANS('NOAA Solar Calculation'!AD285))))^0.3)),0)</f>
        <v>0</v>
      </c>
    </row>
    <row r="321" spans="1:3" x14ac:dyDescent="0.25">
      <c r="A321" s="14">
        <f>'NOAA Solar Calculation'!D286</f>
        <v>42725</v>
      </c>
      <c r="B321" s="7">
        <f>'NOAA Solar Calculation'!E286</f>
        <v>0.97916666666666374</v>
      </c>
      <c r="C321" s="11">
        <f>IF('NOAA Solar Calculation'!AD286 &lt;= 90, $B$33*COS(RADIANS('NOAA Solar Calculation'!AD286))*(EXP((-$B$36*$B$34)/(1013*COS(RADIANS('NOAA Solar Calculation'!AD286)))))*((0.485+0.515*(1.041-0.16*((0.000949*$B$34+0.051)/(COS(RADIANS('NOAA Solar Calculation'!AD286))))^0.5))-(0.077*($B$35/(COS(RADIANS('NOAA Solar Calculation'!AD286))))^0.3)),0)</f>
        <v>0</v>
      </c>
    </row>
    <row r="322" spans="1:3" x14ac:dyDescent="0.25">
      <c r="A322" s="14">
        <f>'NOAA Solar Calculation'!D287</f>
        <v>42725</v>
      </c>
      <c r="B322" s="7">
        <f>'NOAA Solar Calculation'!E287</f>
        <v>0.98263888888888595</v>
      </c>
      <c r="C322" s="11">
        <f>IF('NOAA Solar Calculation'!AD287 &lt;= 90, $B$33*COS(RADIANS('NOAA Solar Calculation'!AD287))*(EXP((-$B$36*$B$34)/(1013*COS(RADIANS('NOAA Solar Calculation'!AD287)))))*((0.485+0.515*(1.041-0.16*((0.000949*$B$34+0.051)/(COS(RADIANS('NOAA Solar Calculation'!AD287))))^0.5))-(0.077*($B$35/(COS(RADIANS('NOAA Solar Calculation'!AD287))))^0.3)),0)</f>
        <v>0</v>
      </c>
    </row>
    <row r="323" spans="1:3" x14ac:dyDescent="0.25">
      <c r="A323" s="14">
        <f>'NOAA Solar Calculation'!D288</f>
        <v>42725</v>
      </c>
      <c r="B323" s="7">
        <f>'NOAA Solar Calculation'!E288</f>
        <v>0.98611111111110816</v>
      </c>
      <c r="C323" s="11">
        <f>IF('NOAA Solar Calculation'!AD288 &lt;= 90, $B$33*COS(RADIANS('NOAA Solar Calculation'!AD288))*(EXP((-$B$36*$B$34)/(1013*COS(RADIANS('NOAA Solar Calculation'!AD288)))))*((0.485+0.515*(1.041-0.16*((0.000949*$B$34+0.051)/(COS(RADIANS('NOAA Solar Calculation'!AD288))))^0.5))-(0.077*($B$35/(COS(RADIANS('NOAA Solar Calculation'!AD288))))^0.3)),0)</f>
        <v>0</v>
      </c>
    </row>
    <row r="324" spans="1:3" x14ac:dyDescent="0.25">
      <c r="A324" s="14">
        <f>'NOAA Solar Calculation'!D289</f>
        <v>42725</v>
      </c>
      <c r="B324" s="7">
        <f>'NOAA Solar Calculation'!E289</f>
        <v>0.98958333333333037</v>
      </c>
      <c r="C324" s="11">
        <f>IF('NOAA Solar Calculation'!AD289 &lt;= 90, $B$33*COS(RADIANS('NOAA Solar Calculation'!AD289))*(EXP((-$B$36*$B$34)/(1013*COS(RADIANS('NOAA Solar Calculation'!AD289)))))*((0.485+0.515*(1.041-0.16*((0.000949*$B$34+0.051)/(COS(RADIANS('NOAA Solar Calculation'!AD289))))^0.5))-(0.077*($B$35/(COS(RADIANS('NOAA Solar Calculation'!AD289))))^0.3)),0)</f>
        <v>0</v>
      </c>
    </row>
    <row r="325" spans="1:3" x14ac:dyDescent="0.25">
      <c r="A325" s="14">
        <f>'NOAA Solar Calculation'!D290</f>
        <v>42725</v>
      </c>
      <c r="B325" s="7">
        <f>'NOAA Solar Calculation'!E290</f>
        <v>0.99305555555555258</v>
      </c>
      <c r="C325" s="11">
        <f>IF('NOAA Solar Calculation'!AD290 &lt;= 90, $B$33*COS(RADIANS('NOAA Solar Calculation'!AD290))*(EXP((-$B$36*$B$34)/(1013*COS(RADIANS('NOAA Solar Calculation'!AD290)))))*((0.485+0.515*(1.041-0.16*((0.000949*$B$34+0.051)/(COS(RADIANS('NOAA Solar Calculation'!AD290))))^0.5))-(0.077*($B$35/(COS(RADIANS('NOAA Solar Calculation'!AD290))))^0.3)),0)</f>
        <v>0</v>
      </c>
    </row>
    <row r="326" spans="1:3" x14ac:dyDescent="0.25">
      <c r="A326" s="14">
        <f>'NOAA Solar Calculation'!D291</f>
        <v>42725</v>
      </c>
      <c r="B326" s="7">
        <f>'NOAA Solar Calculation'!E291</f>
        <v>0.99652777777777479</v>
      </c>
      <c r="C326" s="11">
        <f>IF('NOAA Solar Calculation'!AD291 &lt;= 90, $B$33*COS(RADIANS('NOAA Solar Calculation'!AD291))*(EXP((-$B$36*$B$34)/(1013*COS(RADIANS('NOAA Solar Calculation'!AD291)))))*((0.485+0.515*(1.041-0.16*((0.000949*$B$34+0.051)/(COS(RADIANS('NOAA Solar Calculation'!AD291))))^0.5))-(0.077*($B$35/(COS(RADIANS('NOAA Solar Calculation'!AD291))))^0.3)),0)</f>
        <v>0</v>
      </c>
    </row>
    <row r="327" spans="1:3" x14ac:dyDescent="0.25">
      <c r="A327" s="14">
        <f>'NOAA Solar Calculation'!D292</f>
        <v>42725</v>
      </c>
      <c r="B327" s="7">
        <f>'NOAA Solar Calculation'!E292</f>
        <v>0.999999999999997</v>
      </c>
      <c r="C327" s="11">
        <f>IF('NOAA Solar Calculation'!AD292 &lt;= 90, $B$33*COS(RADIANS('NOAA Solar Calculation'!AD292))*(EXP((-$B$36*$B$34)/(1013*COS(RADIANS('NOAA Solar Calculation'!AD292)))))*((0.485+0.515*(1.041-0.16*((0.000949*$B$34+0.051)/(COS(RADIANS('NOAA Solar Calculation'!AD292))))^0.5))-(0.077*($B$35/(COS(RADIANS('NOAA Solar Calculation'!AD292))))^0.3)),0)</f>
        <v>0</v>
      </c>
    </row>
    <row r="328" spans="1:3" x14ac:dyDescent="0.25">
      <c r="C328">
        <v>0</v>
      </c>
    </row>
    <row r="329" spans="1:3" x14ac:dyDescent="0.25">
      <c r="C329">
        <v>0</v>
      </c>
    </row>
    <row r="330" spans="1:3" x14ac:dyDescent="0.25">
      <c r="C330">
        <v>0</v>
      </c>
    </row>
    <row r="331" spans="1:3" x14ac:dyDescent="0.25">
      <c r="C331">
        <v>0</v>
      </c>
    </row>
    <row r="332" spans="1:3" x14ac:dyDescent="0.25">
      <c r="C332">
        <v>0</v>
      </c>
    </row>
    <row r="333" spans="1:3" x14ac:dyDescent="0.25">
      <c r="C333">
        <v>0</v>
      </c>
    </row>
    <row r="334" spans="1:3" x14ac:dyDescent="0.25">
      <c r="C334">
        <v>0</v>
      </c>
    </row>
    <row r="335" spans="1:3" x14ac:dyDescent="0.25">
      <c r="C335">
        <v>0</v>
      </c>
    </row>
    <row r="336" spans="1:3" x14ac:dyDescent="0.25">
      <c r="C336">
        <v>0</v>
      </c>
    </row>
    <row r="337" spans="3:3" x14ac:dyDescent="0.25">
      <c r="C337">
        <v>0</v>
      </c>
    </row>
    <row r="338" spans="3:3" x14ac:dyDescent="0.25">
      <c r="C338">
        <v>0</v>
      </c>
    </row>
    <row r="339" spans="3:3" x14ac:dyDescent="0.25">
      <c r="C339">
        <v>0</v>
      </c>
    </row>
    <row r="340" spans="3:3" x14ac:dyDescent="0.25">
      <c r="C340">
        <v>0</v>
      </c>
    </row>
    <row r="341" spans="3:3" x14ac:dyDescent="0.25">
      <c r="C341">
        <v>0</v>
      </c>
    </row>
    <row r="342" spans="3:3" x14ac:dyDescent="0.25">
      <c r="C342">
        <v>0</v>
      </c>
    </row>
    <row r="343" spans="3:3" x14ac:dyDescent="0.25">
      <c r="C343">
        <v>0</v>
      </c>
    </row>
    <row r="344" spans="3:3" x14ac:dyDescent="0.25">
      <c r="C344">
        <v>0</v>
      </c>
    </row>
    <row r="345" spans="3:3" x14ac:dyDescent="0.25">
      <c r="C345">
        <v>0</v>
      </c>
    </row>
    <row r="346" spans="3:3" x14ac:dyDescent="0.25">
      <c r="C346">
        <v>0</v>
      </c>
    </row>
    <row r="347" spans="3:3" x14ac:dyDescent="0.25">
      <c r="C347">
        <v>0</v>
      </c>
    </row>
    <row r="348" spans="3:3" x14ac:dyDescent="0.25">
      <c r="C348">
        <v>0</v>
      </c>
    </row>
    <row r="349" spans="3:3" x14ac:dyDescent="0.25">
      <c r="C349">
        <v>0</v>
      </c>
    </row>
    <row r="350" spans="3:3" x14ac:dyDescent="0.25">
      <c r="C350">
        <v>0</v>
      </c>
    </row>
    <row r="351" spans="3:3" x14ac:dyDescent="0.25">
      <c r="C351">
        <v>0</v>
      </c>
    </row>
    <row r="352" spans="3:3" x14ac:dyDescent="0.25">
      <c r="C352">
        <v>0</v>
      </c>
    </row>
    <row r="353" spans="3:3" x14ac:dyDescent="0.25">
      <c r="C353">
        <v>0</v>
      </c>
    </row>
    <row r="354" spans="3:3" x14ac:dyDescent="0.25">
      <c r="C354">
        <v>0</v>
      </c>
    </row>
    <row r="355" spans="3:3" x14ac:dyDescent="0.25">
      <c r="C355">
        <v>0</v>
      </c>
    </row>
    <row r="356" spans="3:3" x14ac:dyDescent="0.25">
      <c r="C356">
        <v>0</v>
      </c>
    </row>
    <row r="357" spans="3:3" x14ac:dyDescent="0.25">
      <c r="C357">
        <v>0</v>
      </c>
    </row>
    <row r="358" spans="3:3" x14ac:dyDescent="0.25">
      <c r="C358">
        <v>0</v>
      </c>
    </row>
    <row r="359" spans="3:3" x14ac:dyDescent="0.25">
      <c r="C359">
        <v>0</v>
      </c>
    </row>
    <row r="360" spans="3:3" x14ac:dyDescent="0.25">
      <c r="C360">
        <v>0</v>
      </c>
    </row>
    <row r="361" spans="3:3" x14ac:dyDescent="0.25">
      <c r="C361">
        <v>0</v>
      </c>
    </row>
    <row r="362" spans="3:3" x14ac:dyDescent="0.25">
      <c r="C362">
        <v>0</v>
      </c>
    </row>
    <row r="363" spans="3:3" x14ac:dyDescent="0.25">
      <c r="C363">
        <v>0</v>
      </c>
    </row>
    <row r="364" spans="3:3" x14ac:dyDescent="0.25">
      <c r="C364">
        <v>0</v>
      </c>
    </row>
    <row r="365" spans="3:3" x14ac:dyDescent="0.25">
      <c r="C365">
        <v>0</v>
      </c>
    </row>
    <row r="366" spans="3:3" x14ac:dyDescent="0.25">
      <c r="C366">
        <v>0</v>
      </c>
    </row>
    <row r="367" spans="3:3" x14ac:dyDescent="0.25">
      <c r="C367">
        <v>0</v>
      </c>
    </row>
    <row r="368" spans="3:3" x14ac:dyDescent="0.25">
      <c r="C368">
        <v>0</v>
      </c>
    </row>
    <row r="369" spans="3:3" x14ac:dyDescent="0.25">
      <c r="C369">
        <v>0</v>
      </c>
    </row>
    <row r="370" spans="3:3" x14ac:dyDescent="0.25">
      <c r="C370">
        <v>0</v>
      </c>
    </row>
    <row r="371" spans="3:3" x14ac:dyDescent="0.25">
      <c r="C371">
        <v>0</v>
      </c>
    </row>
    <row r="372" spans="3:3" x14ac:dyDescent="0.25">
      <c r="C372">
        <v>0</v>
      </c>
    </row>
    <row r="373" spans="3:3" x14ac:dyDescent="0.25">
      <c r="C373">
        <v>0</v>
      </c>
    </row>
    <row r="374" spans="3:3" x14ac:dyDescent="0.25">
      <c r="C374">
        <v>0</v>
      </c>
    </row>
    <row r="375" spans="3:3" x14ac:dyDescent="0.25">
      <c r="C375">
        <v>0</v>
      </c>
    </row>
    <row r="376" spans="3:3" x14ac:dyDescent="0.25">
      <c r="C376">
        <v>0</v>
      </c>
    </row>
    <row r="377" spans="3:3" x14ac:dyDescent="0.25">
      <c r="C377">
        <v>0</v>
      </c>
    </row>
    <row r="378" spans="3:3" x14ac:dyDescent="0.25">
      <c r="C378">
        <v>0</v>
      </c>
    </row>
    <row r="379" spans="3:3" x14ac:dyDescent="0.25">
      <c r="C379">
        <v>0</v>
      </c>
    </row>
    <row r="380" spans="3:3" x14ac:dyDescent="0.25">
      <c r="C380">
        <v>0</v>
      </c>
    </row>
    <row r="381" spans="3:3" x14ac:dyDescent="0.25">
      <c r="C381">
        <v>0</v>
      </c>
    </row>
    <row r="382" spans="3:3" x14ac:dyDescent="0.25">
      <c r="C382">
        <v>0</v>
      </c>
    </row>
    <row r="383" spans="3:3" x14ac:dyDescent="0.25">
      <c r="C383">
        <v>0</v>
      </c>
    </row>
    <row r="384" spans="3:3" x14ac:dyDescent="0.25">
      <c r="C384">
        <v>0</v>
      </c>
    </row>
    <row r="385" spans="3:3" x14ac:dyDescent="0.25">
      <c r="C385">
        <v>0</v>
      </c>
    </row>
    <row r="386" spans="3:3" x14ac:dyDescent="0.25">
      <c r="C386">
        <v>0</v>
      </c>
    </row>
    <row r="387" spans="3:3" x14ac:dyDescent="0.25">
      <c r="C387">
        <v>0</v>
      </c>
    </row>
    <row r="388" spans="3:3" x14ac:dyDescent="0.25">
      <c r="C388">
        <v>0</v>
      </c>
    </row>
    <row r="389" spans="3:3" x14ac:dyDescent="0.25">
      <c r="C389">
        <v>0</v>
      </c>
    </row>
    <row r="390" spans="3:3" x14ac:dyDescent="0.25">
      <c r="C390">
        <v>0</v>
      </c>
    </row>
    <row r="391" spans="3:3" x14ac:dyDescent="0.25">
      <c r="C391">
        <v>0</v>
      </c>
    </row>
    <row r="392" spans="3:3" x14ac:dyDescent="0.25">
      <c r="C392">
        <v>0</v>
      </c>
    </row>
    <row r="393" spans="3:3" x14ac:dyDescent="0.25">
      <c r="C393">
        <v>0</v>
      </c>
    </row>
    <row r="394" spans="3:3" x14ac:dyDescent="0.25">
      <c r="C394">
        <v>0</v>
      </c>
    </row>
    <row r="395" spans="3:3" x14ac:dyDescent="0.25">
      <c r="C395">
        <v>0</v>
      </c>
    </row>
    <row r="396" spans="3:3" x14ac:dyDescent="0.25">
      <c r="C396">
        <v>0</v>
      </c>
    </row>
    <row r="397" spans="3:3" x14ac:dyDescent="0.25">
      <c r="C397">
        <v>0</v>
      </c>
    </row>
    <row r="398" spans="3:3" x14ac:dyDescent="0.25">
      <c r="C398">
        <v>0</v>
      </c>
    </row>
    <row r="399" spans="3:3" x14ac:dyDescent="0.25">
      <c r="C399">
        <v>0</v>
      </c>
    </row>
    <row r="400" spans="3:3" x14ac:dyDescent="0.25">
      <c r="C400">
        <v>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2"/>
  <sheetViews>
    <sheetView workbookViewId="0">
      <selection activeCell="C288" sqref="C288"/>
    </sheetView>
  </sheetViews>
  <sheetFormatPr baseColWidth="10" defaultRowHeight="15" x14ac:dyDescent="0.25"/>
  <cols>
    <col min="1" max="1" width="16.42578125" customWidth="1"/>
    <col min="2" max="2" width="10.7109375" bestFit="1" customWidth="1"/>
    <col min="3" max="3" width="15.85546875" customWidth="1"/>
    <col min="4" max="4" width="10.42578125" customWidth="1"/>
    <col min="5" max="5" width="10" customWidth="1"/>
    <col min="6" max="6" width="11" customWidth="1"/>
    <col min="7" max="7" width="10.5703125" bestFit="1" customWidth="1"/>
    <col min="8" max="8" width="2.5703125" customWidth="1"/>
    <col min="9" max="21" width="9.140625" customWidth="1"/>
    <col min="22" max="22" width="10" customWidth="1"/>
    <col min="23" max="26" width="9.140625" customWidth="1"/>
    <col min="27" max="27" width="9.85546875" customWidth="1"/>
    <col min="28" max="34" width="9.140625" customWidth="1"/>
  </cols>
  <sheetData>
    <row r="1" spans="1:34" x14ac:dyDescent="0.25">
      <c r="A1" t="s">
        <v>5</v>
      </c>
    </row>
    <row r="2" spans="1:34" x14ac:dyDescent="0.25">
      <c r="A2" t="s">
        <v>6</v>
      </c>
    </row>
    <row r="4" spans="1:34" ht="90" customHeight="1" x14ac:dyDescent="0.25">
      <c r="A4" s="29" t="s">
        <v>7</v>
      </c>
      <c r="B4" s="30"/>
      <c r="C4" s="30"/>
      <c r="D4" s="5" t="s">
        <v>8</v>
      </c>
      <c r="E4" s="5" t="s">
        <v>9</v>
      </c>
      <c r="F4" s="5" t="s">
        <v>10</v>
      </c>
      <c r="G4" s="5" t="s">
        <v>11</v>
      </c>
      <c r="H4" s="5"/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  <c r="AC4" s="5" t="s">
        <v>32</v>
      </c>
      <c r="AD4" s="5" t="s">
        <v>33</v>
      </c>
      <c r="AE4" s="5" t="s">
        <v>34</v>
      </c>
      <c r="AF4" s="5" t="s">
        <v>35</v>
      </c>
      <c r="AG4" s="5" t="s">
        <v>36</v>
      </c>
      <c r="AH4" s="5" t="s">
        <v>37</v>
      </c>
    </row>
    <row r="5" spans="1:34" x14ac:dyDescent="0.25">
      <c r="A5" s="13"/>
      <c r="B5" s="13"/>
      <c r="D5" s="14">
        <f>$B$10+E5-MOD(E5,1)</f>
        <v>42725</v>
      </c>
      <c r="E5" s="15">
        <f>(1/12)/24</f>
        <v>3.472222222222222E-3</v>
      </c>
      <c r="F5" s="2">
        <f>D5+2415018.5+E5-$B$8/24</f>
        <v>2457743.753472222</v>
      </c>
      <c r="G5" s="16">
        <f>(F5-2451545)/36525</f>
        <v>0.16971262073160889</v>
      </c>
      <c r="I5">
        <f>MOD(280.46646+G5*(36000.76983 + G5*0.0003032),360)</f>
        <v>270.25146493761713</v>
      </c>
      <c r="J5">
        <f>357.52911+G5*(35999.05029 - 0.0001537*G5)</f>
        <v>6467.0222741379603</v>
      </c>
      <c r="K5">
        <f>0.016708634-G5*(0.000042037+0.0000001267*G5)</f>
        <v>1.6701496141301567E-2</v>
      </c>
      <c r="L5">
        <f>SIN(RADIANS(J5))*(1.914602-G5*(0.004817+0.000014*G5))+SIN(RADIANS(2*J5))*(0.019993-0.000101*G5)+SIN(RADIANS(3*J5))*0.000289</f>
        <v>-0.43870727759076672</v>
      </c>
      <c r="M5">
        <f>I5+L5</f>
        <v>269.81275766002636</v>
      </c>
      <c r="N5">
        <f>J5+L5</f>
        <v>6466.5835668603695</v>
      </c>
      <c r="O5">
        <f>(1.000001018*(1-K5*K5))/(1+K5*COS(RADIANS(N5)))</f>
        <v>0.98374052257406586</v>
      </c>
      <c r="P5">
        <f>M5-0.00569-0.00478*SIN(RADIANS(125.04-1934.136*G5))</f>
        <v>269.8051840587583</v>
      </c>
      <c r="Q5">
        <f>23+(26+((21.448-G5*(46.815+G5*(0.00059-G5*0.001813))))/60)/60</f>
        <v>23.437084137647005</v>
      </c>
      <c r="R5">
        <f>Q5+0.00256*COS(RADIANS(125.04-1934.136*G5))</f>
        <v>23.434731279502081</v>
      </c>
      <c r="S5">
        <f t="shared" ref="S5:S68" si="0">DEGREES(ATAN2(COS(RADIANS(P5)),COS(RADIANS(R5))*SIN(RADIANS(P5))))</f>
        <v>-90.212330123036608</v>
      </c>
      <c r="T5">
        <f>DEGREES(ASIN(SIN(RADIANS(R5))*SIN(RADIANS(P5))))</f>
        <v>-23.434587716264428</v>
      </c>
      <c r="U5">
        <f>TAN(RADIANS(R5/2))*TAN(RADIANS(R5/2))</f>
        <v>4.3017311128361796E-2</v>
      </c>
      <c r="V5">
        <f>4*DEGREES(U5*SIN(2*RADIANS(I5))-2*K5*SIN(RADIANS(J5))+4*K5*U5*SIN(RADIANS(J5))*COS(2*RADIANS(I5))-0.5*U5*U5*SIN(4*RADIANS(I5))-1.25*K5*K5*SIN(2*RADIANS(J5)))</f>
        <v>1.8118094623573628</v>
      </c>
      <c r="W5">
        <f>DEGREES(ACOS(COS(RADIANS(90.833))/(COS(RADIANS($B$6))*COS(RADIANS(T5)))-TAN(RADIANS($B$6))*TAN(RADIANS(T5))))</f>
        <v>69.938528525432062</v>
      </c>
      <c r="X5" s="15">
        <f>(720-4*$B$7-V5+$B$8*60)/1440</f>
        <v>0.54040846565114076</v>
      </c>
      <c r="Y5" s="15">
        <f>X5-W5*4/1440</f>
        <v>0.34613477530271836</v>
      </c>
      <c r="Z5" s="15">
        <f>X5+W5*4/1440</f>
        <v>0.7346821559995631</v>
      </c>
      <c r="AA5" s="17">
        <f>8*W5</f>
        <v>559.5082282034565</v>
      </c>
      <c r="AB5">
        <f>MOD(E5*1440+V5+4*$B$7-60*$B$8,1440)</f>
        <v>1386.8118094623574</v>
      </c>
      <c r="AC5">
        <f>IF(AB5/4&lt;0,AB5/4+180,AB5/4-180)</f>
        <v>166.70295236558934</v>
      </c>
      <c r="AD5">
        <f>DEGREES(ACOS(SIN(RADIANS($B$6))*SIN(RADIANS(T5))+COS(RADIANS($B$6))*COS(RADIANS(T5))*COS(RADIANS(AC5))))</f>
        <v>159.99315836268394</v>
      </c>
      <c r="AE5">
        <f>90-AD5</f>
        <v>-69.993158362683943</v>
      </c>
      <c r="AF5">
        <f>IF(AE5&gt;85,0,IF(AE5&gt;5,58.1/TAN(RADIANS(AE5))-0.07/POWER(TAN(RADIANS(AE5)),3)+0.000086/POWER(TAN(RADIANS(AE5)),5),IF(AE5&gt;-0.575,1735+AE5*(-518.2+AE5*(103.4+AE5*(-12.79+AE5*0.711))),-20.772/TAN(RADIANS(AE5)))))/3600</f>
        <v>2.1008885496792439E-3</v>
      </c>
      <c r="AG5">
        <f>AE5+AF5</f>
        <v>-69.991057474134266</v>
      </c>
      <c r="AH5">
        <f>IF(AC5&gt;0,MOD(DEGREES(ACOS(((SIN(RADIANS($B$6))*COS(RADIANS(AD5)))-SIN(RADIANS(T5)))/(COS(RADIANS($B$6))*SIN(RADIANS(AD5)))))+180,360),MOD(540-DEGREES(ACOS(((SIN(RADIANS($B$6))*COS(RADIANS(AD5)))-SIN(RADIANS(T5)))/(COS(RADIANS($B$6))*SIN(RADIANS(AD5))))),360))</f>
        <v>321.91700679713409</v>
      </c>
    </row>
    <row r="6" spans="1:34" x14ac:dyDescent="0.25">
      <c r="A6" t="s">
        <v>38</v>
      </c>
      <c r="B6" s="23">
        <f>'Available Solar Power'!$B$31</f>
        <v>40</v>
      </c>
      <c r="D6" s="14">
        <f t="shared" ref="D6:D69" si="1">$B$10+E6-MOD(E6,1)</f>
        <v>42725</v>
      </c>
      <c r="E6" s="15">
        <f>E5+(1/12)/24</f>
        <v>6.9444444444444441E-3</v>
      </c>
      <c r="F6" s="2">
        <f t="shared" ref="F6:F69" si="2">D6+2415018.5+E6-$B$8/24</f>
        <v>2457743.7569444445</v>
      </c>
      <c r="G6" s="16">
        <f t="shared" ref="G6:G69" si="3">(F6-2451545)/36525</f>
        <v>0.16971271579587943</v>
      </c>
      <c r="I6">
        <f t="shared" ref="I6:I69" si="4">MOD(280.46646+G6*(36000.76983 + G6*0.0003032),360)</f>
        <v>270.2548873245496</v>
      </c>
      <c r="J6">
        <f t="shared" ref="J6:J69" si="5">357.52911+G6*(35999.05029 - 0.0001537*G6)</f>
        <v>6467.0256963614111</v>
      </c>
      <c r="K6">
        <f t="shared" ref="K6:K69" si="6">0.016708634-G6*(0.000042037+0.0000001267*G6)</f>
        <v>1.670149613730126E-2</v>
      </c>
      <c r="L6">
        <f t="shared" ref="L6:L69" si="7">SIN(RADIANS(J6))*(1.914602-G6*(0.004817+0.000014*G6))+SIN(RADIANS(2*J6))*(0.019993-0.000101*G6)+SIN(RADIANS(3*J6))*0.000289</f>
        <v>-0.43859370197760622</v>
      </c>
      <c r="M6">
        <f t="shared" ref="M6:M69" si="8">I6+L6</f>
        <v>269.816293622572</v>
      </c>
      <c r="N6">
        <f t="shared" ref="N6:N69" si="9">J6+L6</f>
        <v>6466.5871026594332</v>
      </c>
      <c r="O6">
        <f t="shared" ref="O6:O69" si="10">(1.000001018*(1-K6*K6))/(1+K6*COS(RADIANS(N6)))</f>
        <v>0.98374029111356043</v>
      </c>
      <c r="P6">
        <f t="shared" ref="P6:P69" si="11">M6-0.00569-0.00478*SIN(RADIANS(125.04-1934.136*G6))</f>
        <v>269.80872000720569</v>
      </c>
      <c r="Q6">
        <f t="shared" ref="Q6:Q69" si="12">23+(26+((21.448-G6*(46.815+G6*(0.00059-G6*0.001813))))/60)/60</f>
        <v>23.437084136410775</v>
      </c>
      <c r="R6">
        <f t="shared" ref="R6:R69" si="13">Q6+0.00256*COS(RADIANS(125.04-1934.136*G6))</f>
        <v>23.434731281503161</v>
      </c>
      <c r="S6">
        <f t="shared" si="0"/>
        <v>-90.208476294106177</v>
      </c>
      <c r="T6">
        <f t="shared" ref="T6:T69" si="14">DEGREES(ASIN(SIN(RADIANS(R6))*SIN(RADIANS(P6))))</f>
        <v>-23.434592882367163</v>
      </c>
      <c r="U6">
        <f t="shared" ref="U6:U69" si="15">TAN(RADIANS(R6/2))*TAN(RADIANS(R6/2))</f>
        <v>4.3017311135917148E-2</v>
      </c>
      <c r="V6">
        <f t="shared" ref="V6:V69" si="16">4*DEGREES(U6*SIN(2*RADIANS(I6))-2*K6*SIN(RADIANS(J6))+4*K6*U6*SIN(RADIANS(J6))*COS(2*RADIANS(I6))-0.5*U6*U6*SIN(4*RADIANS(I6))-1.25*K6*K6*SIN(2*RADIANS(J6)))</f>
        <v>1.8100884295297932</v>
      </c>
      <c r="W6">
        <f t="shared" ref="W6:W69" si="17">DEGREES(ACOS(COS(RADIANS(90.833))/(COS(RADIANS($B$6))*COS(RADIANS(T6)))-TAN(RADIANS($B$6))*TAN(RADIANS(T6))))</f>
        <v>69.938523092797936</v>
      </c>
      <c r="X6" s="15">
        <f t="shared" ref="X6:X69" si="18">(720-4*$B$7-V6+$B$8*60)/1440</f>
        <v>0.5404096608128266</v>
      </c>
      <c r="Y6" s="15">
        <f t="shared" ref="Y6:Y69" si="19">X6-W6*4/1440</f>
        <v>0.34613598555505454</v>
      </c>
      <c r="Z6" s="15">
        <f t="shared" ref="Z6:Z69" si="20">X6+W6*4/1440</f>
        <v>0.73468333607059866</v>
      </c>
      <c r="AA6" s="17">
        <f t="shared" ref="AA6:AA69" si="21">8*W6</f>
        <v>559.50818474238349</v>
      </c>
      <c r="AB6">
        <f t="shared" ref="AB6:AB69" si="22">MOD(E6*1440+V6+4*$B$7-60*$B$8,1440)</f>
        <v>1391.8100884295297</v>
      </c>
      <c r="AC6">
        <f t="shared" ref="AC6:AC69" si="23">IF(AB6/4&lt;0,AB6/4+180,AB6/4-180)</f>
        <v>167.95252210738244</v>
      </c>
      <c r="AD6">
        <f t="shared" ref="AD6:AD69" si="24">DEGREES(ACOS(SIN(RADIANS($B$6))*SIN(RADIANS(T6))+COS(RADIANS($B$6))*COS(RADIANS(T6))*COS(RADIANS(AC6))))</f>
        <v>160.56411676002313</v>
      </c>
      <c r="AE6">
        <f t="shared" ref="AE6:AE69" si="25">90-AD6</f>
        <v>-70.564116760023126</v>
      </c>
      <c r="AF6">
        <f t="shared" ref="AF6:AF69" si="26">IF(AE6&gt;85,0,IF(AE6&gt;5,58.1/TAN(RADIANS(AE6))-0.07/POWER(TAN(RADIANS(AE6)),3)+0.000086/POWER(TAN(RADIANS(AE6)),5),IF(AE6&gt;-0.575,1735+AE6*(-518.2+AE6*(103.4+AE6*(-12.79+AE6*0.711))),-20.772/TAN(RADIANS(AE6)))))/3600</f>
        <v>2.0360004323659183E-3</v>
      </c>
      <c r="AG6">
        <f t="shared" ref="AG6:AG69" si="27">AE6+AF6</f>
        <v>-70.562080759590756</v>
      </c>
      <c r="AH6">
        <f t="shared" ref="AH6:AH69" si="28">IF(AC6&gt;0,MOD(DEGREES(ACOS(((SIN(RADIANS($B$6))*COS(RADIANS(AD6)))-SIN(RADIANS(T6)))/(COS(RADIANS($B$6))*SIN(RADIANS(AD6)))))+180,360),MOD(540-DEGREES(ACOS(((SIN(RADIANS($B$6))*COS(RADIANS(AD6)))-SIN(RADIANS(T6)))/(COS(RADIANS($B$6))*SIN(RADIANS(AD6))))),360))</f>
        <v>324.86387366641384</v>
      </c>
    </row>
    <row r="7" spans="1:34" x14ac:dyDescent="0.25">
      <c r="A7" t="s">
        <v>39</v>
      </c>
      <c r="B7" s="18">
        <v>-105</v>
      </c>
      <c r="D7" s="14">
        <f t="shared" si="1"/>
        <v>42725</v>
      </c>
      <c r="E7" s="15">
        <f t="shared" ref="E7:E70" si="29">E6+(1/12)/24</f>
        <v>1.0416666666666666E-2</v>
      </c>
      <c r="F7" s="2">
        <f t="shared" si="2"/>
        <v>2457743.7604166665</v>
      </c>
      <c r="G7" s="16">
        <f t="shared" si="3"/>
        <v>0.1697128108601372</v>
      </c>
      <c r="I7">
        <f t="shared" si="4"/>
        <v>270.25830971102278</v>
      </c>
      <c r="J7">
        <f t="shared" si="5"/>
        <v>6467.0291185844026</v>
      </c>
      <c r="K7">
        <f t="shared" si="6"/>
        <v>1.6701496133300957E-2</v>
      </c>
      <c r="L7">
        <f t="shared" si="7"/>
        <v>-0.43848012471632758</v>
      </c>
      <c r="M7">
        <f t="shared" si="8"/>
        <v>269.81982958630647</v>
      </c>
      <c r="N7">
        <f t="shared" si="9"/>
        <v>6466.5906384596865</v>
      </c>
      <c r="O7">
        <f t="shared" si="10"/>
        <v>0.98374005971297629</v>
      </c>
      <c r="P7">
        <f t="shared" si="11"/>
        <v>269.81225595684197</v>
      </c>
      <c r="Q7">
        <f t="shared" si="12"/>
        <v>23.43708413517454</v>
      </c>
      <c r="R7">
        <f t="shared" si="13"/>
        <v>23.434731283504259</v>
      </c>
      <c r="S7">
        <f t="shared" si="0"/>
        <v>-90.204622463581529</v>
      </c>
      <c r="T7">
        <f t="shared" si="14"/>
        <v>-23.434597953884268</v>
      </c>
      <c r="U7">
        <f t="shared" si="15"/>
        <v>4.3017311143472577E-2</v>
      </c>
      <c r="V7">
        <f t="shared" si="16"/>
        <v>1.8083673892133114</v>
      </c>
      <c r="W7">
        <f t="shared" si="17"/>
        <v>69.938517759628752</v>
      </c>
      <c r="X7" s="15">
        <f t="shared" si="18"/>
        <v>0.54041085597971295</v>
      </c>
      <c r="Y7" s="15">
        <f t="shared" si="19"/>
        <v>0.34613719553629974</v>
      </c>
      <c r="Z7" s="15">
        <f t="shared" si="20"/>
        <v>0.73468451642312615</v>
      </c>
      <c r="AA7" s="17">
        <f t="shared" si="21"/>
        <v>559.50814207703002</v>
      </c>
      <c r="AB7">
        <f t="shared" si="22"/>
        <v>1396.8083673892133</v>
      </c>
      <c r="AC7">
        <f t="shared" si="23"/>
        <v>169.20209184730334</v>
      </c>
      <c r="AD7">
        <f t="shared" si="24"/>
        <v>161.09378025786165</v>
      </c>
      <c r="AE7">
        <f t="shared" si="25"/>
        <v>-71.093780257861653</v>
      </c>
      <c r="AF7">
        <f t="shared" si="26"/>
        <v>1.9762123649314702E-3</v>
      </c>
      <c r="AG7">
        <f t="shared" si="27"/>
        <v>-71.091804045496716</v>
      </c>
      <c r="AH7">
        <f t="shared" si="28"/>
        <v>327.96085570047262</v>
      </c>
    </row>
    <row r="8" spans="1:34" x14ac:dyDescent="0.25">
      <c r="A8" t="s">
        <v>40</v>
      </c>
      <c r="B8" s="18">
        <v>-6</v>
      </c>
      <c r="D8" s="14">
        <f t="shared" si="1"/>
        <v>42725</v>
      </c>
      <c r="E8" s="15">
        <f t="shared" si="29"/>
        <v>1.3888888888888888E-2</v>
      </c>
      <c r="F8" s="2">
        <f t="shared" si="2"/>
        <v>2457743.763888889</v>
      </c>
      <c r="G8" s="16">
        <f t="shared" si="3"/>
        <v>0.16971290592440774</v>
      </c>
      <c r="I8">
        <f t="shared" si="4"/>
        <v>270.26173209795525</v>
      </c>
      <c r="J8">
        <f t="shared" si="5"/>
        <v>6467.0325408078534</v>
      </c>
      <c r="K8">
        <f t="shared" si="6"/>
        <v>1.670149612930065E-2</v>
      </c>
      <c r="L8">
        <f t="shared" si="7"/>
        <v>-0.43836654577682466</v>
      </c>
      <c r="M8">
        <f t="shared" si="8"/>
        <v>269.82336555217842</v>
      </c>
      <c r="N8">
        <f t="shared" si="9"/>
        <v>6466.5941742620762</v>
      </c>
      <c r="O8">
        <f t="shared" si="10"/>
        <v>0.9837398283722526</v>
      </c>
      <c r="P8">
        <f t="shared" si="11"/>
        <v>269.81579190861567</v>
      </c>
      <c r="Q8">
        <f t="shared" si="12"/>
        <v>23.437084133938306</v>
      </c>
      <c r="R8">
        <f t="shared" si="13"/>
        <v>23.434731285505386</v>
      </c>
      <c r="S8">
        <f t="shared" si="0"/>
        <v>-90.200768630434382</v>
      </c>
      <c r="T8">
        <f t="shared" si="14"/>
        <v>-23.434602930816961</v>
      </c>
      <c r="U8">
        <f t="shared" si="15"/>
        <v>4.3017311151028116E-2</v>
      </c>
      <c r="V8">
        <f t="shared" si="16"/>
        <v>1.8066463409689342</v>
      </c>
      <c r="W8">
        <f t="shared" si="17"/>
        <v>69.93851252592323</v>
      </c>
      <c r="X8" s="15">
        <f t="shared" si="18"/>
        <v>0.54041205115210489</v>
      </c>
      <c r="Y8" s="15">
        <f t="shared" si="19"/>
        <v>0.34613840524676259</v>
      </c>
      <c r="Z8" s="15">
        <f t="shared" si="20"/>
        <v>0.73468569705744713</v>
      </c>
      <c r="AA8" s="17">
        <f t="shared" si="21"/>
        <v>559.50810020738584</v>
      </c>
      <c r="AB8">
        <f t="shared" si="22"/>
        <v>1401.8066463409689</v>
      </c>
      <c r="AC8">
        <f t="shared" si="23"/>
        <v>170.45166158524222</v>
      </c>
      <c r="AD8">
        <f t="shared" si="24"/>
        <v>161.57851118202316</v>
      </c>
      <c r="AE8">
        <f t="shared" si="25"/>
        <v>-71.578511182023163</v>
      </c>
      <c r="AF8">
        <f t="shared" si="26"/>
        <v>1.9218273440143004E-3</v>
      </c>
      <c r="AG8">
        <f t="shared" si="27"/>
        <v>-71.576589354679143</v>
      </c>
      <c r="AH8">
        <f t="shared" si="28"/>
        <v>331.20817735661308</v>
      </c>
    </row>
    <row r="9" spans="1:34" x14ac:dyDescent="0.25">
      <c r="D9" s="14">
        <f t="shared" si="1"/>
        <v>42725</v>
      </c>
      <c r="E9" s="15">
        <f t="shared" si="29"/>
        <v>1.7361111111111112E-2</v>
      </c>
      <c r="F9" s="2">
        <f t="shared" si="2"/>
        <v>2457743.767361111</v>
      </c>
      <c r="G9" s="16">
        <f t="shared" si="3"/>
        <v>0.16971300098866551</v>
      </c>
      <c r="I9">
        <f t="shared" si="4"/>
        <v>270.26515448442751</v>
      </c>
      <c r="J9">
        <f t="shared" si="5"/>
        <v>6467.0359630308449</v>
      </c>
      <c r="K9">
        <f t="shared" si="6"/>
        <v>1.6701496125300346E-2</v>
      </c>
      <c r="L9">
        <f t="shared" si="7"/>
        <v>-0.43825296519006268</v>
      </c>
      <c r="M9">
        <f t="shared" si="8"/>
        <v>269.82690151923742</v>
      </c>
      <c r="N9">
        <f t="shared" si="9"/>
        <v>6466.5977100656546</v>
      </c>
      <c r="O9">
        <f t="shared" si="10"/>
        <v>0.98373959709145187</v>
      </c>
      <c r="P9">
        <f t="shared" si="11"/>
        <v>269.81932786157648</v>
      </c>
      <c r="Q9">
        <f t="shared" si="12"/>
        <v>23.437084132702076</v>
      </c>
      <c r="R9">
        <f t="shared" si="13"/>
        <v>23.434731287506537</v>
      </c>
      <c r="S9">
        <f t="shared" si="0"/>
        <v>-90.196914795705879</v>
      </c>
      <c r="T9">
        <f t="shared" si="14"/>
        <v>-23.43460781316373</v>
      </c>
      <c r="U9">
        <f t="shared" si="15"/>
        <v>4.3017311158583732E-2</v>
      </c>
      <c r="V9">
        <f t="shared" si="16"/>
        <v>1.8049252852823452</v>
      </c>
      <c r="W9">
        <f t="shared" si="17"/>
        <v>69.938507391683061</v>
      </c>
      <c r="X9" s="15">
        <f t="shared" si="18"/>
        <v>0.54041324632966514</v>
      </c>
      <c r="Y9" s="15">
        <f t="shared" si="19"/>
        <v>0.3461396146861011</v>
      </c>
      <c r="Z9" s="15">
        <f t="shared" si="20"/>
        <v>0.73468687797322918</v>
      </c>
      <c r="AA9" s="17">
        <f t="shared" si="21"/>
        <v>559.50805913346449</v>
      </c>
      <c r="AB9">
        <f t="shared" si="22"/>
        <v>1406.8049252852825</v>
      </c>
      <c r="AC9">
        <f t="shared" si="23"/>
        <v>171.70123132132062</v>
      </c>
      <c r="AD9">
        <f t="shared" si="24"/>
        <v>162.01460763488168</v>
      </c>
      <c r="AE9">
        <f t="shared" si="25"/>
        <v>-72.014607634881685</v>
      </c>
      <c r="AF9">
        <f t="shared" si="26"/>
        <v>1.8731604078995115E-3</v>
      </c>
      <c r="AG9">
        <f t="shared" si="27"/>
        <v>-72.012734474473788</v>
      </c>
      <c r="AH9">
        <f t="shared" si="28"/>
        <v>334.60304616426214</v>
      </c>
    </row>
    <row r="10" spans="1:34" x14ac:dyDescent="0.25">
      <c r="A10" t="s">
        <v>8</v>
      </c>
      <c r="B10" s="19">
        <f>'Available Solar Power'!$B$30</f>
        <v>42725</v>
      </c>
      <c r="D10" s="14">
        <f t="shared" si="1"/>
        <v>42725</v>
      </c>
      <c r="E10" s="15">
        <f t="shared" si="29"/>
        <v>2.0833333333333336E-2</v>
      </c>
      <c r="F10" s="2">
        <f t="shared" si="2"/>
        <v>2457743.7708333335</v>
      </c>
      <c r="G10" s="16">
        <f t="shared" si="3"/>
        <v>0.16971309605293602</v>
      </c>
      <c r="I10">
        <f t="shared" si="4"/>
        <v>270.26857687135907</v>
      </c>
      <c r="J10">
        <f t="shared" si="5"/>
        <v>6467.0393852542948</v>
      </c>
      <c r="K10">
        <f t="shared" si="6"/>
        <v>1.6701496121300043E-2</v>
      </c>
      <c r="L10">
        <f t="shared" si="7"/>
        <v>-0.43813938292598864</v>
      </c>
      <c r="M10">
        <f t="shared" si="8"/>
        <v>269.83043748843306</v>
      </c>
      <c r="N10">
        <f t="shared" si="9"/>
        <v>6466.6012458713685</v>
      </c>
      <c r="O10">
        <f t="shared" si="10"/>
        <v>0.98373936587051369</v>
      </c>
      <c r="P10">
        <f t="shared" si="11"/>
        <v>269.82286381667399</v>
      </c>
      <c r="Q10">
        <f t="shared" si="12"/>
        <v>23.437084131465841</v>
      </c>
      <c r="R10">
        <f t="shared" si="13"/>
        <v>23.43473128950771</v>
      </c>
      <c r="S10">
        <f t="shared" si="0"/>
        <v>-90.193060958366729</v>
      </c>
      <c r="T10">
        <f t="shared" si="14"/>
        <v>-23.434612600925721</v>
      </c>
      <c r="U10">
        <f t="shared" si="15"/>
        <v>4.3017311166139438E-2</v>
      </c>
      <c r="V10">
        <f t="shared" si="16"/>
        <v>1.8032042217145179</v>
      </c>
      <c r="W10">
        <f t="shared" si="17"/>
        <v>69.938502356907009</v>
      </c>
      <c r="X10" s="15">
        <f t="shared" si="18"/>
        <v>0.54041444151269813</v>
      </c>
      <c r="Y10" s="15">
        <f t="shared" si="19"/>
        <v>0.34614082385462308</v>
      </c>
      <c r="Z10" s="15">
        <f t="shared" si="20"/>
        <v>0.73468805917077318</v>
      </c>
      <c r="AA10" s="17">
        <f t="shared" si="21"/>
        <v>559.50801885525607</v>
      </c>
      <c r="AB10">
        <f t="shared" si="22"/>
        <v>1411.8032042217146</v>
      </c>
      <c r="AC10">
        <f t="shared" si="23"/>
        <v>172.95080105542866</v>
      </c>
      <c r="AD10">
        <f t="shared" si="24"/>
        <v>162.39839305011202</v>
      </c>
      <c r="AE10">
        <f t="shared" si="25"/>
        <v>-72.39839305011202</v>
      </c>
      <c r="AF10">
        <f t="shared" si="26"/>
        <v>1.830529930554193E-3</v>
      </c>
      <c r="AG10">
        <f t="shared" si="27"/>
        <v>-72.396562520181462</v>
      </c>
      <c r="AH10">
        <f t="shared" si="28"/>
        <v>338.13908246088022</v>
      </c>
    </row>
    <row r="11" spans="1:34" x14ac:dyDescent="0.25">
      <c r="D11" s="14">
        <f t="shared" si="1"/>
        <v>42725</v>
      </c>
      <c r="E11" s="15">
        <f t="shared" si="29"/>
        <v>2.4305555555555559E-2</v>
      </c>
      <c r="F11" s="2">
        <f t="shared" si="2"/>
        <v>2457743.7743055555</v>
      </c>
      <c r="G11" s="16">
        <f t="shared" si="3"/>
        <v>0.1697131911171938</v>
      </c>
      <c r="I11">
        <f t="shared" si="4"/>
        <v>270.27199925783225</v>
      </c>
      <c r="J11">
        <f t="shared" si="5"/>
        <v>6467.0428074772863</v>
      </c>
      <c r="K11">
        <f t="shared" si="6"/>
        <v>1.6701496117299736E-2</v>
      </c>
      <c r="L11">
        <f t="shared" si="7"/>
        <v>-0.43802579901543359</v>
      </c>
      <c r="M11">
        <f t="shared" si="8"/>
        <v>269.83397345881684</v>
      </c>
      <c r="N11">
        <f t="shared" si="9"/>
        <v>6466.6047816782711</v>
      </c>
      <c r="O11">
        <f t="shared" si="10"/>
        <v>0.98373913470950058</v>
      </c>
      <c r="P11">
        <f t="shared" si="11"/>
        <v>269.82639977295963</v>
      </c>
      <c r="Q11">
        <f t="shared" si="12"/>
        <v>23.437084130229611</v>
      </c>
      <c r="R11">
        <f t="shared" si="13"/>
        <v>23.434731291508911</v>
      </c>
      <c r="S11">
        <f t="shared" si="0"/>
        <v>-90.189207119456185</v>
      </c>
      <c r="T11">
        <f t="shared" si="14"/>
        <v>-23.434617294101503</v>
      </c>
      <c r="U11">
        <f t="shared" si="15"/>
        <v>4.3017311173695262E-2</v>
      </c>
      <c r="V11">
        <f t="shared" si="16"/>
        <v>1.8014831507498414</v>
      </c>
      <c r="W11">
        <f t="shared" si="17"/>
        <v>69.938497421596622</v>
      </c>
      <c r="X11" s="15">
        <f t="shared" si="18"/>
        <v>0.54041563670086812</v>
      </c>
      <c r="Y11" s="15">
        <f t="shared" si="19"/>
        <v>0.34614203275198863</v>
      </c>
      <c r="Z11" s="15">
        <f t="shared" si="20"/>
        <v>0.73468924064974761</v>
      </c>
      <c r="AA11" s="17">
        <f t="shared" si="21"/>
        <v>559.50797937277298</v>
      </c>
      <c r="AB11">
        <f t="shared" si="22"/>
        <v>1416.8014831507498</v>
      </c>
      <c r="AC11">
        <f t="shared" si="23"/>
        <v>174.20037078768746</v>
      </c>
      <c r="AD11">
        <f t="shared" si="24"/>
        <v>162.72632673496454</v>
      </c>
      <c r="AE11">
        <f t="shared" si="25"/>
        <v>-72.726326734964545</v>
      </c>
      <c r="AF11">
        <f t="shared" si="26"/>
        <v>1.7942468429098376E-3</v>
      </c>
      <c r="AG11">
        <f t="shared" si="27"/>
        <v>-72.724532488121639</v>
      </c>
      <c r="AH11">
        <f t="shared" si="28"/>
        <v>341.80585256661243</v>
      </c>
    </row>
    <row r="12" spans="1:34" x14ac:dyDescent="0.25">
      <c r="D12" s="14">
        <f t="shared" si="1"/>
        <v>42725</v>
      </c>
      <c r="E12" s="15">
        <f t="shared" si="29"/>
        <v>2.7777777777777783E-2</v>
      </c>
      <c r="F12" s="2">
        <f t="shared" si="2"/>
        <v>2457743.777777778</v>
      </c>
      <c r="G12" s="16">
        <f t="shared" si="3"/>
        <v>0.16971328618146433</v>
      </c>
      <c r="I12">
        <f t="shared" si="4"/>
        <v>270.27542164476472</v>
      </c>
      <c r="J12">
        <f t="shared" si="5"/>
        <v>6467.0462297007371</v>
      </c>
      <c r="K12">
        <f t="shared" si="6"/>
        <v>1.6701496113299432E-2</v>
      </c>
      <c r="L12">
        <f t="shared" si="7"/>
        <v>-0.43791221342842468</v>
      </c>
      <c r="M12">
        <f t="shared" si="8"/>
        <v>269.83750943133629</v>
      </c>
      <c r="N12">
        <f t="shared" si="9"/>
        <v>6466.6083174873083</v>
      </c>
      <c r="O12">
        <f t="shared" si="10"/>
        <v>0.98373890360835126</v>
      </c>
      <c r="P12">
        <f t="shared" si="11"/>
        <v>269.82993573138094</v>
      </c>
      <c r="Q12">
        <f t="shared" si="12"/>
        <v>23.437084128993376</v>
      </c>
      <c r="R12">
        <f t="shared" si="13"/>
        <v>23.434731293510133</v>
      </c>
      <c r="S12">
        <f t="shared" si="0"/>
        <v>-90.185353277947044</v>
      </c>
      <c r="T12">
        <f t="shared" si="14"/>
        <v>-23.434621892692153</v>
      </c>
      <c r="U12">
        <f t="shared" si="15"/>
        <v>4.3017311181251142E-2</v>
      </c>
      <c r="V12">
        <f t="shared" si="16"/>
        <v>1.7997620719503129</v>
      </c>
      <c r="W12">
        <f t="shared" si="17"/>
        <v>69.938492585750822</v>
      </c>
      <c r="X12" s="15">
        <f t="shared" si="18"/>
        <v>0.54041683189447898</v>
      </c>
      <c r="Y12" s="15">
        <f t="shared" si="19"/>
        <v>0.3461432413785045</v>
      </c>
      <c r="Z12" s="15">
        <f t="shared" si="20"/>
        <v>0.73469042241045346</v>
      </c>
      <c r="AA12" s="17">
        <f t="shared" si="21"/>
        <v>559.50794068600658</v>
      </c>
      <c r="AB12">
        <f t="shared" si="22"/>
        <v>1421.7997620719502</v>
      </c>
      <c r="AC12">
        <f t="shared" si="23"/>
        <v>175.44994051798756</v>
      </c>
      <c r="AD12">
        <f t="shared" si="24"/>
        <v>162.99513161891869</v>
      </c>
      <c r="AE12">
        <f t="shared" si="25"/>
        <v>-72.995131618918691</v>
      </c>
      <c r="AF12">
        <f t="shared" si="26"/>
        <v>1.7646021450909114E-3</v>
      </c>
      <c r="AG12">
        <f t="shared" si="27"/>
        <v>-72.993367016773604</v>
      </c>
      <c r="AH12">
        <f t="shared" si="28"/>
        <v>345.58859201683043</v>
      </c>
    </row>
    <row r="13" spans="1:34" x14ac:dyDescent="0.25">
      <c r="D13" s="14">
        <f t="shared" si="1"/>
        <v>42725</v>
      </c>
      <c r="E13" s="15">
        <f t="shared" si="29"/>
        <v>3.1250000000000007E-2</v>
      </c>
      <c r="F13" s="2">
        <f t="shared" si="2"/>
        <v>2457743.78125</v>
      </c>
      <c r="G13" s="16">
        <f t="shared" si="3"/>
        <v>0.16971338124572211</v>
      </c>
      <c r="I13">
        <f t="shared" si="4"/>
        <v>270.2788440312379</v>
      </c>
      <c r="J13">
        <f t="shared" si="5"/>
        <v>6467.0496519237286</v>
      </c>
      <c r="K13">
        <f t="shared" si="6"/>
        <v>1.6701496109299128E-2</v>
      </c>
      <c r="L13">
        <f t="shared" si="7"/>
        <v>-0.43779862619582083</v>
      </c>
      <c r="M13">
        <f t="shared" si="8"/>
        <v>269.84104540504205</v>
      </c>
      <c r="N13">
        <f t="shared" si="9"/>
        <v>6466.6118532975324</v>
      </c>
      <c r="O13">
        <f t="shared" si="10"/>
        <v>0.98373867256712877</v>
      </c>
      <c r="P13">
        <f t="shared" si="11"/>
        <v>269.83347169098857</v>
      </c>
      <c r="Q13">
        <f t="shared" si="12"/>
        <v>23.437084127757146</v>
      </c>
      <c r="R13">
        <f t="shared" si="13"/>
        <v>23.434731295511384</v>
      </c>
      <c r="S13">
        <f t="shared" si="0"/>
        <v>-90.181499434879541</v>
      </c>
      <c r="T13">
        <f t="shared" si="14"/>
        <v>-23.434626396696292</v>
      </c>
      <c r="U13">
        <f t="shared" si="15"/>
        <v>4.3017311188807146E-2</v>
      </c>
      <c r="V13">
        <f t="shared" si="16"/>
        <v>1.798040985800772</v>
      </c>
      <c r="W13">
        <f t="shared" si="17"/>
        <v>69.938487849371072</v>
      </c>
      <c r="X13" s="15">
        <f t="shared" si="18"/>
        <v>0.54041802709319398</v>
      </c>
      <c r="Y13" s="15">
        <f t="shared" si="19"/>
        <v>0.34614444973382985</v>
      </c>
      <c r="Z13" s="15">
        <f t="shared" si="20"/>
        <v>0.7346916044525581</v>
      </c>
      <c r="AA13" s="17">
        <f t="shared" si="21"/>
        <v>559.50790279496857</v>
      </c>
      <c r="AB13">
        <f t="shared" si="22"/>
        <v>1426.7980409858008</v>
      </c>
      <c r="AC13">
        <f t="shared" si="23"/>
        <v>176.69951024645019</v>
      </c>
      <c r="AD13">
        <f t="shared" si="24"/>
        <v>163.201931843083</v>
      </c>
      <c r="AE13">
        <f t="shared" si="25"/>
        <v>-73.201931843083003</v>
      </c>
      <c r="AF13">
        <f t="shared" si="26"/>
        <v>1.741853429239035E-3</v>
      </c>
      <c r="AG13">
        <f t="shared" si="27"/>
        <v>-73.200189989653765</v>
      </c>
      <c r="AH13">
        <f t="shared" si="28"/>
        <v>349.46820569181392</v>
      </c>
    </row>
    <row r="14" spans="1:34" x14ac:dyDescent="0.25">
      <c r="D14" s="14">
        <f t="shared" si="1"/>
        <v>42725</v>
      </c>
      <c r="E14" s="15">
        <f t="shared" si="29"/>
        <v>3.4722222222222231E-2</v>
      </c>
      <c r="F14" s="2">
        <f t="shared" si="2"/>
        <v>2457743.784722222</v>
      </c>
      <c r="G14" s="16">
        <f t="shared" si="3"/>
        <v>0.16971347630997988</v>
      </c>
      <c r="I14">
        <f t="shared" si="4"/>
        <v>270.28226641771107</v>
      </c>
      <c r="J14">
        <f t="shared" si="5"/>
        <v>6467.0530741467201</v>
      </c>
      <c r="K14">
        <f t="shared" si="6"/>
        <v>1.6701496105298825E-2</v>
      </c>
      <c r="L14">
        <f t="shared" si="7"/>
        <v>-0.43768503730286396</v>
      </c>
      <c r="M14">
        <f t="shared" si="8"/>
        <v>269.84458138040821</v>
      </c>
      <c r="N14">
        <f t="shared" si="9"/>
        <v>6466.6153891094173</v>
      </c>
      <c r="O14">
        <f t="shared" si="10"/>
        <v>0.98373844158580315</v>
      </c>
      <c r="P14">
        <f t="shared" si="11"/>
        <v>269.83700765225666</v>
      </c>
      <c r="Q14">
        <f t="shared" si="12"/>
        <v>23.437084126520912</v>
      </c>
      <c r="R14">
        <f t="shared" si="13"/>
        <v>23.434731297512652</v>
      </c>
      <c r="S14">
        <f t="shared" si="0"/>
        <v>-90.177645589742497</v>
      </c>
      <c r="T14">
        <f t="shared" si="14"/>
        <v>-23.434630806114363</v>
      </c>
      <c r="U14">
        <f t="shared" si="15"/>
        <v>4.3017311196363213E-2</v>
      </c>
      <c r="V14">
        <f t="shared" si="16"/>
        <v>1.7963198920937269</v>
      </c>
      <c r="W14">
        <f t="shared" si="17"/>
        <v>69.938483212456944</v>
      </c>
      <c r="X14" s="15">
        <f t="shared" si="18"/>
        <v>0.54041922229715711</v>
      </c>
      <c r="Y14" s="15">
        <f t="shared" si="19"/>
        <v>0.34614565781811002</v>
      </c>
      <c r="Z14" s="15">
        <f t="shared" si="20"/>
        <v>0.7346927867762042</v>
      </c>
      <c r="AA14" s="17">
        <f t="shared" si="21"/>
        <v>559.50786569965555</v>
      </c>
      <c r="AB14">
        <f t="shared" si="22"/>
        <v>1431.7963198920938</v>
      </c>
      <c r="AC14">
        <f t="shared" si="23"/>
        <v>177.94907997302346</v>
      </c>
      <c r="AD14">
        <f t="shared" si="24"/>
        <v>163.34438933399773</v>
      </c>
      <c r="AE14">
        <f t="shared" si="25"/>
        <v>-73.344389333997725</v>
      </c>
      <c r="AF14">
        <f t="shared" si="26"/>
        <v>1.7262114802786739E-3</v>
      </c>
      <c r="AG14">
        <f t="shared" si="27"/>
        <v>-73.34266312251745</v>
      </c>
      <c r="AH14">
        <f t="shared" si="28"/>
        <v>353.42161263862681</v>
      </c>
    </row>
    <row r="15" spans="1:34" x14ac:dyDescent="0.25">
      <c r="D15" s="14">
        <f t="shared" si="1"/>
        <v>42725</v>
      </c>
      <c r="E15" s="15">
        <f t="shared" si="29"/>
        <v>3.8194444444444454E-2</v>
      </c>
      <c r="F15" s="2">
        <f t="shared" si="2"/>
        <v>2457743.7881944445</v>
      </c>
      <c r="G15" s="16">
        <f t="shared" si="3"/>
        <v>0.16971357137425042</v>
      </c>
      <c r="I15">
        <f t="shared" si="4"/>
        <v>270.28568880464354</v>
      </c>
      <c r="J15">
        <f t="shared" si="5"/>
        <v>6467.0564963701709</v>
      </c>
      <c r="K15">
        <f t="shared" si="6"/>
        <v>1.6701496101298518E-2</v>
      </c>
      <c r="L15">
        <f t="shared" si="7"/>
        <v>-0.43757144673468645</v>
      </c>
      <c r="M15">
        <f t="shared" si="8"/>
        <v>269.84811735790885</v>
      </c>
      <c r="N15">
        <f t="shared" si="9"/>
        <v>6466.6189249234358</v>
      </c>
      <c r="O15">
        <f t="shared" si="10"/>
        <v>0.9837382106643443</v>
      </c>
      <c r="P15">
        <f t="shared" si="11"/>
        <v>269.84054361565921</v>
      </c>
      <c r="Q15">
        <f t="shared" si="12"/>
        <v>23.437084125284681</v>
      </c>
      <c r="R15">
        <f t="shared" si="13"/>
        <v>23.434731299513949</v>
      </c>
      <c r="S15">
        <f t="shared" si="0"/>
        <v>-90.173791742024719</v>
      </c>
      <c r="T15">
        <f t="shared" si="14"/>
        <v>-23.434635120946794</v>
      </c>
      <c r="U15">
        <f t="shared" si="15"/>
        <v>4.3017311203919391E-2</v>
      </c>
      <c r="V15">
        <f t="shared" si="16"/>
        <v>1.7945987906211383</v>
      </c>
      <c r="W15">
        <f t="shared" si="17"/>
        <v>69.938478675007985</v>
      </c>
      <c r="X15" s="15">
        <f t="shared" si="18"/>
        <v>0.54042041750651304</v>
      </c>
      <c r="Y15" s="15">
        <f t="shared" si="19"/>
        <v>0.34614686563149089</v>
      </c>
      <c r="Z15" s="15">
        <f t="shared" si="20"/>
        <v>0.73469396938153519</v>
      </c>
      <c r="AA15" s="17">
        <f t="shared" si="21"/>
        <v>559.50782940006388</v>
      </c>
      <c r="AB15">
        <f t="shared" si="22"/>
        <v>1436.7945987906212</v>
      </c>
      <c r="AC15">
        <f t="shared" si="23"/>
        <v>179.1986496976553</v>
      </c>
      <c r="AD15">
        <f t="shared" si="24"/>
        <v>163.4208260296711</v>
      </c>
      <c r="AE15">
        <f t="shared" si="25"/>
        <v>-73.420826029671105</v>
      </c>
      <c r="AF15">
        <f t="shared" si="26"/>
        <v>1.7178282697171243E-3</v>
      </c>
      <c r="AG15">
        <f t="shared" si="27"/>
        <v>-73.419108201401386</v>
      </c>
      <c r="AH15">
        <f t="shared" si="28"/>
        <v>357.42246278636031</v>
      </c>
    </row>
    <row r="16" spans="1:34" x14ac:dyDescent="0.25">
      <c r="D16" s="14">
        <f t="shared" si="1"/>
        <v>42725</v>
      </c>
      <c r="E16" s="15">
        <f t="shared" si="29"/>
        <v>4.1666666666666678E-2</v>
      </c>
      <c r="F16" s="2">
        <f t="shared" si="2"/>
        <v>2457743.7916666665</v>
      </c>
      <c r="G16" s="16">
        <f t="shared" si="3"/>
        <v>0.16971366643850819</v>
      </c>
      <c r="I16">
        <f t="shared" si="4"/>
        <v>270.2891111911149</v>
      </c>
      <c r="J16">
        <f t="shared" si="5"/>
        <v>6467.0599185931624</v>
      </c>
      <c r="K16">
        <f t="shared" si="6"/>
        <v>1.6701496097298214E-2</v>
      </c>
      <c r="L16">
        <f t="shared" si="7"/>
        <v>-0.43745785452225699</v>
      </c>
      <c r="M16">
        <f t="shared" si="8"/>
        <v>269.85165333659262</v>
      </c>
      <c r="N16">
        <f t="shared" si="9"/>
        <v>6466.6224607386403</v>
      </c>
      <c r="O16">
        <f t="shared" si="10"/>
        <v>0.98373797980281497</v>
      </c>
      <c r="P16">
        <f t="shared" si="11"/>
        <v>269.84407958024491</v>
      </c>
      <c r="Q16">
        <f t="shared" si="12"/>
        <v>23.437084124048447</v>
      </c>
      <c r="R16">
        <f t="shared" si="13"/>
        <v>23.434731301515267</v>
      </c>
      <c r="S16">
        <f t="shared" si="0"/>
        <v>-90.169937892768559</v>
      </c>
      <c r="T16">
        <f t="shared" si="14"/>
        <v>-23.434639341192259</v>
      </c>
      <c r="U16">
        <f t="shared" si="15"/>
        <v>4.3017311211475652E-2</v>
      </c>
      <c r="V16">
        <f t="shared" si="16"/>
        <v>1.7928776818690524</v>
      </c>
      <c r="W16">
        <f t="shared" si="17"/>
        <v>69.938474237025645</v>
      </c>
      <c r="X16" s="15">
        <f t="shared" si="18"/>
        <v>0.54042161272092437</v>
      </c>
      <c r="Y16" s="15">
        <f t="shared" si="19"/>
        <v>0.34614807317363094</v>
      </c>
      <c r="Z16" s="15">
        <f t="shared" si="20"/>
        <v>0.7346951522682178</v>
      </c>
      <c r="AA16" s="17">
        <f t="shared" si="21"/>
        <v>559.50779389620516</v>
      </c>
      <c r="AB16">
        <f t="shared" si="22"/>
        <v>1.7928776818690721</v>
      </c>
      <c r="AC16">
        <f t="shared" si="23"/>
        <v>-179.55178057953273</v>
      </c>
      <c r="AD16">
        <f t="shared" si="24"/>
        <v>163.43031791165384</v>
      </c>
      <c r="AE16">
        <f t="shared" si="25"/>
        <v>-73.430317911653844</v>
      </c>
      <c r="AF16">
        <f t="shared" si="26"/>
        <v>1.7167877109779902E-3</v>
      </c>
      <c r="AG16">
        <f t="shared" si="27"/>
        <v>-73.428601123942869</v>
      </c>
      <c r="AH16">
        <f t="shared" si="28"/>
        <v>1.4421951320103972</v>
      </c>
    </row>
    <row r="17" spans="4:34" x14ac:dyDescent="0.25">
      <c r="D17" s="14">
        <f t="shared" si="1"/>
        <v>42725</v>
      </c>
      <c r="E17" s="15">
        <f t="shared" si="29"/>
        <v>4.5138888888888902E-2</v>
      </c>
      <c r="F17" s="2">
        <f t="shared" si="2"/>
        <v>2457743.795138889</v>
      </c>
      <c r="G17" s="16">
        <f t="shared" si="3"/>
        <v>0.1697137615027787</v>
      </c>
      <c r="I17">
        <f t="shared" si="4"/>
        <v>270.29253357804646</v>
      </c>
      <c r="J17">
        <f t="shared" si="5"/>
        <v>6467.0633408166123</v>
      </c>
      <c r="K17">
        <f t="shared" si="6"/>
        <v>1.6701496093297907E-2</v>
      </c>
      <c r="L17">
        <f t="shared" si="7"/>
        <v>-0.43734426063549225</v>
      </c>
      <c r="M17">
        <f t="shared" si="8"/>
        <v>269.85518931741098</v>
      </c>
      <c r="N17">
        <f t="shared" si="9"/>
        <v>6466.6259965559766</v>
      </c>
      <c r="O17">
        <f t="shared" si="10"/>
        <v>0.98373774900115407</v>
      </c>
      <c r="P17">
        <f t="shared" si="11"/>
        <v>269.84761554696524</v>
      </c>
      <c r="Q17">
        <f t="shared" si="12"/>
        <v>23.437084122812212</v>
      </c>
      <c r="R17">
        <f t="shared" si="13"/>
        <v>23.43473130351661</v>
      </c>
      <c r="S17">
        <f t="shared" si="0"/>
        <v>-90.16608404094255</v>
      </c>
      <c r="T17">
        <f t="shared" si="14"/>
        <v>-23.434643466851742</v>
      </c>
      <c r="U17">
        <f t="shared" si="15"/>
        <v>4.3017311219031996E-2</v>
      </c>
      <c r="V17">
        <f t="shared" si="16"/>
        <v>1.7911565653975987</v>
      </c>
      <c r="W17">
        <f t="shared" si="17"/>
        <v>69.938469898508927</v>
      </c>
      <c r="X17" s="15">
        <f t="shared" si="18"/>
        <v>0.54042280794069608</v>
      </c>
      <c r="Y17" s="15">
        <f t="shared" si="19"/>
        <v>0.34614928044483795</v>
      </c>
      <c r="Z17" s="15">
        <f t="shared" si="20"/>
        <v>0.73469633543655422</v>
      </c>
      <c r="AA17" s="17">
        <f t="shared" si="21"/>
        <v>559.50775918807142</v>
      </c>
      <c r="AB17">
        <f t="shared" si="22"/>
        <v>6.791156565397614</v>
      </c>
      <c r="AC17">
        <f t="shared" si="23"/>
        <v>-178.3022108586506</v>
      </c>
      <c r="AD17">
        <f t="shared" si="24"/>
        <v>163.37274906445128</v>
      </c>
      <c r="AE17">
        <f t="shared" si="25"/>
        <v>-73.372749064451284</v>
      </c>
      <c r="AF17">
        <f t="shared" si="26"/>
        <v>1.7231003418188026E-3</v>
      </c>
      <c r="AG17">
        <f t="shared" si="27"/>
        <v>-73.371025964109464</v>
      </c>
      <c r="AH17">
        <f t="shared" si="28"/>
        <v>5.4513445798205566</v>
      </c>
    </row>
    <row r="18" spans="4:34" x14ac:dyDescent="0.25">
      <c r="D18" s="14">
        <f t="shared" si="1"/>
        <v>42725</v>
      </c>
      <c r="E18" s="15">
        <f t="shared" si="29"/>
        <v>4.8611111111111126E-2</v>
      </c>
      <c r="F18" s="2">
        <f t="shared" si="2"/>
        <v>2457743.798611111</v>
      </c>
      <c r="G18" s="16">
        <f t="shared" si="3"/>
        <v>0.1697138565670365</v>
      </c>
      <c r="I18">
        <f t="shared" si="4"/>
        <v>270.29595596452054</v>
      </c>
      <c r="J18">
        <f t="shared" si="5"/>
        <v>6467.0667630396047</v>
      </c>
      <c r="K18">
        <f t="shared" si="6"/>
        <v>1.6701496089297604E-2</v>
      </c>
      <c r="L18">
        <f t="shared" si="7"/>
        <v>-0.43723066510528069</v>
      </c>
      <c r="M18">
        <f t="shared" si="8"/>
        <v>269.85872529941525</v>
      </c>
      <c r="N18">
        <f t="shared" si="9"/>
        <v>6466.6295323744998</v>
      </c>
      <c r="O18">
        <f t="shared" si="10"/>
        <v>0.98373751825942468</v>
      </c>
      <c r="P18">
        <f t="shared" si="11"/>
        <v>269.8511515148715</v>
      </c>
      <c r="Q18">
        <f t="shared" si="12"/>
        <v>23.437084121575982</v>
      </c>
      <c r="R18">
        <f t="shared" si="13"/>
        <v>23.434731305517982</v>
      </c>
      <c r="S18">
        <f t="shared" si="0"/>
        <v>-90.162230187586175</v>
      </c>
      <c r="T18">
        <f t="shared" si="14"/>
        <v>-23.434647497923983</v>
      </c>
      <c r="U18">
        <f t="shared" si="15"/>
        <v>4.3017311226588466E-2</v>
      </c>
      <c r="V18">
        <f t="shared" si="16"/>
        <v>1.7894354416914902</v>
      </c>
      <c r="W18">
        <f t="shared" si="17"/>
        <v>69.938465659459155</v>
      </c>
      <c r="X18" s="15">
        <f t="shared" si="18"/>
        <v>0.540424003165492</v>
      </c>
      <c r="Y18" s="15">
        <f t="shared" si="19"/>
        <v>0.34615048744477211</v>
      </c>
      <c r="Z18" s="15">
        <f t="shared" si="20"/>
        <v>0.73469751888621193</v>
      </c>
      <c r="AA18" s="17">
        <f t="shared" si="21"/>
        <v>559.50772527567324</v>
      </c>
      <c r="AB18">
        <f t="shared" si="22"/>
        <v>11.789435441691523</v>
      </c>
      <c r="AC18">
        <f t="shared" si="23"/>
        <v>-177.05264113957713</v>
      </c>
      <c r="AD18">
        <f t="shared" si="24"/>
        <v>163.24881857244446</v>
      </c>
      <c r="AE18">
        <f t="shared" si="25"/>
        <v>-73.248818572444463</v>
      </c>
      <c r="AF18">
        <f t="shared" si="26"/>
        <v>1.736702645771886E-3</v>
      </c>
      <c r="AG18">
        <f t="shared" si="27"/>
        <v>-73.247081869798691</v>
      </c>
      <c r="AH18">
        <f t="shared" si="28"/>
        <v>9.4209544569280297</v>
      </c>
    </row>
    <row r="19" spans="4:34" x14ac:dyDescent="0.25">
      <c r="D19" s="14">
        <f t="shared" si="1"/>
        <v>42725</v>
      </c>
      <c r="E19" s="15">
        <f t="shared" si="29"/>
        <v>5.208333333333335E-2</v>
      </c>
      <c r="F19" s="2">
        <f t="shared" si="2"/>
        <v>2457743.8020833335</v>
      </c>
      <c r="G19" s="16">
        <f t="shared" si="3"/>
        <v>0.16971395163130701</v>
      </c>
      <c r="I19">
        <f t="shared" si="4"/>
        <v>270.29937835145211</v>
      </c>
      <c r="J19">
        <f t="shared" si="5"/>
        <v>6467.0701852630546</v>
      </c>
      <c r="K19">
        <f t="shared" si="6"/>
        <v>1.67014960852973E-2</v>
      </c>
      <c r="L19">
        <f t="shared" si="7"/>
        <v>-0.43711706790161931</v>
      </c>
      <c r="M19">
        <f t="shared" si="8"/>
        <v>269.86226128355048</v>
      </c>
      <c r="N19">
        <f t="shared" si="9"/>
        <v>6466.6330681951531</v>
      </c>
      <c r="O19">
        <f t="shared" si="10"/>
        <v>0.98373728757756562</v>
      </c>
      <c r="P19">
        <f t="shared" si="11"/>
        <v>269.85468748490877</v>
      </c>
      <c r="Q19">
        <f t="shared" si="12"/>
        <v>23.437084120339748</v>
      </c>
      <c r="R19">
        <f t="shared" si="13"/>
        <v>23.434731307519371</v>
      </c>
      <c r="S19">
        <f t="shared" si="0"/>
        <v>-90.158376331674916</v>
      </c>
      <c r="T19">
        <f t="shared" si="14"/>
        <v>-23.434651434409879</v>
      </c>
      <c r="U19">
        <f t="shared" si="15"/>
        <v>4.3017311234144991E-2</v>
      </c>
      <c r="V19">
        <f t="shared" si="16"/>
        <v>1.7877143103135047</v>
      </c>
      <c r="W19">
        <f t="shared" si="17"/>
        <v>69.938461519875432</v>
      </c>
      <c r="X19" s="15">
        <f t="shared" si="18"/>
        <v>0.54042519839561565</v>
      </c>
      <c r="Y19" s="15">
        <f t="shared" si="19"/>
        <v>0.34615169417373948</v>
      </c>
      <c r="Z19" s="15">
        <f t="shared" si="20"/>
        <v>0.73469870261749182</v>
      </c>
      <c r="AA19" s="17">
        <f t="shared" si="21"/>
        <v>559.50769215900345</v>
      </c>
      <c r="AB19">
        <f t="shared" si="22"/>
        <v>16.787714310313504</v>
      </c>
      <c r="AC19">
        <f t="shared" si="23"/>
        <v>-175.80307142242162</v>
      </c>
      <c r="AD19">
        <f t="shared" si="24"/>
        <v>163.059999315754</v>
      </c>
      <c r="AE19">
        <f t="shared" si="25"/>
        <v>-73.059999315753998</v>
      </c>
      <c r="AF19">
        <f t="shared" si="26"/>
        <v>1.7574611055684627E-3</v>
      </c>
      <c r="AG19">
        <f t="shared" si="27"/>
        <v>-73.058241854648429</v>
      </c>
      <c r="AH19">
        <f t="shared" si="28"/>
        <v>13.323929317982675</v>
      </c>
    </row>
    <row r="20" spans="4:34" x14ac:dyDescent="0.25">
      <c r="D20" s="14">
        <f t="shared" si="1"/>
        <v>42725</v>
      </c>
      <c r="E20" s="15">
        <f t="shared" si="29"/>
        <v>5.5555555555555573E-2</v>
      </c>
      <c r="F20" s="2">
        <f t="shared" si="2"/>
        <v>2457743.8055555555</v>
      </c>
      <c r="G20" s="16">
        <f t="shared" si="3"/>
        <v>0.16971404669556478</v>
      </c>
      <c r="I20">
        <f t="shared" si="4"/>
        <v>270.30280073792528</v>
      </c>
      <c r="J20">
        <f t="shared" si="5"/>
        <v>6467.0736074860461</v>
      </c>
      <c r="K20">
        <f t="shared" si="6"/>
        <v>1.6701496081296993E-2</v>
      </c>
      <c r="L20">
        <f t="shared" si="7"/>
        <v>-0.43700346905539722</v>
      </c>
      <c r="M20">
        <f t="shared" si="8"/>
        <v>269.86579726886987</v>
      </c>
      <c r="N20">
        <f t="shared" si="9"/>
        <v>6466.6366040169905</v>
      </c>
      <c r="O20">
        <f t="shared" si="10"/>
        <v>0.98373705695563995</v>
      </c>
      <c r="P20">
        <f t="shared" si="11"/>
        <v>269.85822345613019</v>
      </c>
      <c r="Q20">
        <f t="shared" si="12"/>
        <v>23.437084119103517</v>
      </c>
      <c r="R20">
        <f t="shared" si="13"/>
        <v>23.434731309520792</v>
      </c>
      <c r="S20">
        <f t="shared" si="0"/>
        <v>-90.154522474246278</v>
      </c>
      <c r="T20">
        <f t="shared" si="14"/>
        <v>-23.434655276308249</v>
      </c>
      <c r="U20">
        <f t="shared" si="15"/>
        <v>4.3017311241701627E-2</v>
      </c>
      <c r="V20">
        <f t="shared" si="16"/>
        <v>1.7859931717477009</v>
      </c>
      <c r="W20">
        <f t="shared" si="17"/>
        <v>69.938457479759023</v>
      </c>
      <c r="X20" s="15">
        <f t="shared" si="18"/>
        <v>0.54042639363073064</v>
      </c>
      <c r="Y20" s="15">
        <f t="shared" si="19"/>
        <v>0.34615290063140003</v>
      </c>
      <c r="Z20" s="15">
        <f t="shared" si="20"/>
        <v>0.73469988663006125</v>
      </c>
      <c r="AA20" s="17">
        <f t="shared" si="21"/>
        <v>559.50765983807219</v>
      </c>
      <c r="AB20">
        <f t="shared" si="22"/>
        <v>21.785993171747748</v>
      </c>
      <c r="AC20">
        <f t="shared" si="23"/>
        <v>-174.55350170706305</v>
      </c>
      <c r="AD20">
        <f t="shared" si="24"/>
        <v>162.80845420093618</v>
      </c>
      <c r="AE20">
        <f t="shared" si="25"/>
        <v>-72.808454200936183</v>
      </c>
      <c r="AF20">
        <f t="shared" si="26"/>
        <v>1.7851804403211623E-3</v>
      </c>
      <c r="AG20">
        <f t="shared" si="27"/>
        <v>-72.80666902049586</v>
      </c>
      <c r="AH20">
        <f t="shared" si="28"/>
        <v>17.136175395221358</v>
      </c>
    </row>
    <row r="21" spans="4:34" x14ac:dyDescent="0.25">
      <c r="D21" s="14">
        <f t="shared" si="1"/>
        <v>42725</v>
      </c>
      <c r="E21" s="15">
        <f t="shared" si="29"/>
        <v>5.9027777777777797E-2</v>
      </c>
      <c r="F21" s="2">
        <f t="shared" si="2"/>
        <v>2457743.809027778</v>
      </c>
      <c r="G21" s="16">
        <f t="shared" si="3"/>
        <v>0.16971414175983532</v>
      </c>
      <c r="I21">
        <f t="shared" si="4"/>
        <v>270.30622312485775</v>
      </c>
      <c r="J21">
        <f t="shared" si="5"/>
        <v>6467.0770297094969</v>
      </c>
      <c r="K21">
        <f t="shared" si="6"/>
        <v>1.670149607729669E-2</v>
      </c>
      <c r="L21">
        <f t="shared" si="7"/>
        <v>-0.43688986853652961</v>
      </c>
      <c r="M21">
        <f t="shared" si="8"/>
        <v>269.86933325632123</v>
      </c>
      <c r="N21">
        <f t="shared" si="9"/>
        <v>6466.6401398409607</v>
      </c>
      <c r="O21">
        <f t="shared" si="10"/>
        <v>0.98373682639358628</v>
      </c>
      <c r="P21">
        <f t="shared" si="11"/>
        <v>269.86175942948358</v>
      </c>
      <c r="Q21">
        <f t="shared" si="12"/>
        <v>23.437084117867283</v>
      </c>
      <c r="R21">
        <f t="shared" si="13"/>
        <v>23.434731311522231</v>
      </c>
      <c r="S21">
        <f t="shared" si="0"/>
        <v>-90.150668614272718</v>
      </c>
      <c r="T21">
        <f t="shared" si="14"/>
        <v>-23.434659023619929</v>
      </c>
      <c r="U21">
        <f t="shared" si="15"/>
        <v>4.3017311249258339E-2</v>
      </c>
      <c r="V21">
        <f t="shared" si="16"/>
        <v>1.7842720255555164</v>
      </c>
      <c r="W21">
        <f t="shared" si="17"/>
        <v>69.938453539109048</v>
      </c>
      <c r="X21" s="15">
        <f t="shared" si="18"/>
        <v>0.54042758887114195</v>
      </c>
      <c r="Y21" s="15">
        <f t="shared" si="19"/>
        <v>0.34615410681806125</v>
      </c>
      <c r="Z21" s="15">
        <f t="shared" si="20"/>
        <v>0.73470107092422265</v>
      </c>
      <c r="AA21" s="17">
        <f t="shared" si="21"/>
        <v>559.50762831287238</v>
      </c>
      <c r="AB21">
        <f t="shared" si="22"/>
        <v>26.784272025555538</v>
      </c>
      <c r="AC21">
        <f t="shared" si="23"/>
        <v>-173.30393199361112</v>
      </c>
      <c r="AD21">
        <f t="shared" si="24"/>
        <v>162.49692054094081</v>
      </c>
      <c r="AE21">
        <f t="shared" si="25"/>
        <v>-72.496920540940806</v>
      </c>
      <c r="AF21">
        <f t="shared" si="26"/>
        <v>1.8196149659750092E-3</v>
      </c>
      <c r="AG21">
        <f t="shared" si="27"/>
        <v>-72.495100925974825</v>
      </c>
      <c r="AH21">
        <f t="shared" si="28"/>
        <v>20.837419687146792</v>
      </c>
    </row>
    <row r="22" spans="4:34" x14ac:dyDescent="0.25">
      <c r="D22" s="14">
        <f t="shared" si="1"/>
        <v>42725</v>
      </c>
      <c r="E22" s="15">
        <f t="shared" si="29"/>
        <v>6.2500000000000014E-2</v>
      </c>
      <c r="F22" s="2">
        <f t="shared" si="2"/>
        <v>2457743.8125</v>
      </c>
      <c r="G22" s="16">
        <f t="shared" si="3"/>
        <v>0.16971423682409309</v>
      </c>
      <c r="I22">
        <f t="shared" si="4"/>
        <v>270.30964551133002</v>
      </c>
      <c r="J22">
        <f t="shared" si="5"/>
        <v>6467.0804519324884</v>
      </c>
      <c r="K22">
        <f t="shared" si="6"/>
        <v>1.6701496073296386E-2</v>
      </c>
      <c r="L22">
        <f t="shared" si="7"/>
        <v>-0.43677626637598777</v>
      </c>
      <c r="M22">
        <f t="shared" si="8"/>
        <v>269.87286924495402</v>
      </c>
      <c r="N22">
        <f t="shared" si="9"/>
        <v>6466.6436756661124</v>
      </c>
      <c r="O22">
        <f t="shared" si="10"/>
        <v>0.98373659589146767</v>
      </c>
      <c r="P22">
        <f t="shared" si="11"/>
        <v>269.86529540401841</v>
      </c>
      <c r="Q22">
        <f t="shared" si="12"/>
        <v>23.437084116631052</v>
      </c>
      <c r="R22">
        <f t="shared" si="13"/>
        <v>23.434731313523699</v>
      </c>
      <c r="S22">
        <f t="shared" si="0"/>
        <v>-90.146814752795763</v>
      </c>
      <c r="T22">
        <f t="shared" si="14"/>
        <v>-23.434662676343802</v>
      </c>
      <c r="U22">
        <f t="shared" si="15"/>
        <v>4.3017311256815162E-2</v>
      </c>
      <c r="V22">
        <f t="shared" si="16"/>
        <v>1.782550872222681</v>
      </c>
      <c r="W22">
        <f t="shared" si="17"/>
        <v>69.938449697926742</v>
      </c>
      <c r="X22" s="15">
        <f t="shared" si="18"/>
        <v>0.54042878411651207</v>
      </c>
      <c r="Y22" s="15">
        <f t="shared" si="19"/>
        <v>0.34615531273338224</v>
      </c>
      <c r="Z22" s="15">
        <f t="shared" si="20"/>
        <v>0.73470225549964185</v>
      </c>
      <c r="AA22" s="17">
        <f t="shared" si="21"/>
        <v>559.50759758341394</v>
      </c>
      <c r="AB22">
        <f t="shared" si="22"/>
        <v>31.782550872222714</v>
      </c>
      <c r="AC22">
        <f t="shared" si="23"/>
        <v>-172.05436228194432</v>
      </c>
      <c r="AD22">
        <f t="shared" si="24"/>
        <v>162.12857611954936</v>
      </c>
      <c r="AE22">
        <f t="shared" si="25"/>
        <v>-72.128576119549365</v>
      </c>
      <c r="AF22">
        <f t="shared" si="26"/>
        <v>1.8604817407293645E-3</v>
      </c>
      <c r="AG22">
        <f t="shared" si="27"/>
        <v>-72.12671563780863</v>
      </c>
      <c r="AH22">
        <f t="shared" si="28"/>
        <v>24.41165942288842</v>
      </c>
    </row>
    <row r="23" spans="4:34" x14ac:dyDescent="0.25">
      <c r="D23" s="14">
        <f t="shared" si="1"/>
        <v>42725</v>
      </c>
      <c r="E23" s="15">
        <f t="shared" si="29"/>
        <v>6.5972222222222238E-2</v>
      </c>
      <c r="F23" s="2">
        <f t="shared" si="2"/>
        <v>2457743.815972222</v>
      </c>
      <c r="G23" s="16">
        <f t="shared" si="3"/>
        <v>0.16971433188835086</v>
      </c>
      <c r="I23">
        <f t="shared" si="4"/>
        <v>270.31306789780319</v>
      </c>
      <c r="J23">
        <f t="shared" si="5"/>
        <v>6467.083874155479</v>
      </c>
      <c r="K23">
        <f t="shared" si="6"/>
        <v>1.6701496069296082E-2</v>
      </c>
      <c r="L23">
        <f t="shared" si="7"/>
        <v>-0.43666266255893021</v>
      </c>
      <c r="M23">
        <f t="shared" si="8"/>
        <v>269.87640523524425</v>
      </c>
      <c r="N23">
        <f t="shared" si="9"/>
        <v>6466.6472114929202</v>
      </c>
      <c r="O23">
        <f t="shared" si="10"/>
        <v>0.98373636544925402</v>
      </c>
      <c r="P23">
        <f t="shared" si="11"/>
        <v>269.86883138021074</v>
      </c>
      <c r="Q23">
        <f t="shared" si="12"/>
        <v>23.437084115394818</v>
      </c>
      <c r="R23">
        <f t="shared" si="13"/>
        <v>23.434731315525188</v>
      </c>
      <c r="S23">
        <f t="shared" si="0"/>
        <v>-90.142960889302117</v>
      </c>
      <c r="T23">
        <f t="shared" si="14"/>
        <v>-23.434666234480186</v>
      </c>
      <c r="U23">
        <f t="shared" si="15"/>
        <v>4.3017311264372055E-2</v>
      </c>
      <c r="V23">
        <f t="shared" si="16"/>
        <v>1.7808297115406286</v>
      </c>
      <c r="W23">
        <f t="shared" si="17"/>
        <v>69.938445956211766</v>
      </c>
      <c r="X23" s="15">
        <f t="shared" si="18"/>
        <v>0.54042997936698556</v>
      </c>
      <c r="Y23" s="15">
        <f t="shared" si="19"/>
        <v>0.34615651837750844</v>
      </c>
      <c r="Z23" s="15">
        <f t="shared" si="20"/>
        <v>0.73470344035646273</v>
      </c>
      <c r="AA23" s="17">
        <f t="shared" si="21"/>
        <v>559.50756764969412</v>
      </c>
      <c r="AB23">
        <f t="shared" si="22"/>
        <v>36.780829711540662</v>
      </c>
      <c r="AC23">
        <f t="shared" si="23"/>
        <v>-170.80479257211482</v>
      </c>
      <c r="AD23">
        <f t="shared" si="24"/>
        <v>161.70690065372361</v>
      </c>
      <c r="AE23">
        <f t="shared" si="25"/>
        <v>-71.706900653723608</v>
      </c>
      <c r="AF23">
        <f t="shared" si="26"/>
        <v>1.9074741418297111E-3</v>
      </c>
      <c r="AG23">
        <f t="shared" si="27"/>
        <v>-71.704993179581777</v>
      </c>
      <c r="AH23">
        <f t="shared" si="28"/>
        <v>27.847254132670855</v>
      </c>
    </row>
    <row r="24" spans="4:34" x14ac:dyDescent="0.25">
      <c r="D24" s="14">
        <f t="shared" si="1"/>
        <v>42725</v>
      </c>
      <c r="E24" s="15">
        <f t="shared" si="29"/>
        <v>6.9444444444444461E-2</v>
      </c>
      <c r="F24" s="2">
        <f t="shared" si="2"/>
        <v>2457743.8194444445</v>
      </c>
      <c r="G24" s="16">
        <f t="shared" si="3"/>
        <v>0.1697144269526214</v>
      </c>
      <c r="I24">
        <f t="shared" si="4"/>
        <v>270.31649028473566</v>
      </c>
      <c r="J24">
        <f t="shared" si="5"/>
        <v>6467.0872963789307</v>
      </c>
      <c r="K24">
        <f t="shared" si="6"/>
        <v>1.6701496065295775E-2</v>
      </c>
      <c r="L24">
        <f t="shared" si="7"/>
        <v>-0.43654905707051461</v>
      </c>
      <c r="M24">
        <f t="shared" si="8"/>
        <v>269.87994122766514</v>
      </c>
      <c r="N24">
        <f t="shared" si="9"/>
        <v>6466.6507473218599</v>
      </c>
      <c r="O24">
        <f t="shared" si="10"/>
        <v>0.98373613506691526</v>
      </c>
      <c r="P24">
        <f t="shared" si="11"/>
        <v>269.87236735853378</v>
      </c>
      <c r="Q24">
        <f t="shared" si="12"/>
        <v>23.437084114158584</v>
      </c>
      <c r="R24">
        <f t="shared" si="13"/>
        <v>23.434731317526698</v>
      </c>
      <c r="S24">
        <f t="shared" si="0"/>
        <v>-90.139107023281412</v>
      </c>
      <c r="T24">
        <f t="shared" si="14"/>
        <v>-23.434669698029403</v>
      </c>
      <c r="U24">
        <f t="shared" si="15"/>
        <v>4.3017311271929044E-2</v>
      </c>
      <c r="V24">
        <f t="shared" si="16"/>
        <v>1.779108543301777</v>
      </c>
      <c r="W24">
        <f t="shared" si="17"/>
        <v>69.938442313963819</v>
      </c>
      <c r="X24" s="15">
        <f t="shared" si="18"/>
        <v>0.54043117462270707</v>
      </c>
      <c r="Y24" s="15">
        <f t="shared" si="19"/>
        <v>0.34615772375058534</v>
      </c>
      <c r="Z24" s="15">
        <f t="shared" si="20"/>
        <v>0.73470462549482884</v>
      </c>
      <c r="AA24" s="17">
        <f t="shared" si="21"/>
        <v>559.50753851171055</v>
      </c>
      <c r="AB24">
        <f t="shared" si="22"/>
        <v>41.779108543301788</v>
      </c>
      <c r="AC24">
        <f t="shared" si="23"/>
        <v>-169.55522286417454</v>
      </c>
      <c r="AD24">
        <f t="shared" si="24"/>
        <v>161.23554435569713</v>
      </c>
      <c r="AE24">
        <f t="shared" si="25"/>
        <v>-71.23554435569713</v>
      </c>
      <c r="AF24">
        <f t="shared" si="26"/>
        <v>1.960274721968074E-3</v>
      </c>
      <c r="AG24">
        <f t="shared" si="27"/>
        <v>-71.233584080975163</v>
      </c>
      <c r="AH24">
        <f t="shared" si="28"/>
        <v>31.136718786417987</v>
      </c>
    </row>
    <row r="25" spans="4:34" x14ac:dyDescent="0.25">
      <c r="D25" s="14">
        <f t="shared" si="1"/>
        <v>42725</v>
      </c>
      <c r="E25" s="15">
        <f t="shared" si="29"/>
        <v>7.2916666666666685E-2</v>
      </c>
      <c r="F25" s="2">
        <f t="shared" si="2"/>
        <v>2457743.8229166665</v>
      </c>
      <c r="G25" s="16">
        <f t="shared" si="3"/>
        <v>0.16971452201687917</v>
      </c>
      <c r="I25">
        <f t="shared" si="4"/>
        <v>270.31991267120884</v>
      </c>
      <c r="J25">
        <f t="shared" si="5"/>
        <v>6467.0907186019213</v>
      </c>
      <c r="K25">
        <f t="shared" si="6"/>
        <v>1.6701496061295472E-2</v>
      </c>
      <c r="L25">
        <f t="shared" si="7"/>
        <v>-0.43643544994171374</v>
      </c>
      <c r="M25">
        <f t="shared" si="8"/>
        <v>269.88347722126713</v>
      </c>
      <c r="N25">
        <f t="shared" si="9"/>
        <v>6466.6542831519791</v>
      </c>
      <c r="O25">
        <f t="shared" si="10"/>
        <v>0.98373590474451422</v>
      </c>
      <c r="P25">
        <f t="shared" si="11"/>
        <v>269.87590333803786</v>
      </c>
      <c r="Q25">
        <f t="shared" si="12"/>
        <v>23.437084112922353</v>
      </c>
      <c r="R25">
        <f t="shared" si="13"/>
        <v>23.43473131952824</v>
      </c>
      <c r="S25">
        <f t="shared" si="0"/>
        <v>-90.135253155774322</v>
      </c>
      <c r="T25">
        <f t="shared" si="14"/>
        <v>-23.434673066990378</v>
      </c>
      <c r="U25">
        <f t="shared" si="15"/>
        <v>4.3017311279486145E-2</v>
      </c>
      <c r="V25">
        <f t="shared" si="16"/>
        <v>1.777387367991534</v>
      </c>
      <c r="W25">
        <f t="shared" si="17"/>
        <v>69.938438771184067</v>
      </c>
      <c r="X25" s="15">
        <f t="shared" si="18"/>
        <v>0.54043236988333931</v>
      </c>
      <c r="Y25" s="15">
        <f t="shared" si="19"/>
        <v>0.34615892885227245</v>
      </c>
      <c r="Z25" s="15">
        <f t="shared" si="20"/>
        <v>0.73470581091440623</v>
      </c>
      <c r="AA25" s="17">
        <f t="shared" si="21"/>
        <v>559.50751016947254</v>
      </c>
      <c r="AB25">
        <f t="shared" si="22"/>
        <v>46.777387367991537</v>
      </c>
      <c r="AC25">
        <f t="shared" si="23"/>
        <v>-168.30565315800212</v>
      </c>
      <c r="AD25">
        <f t="shared" si="24"/>
        <v>160.71821199347673</v>
      </c>
      <c r="AE25">
        <f t="shared" si="25"/>
        <v>-70.718211993476729</v>
      </c>
      <c r="AF25">
        <f t="shared" si="26"/>
        <v>2.0185665228578198E-3</v>
      </c>
      <c r="AG25">
        <f t="shared" si="27"/>
        <v>-70.716193426953865</v>
      </c>
      <c r="AH25">
        <f t="shared" si="28"/>
        <v>34.276301605442427</v>
      </c>
    </row>
    <row r="26" spans="4:34" x14ac:dyDescent="0.25">
      <c r="D26" s="14">
        <f t="shared" si="1"/>
        <v>42725</v>
      </c>
      <c r="E26" s="15">
        <f t="shared" si="29"/>
        <v>7.6388888888888909E-2</v>
      </c>
      <c r="F26" s="2">
        <f t="shared" si="2"/>
        <v>2457743.826388889</v>
      </c>
      <c r="G26" s="16">
        <f t="shared" si="3"/>
        <v>0.16971461708114968</v>
      </c>
      <c r="I26">
        <f t="shared" si="4"/>
        <v>270.3233350581404</v>
      </c>
      <c r="J26">
        <f t="shared" si="5"/>
        <v>6467.0941408253711</v>
      </c>
      <c r="K26">
        <f t="shared" si="6"/>
        <v>1.6701496057295165E-2</v>
      </c>
      <c r="L26">
        <f t="shared" si="7"/>
        <v>-0.43632184114246747</v>
      </c>
      <c r="M26">
        <f t="shared" si="8"/>
        <v>269.88701321699796</v>
      </c>
      <c r="N26">
        <f t="shared" si="9"/>
        <v>6466.6578189842285</v>
      </c>
      <c r="O26">
        <f t="shared" si="10"/>
        <v>0.98373567448198973</v>
      </c>
      <c r="P26">
        <f t="shared" si="11"/>
        <v>269.87943931967084</v>
      </c>
      <c r="Q26">
        <f t="shared" si="12"/>
        <v>23.437084111686119</v>
      </c>
      <c r="R26">
        <f t="shared" si="13"/>
        <v>23.434731321529799</v>
      </c>
      <c r="S26">
        <f t="shared" si="0"/>
        <v>-90.131399285753247</v>
      </c>
      <c r="T26">
        <f t="shared" si="14"/>
        <v>-23.434676341363826</v>
      </c>
      <c r="U26">
        <f t="shared" si="15"/>
        <v>4.3017311287043301E-2</v>
      </c>
      <c r="V26">
        <f t="shared" si="16"/>
        <v>1.775666185171443</v>
      </c>
      <c r="W26">
        <f t="shared" si="17"/>
        <v>69.938435327871744</v>
      </c>
      <c r="X26" s="15">
        <f t="shared" si="18"/>
        <v>0.54043356514918639</v>
      </c>
      <c r="Y26" s="15">
        <f t="shared" si="19"/>
        <v>0.34616013368287601</v>
      </c>
      <c r="Z26" s="15">
        <f t="shared" si="20"/>
        <v>0.73470699661549677</v>
      </c>
      <c r="AA26" s="17">
        <f t="shared" si="21"/>
        <v>559.50748262297395</v>
      </c>
      <c r="AB26">
        <f t="shared" si="22"/>
        <v>51.775666185171474</v>
      </c>
      <c r="AC26">
        <f t="shared" si="23"/>
        <v>-167.05608345370712</v>
      </c>
      <c r="AD26">
        <f t="shared" si="24"/>
        <v>160.15856721012671</v>
      </c>
      <c r="AE26">
        <f t="shared" si="25"/>
        <v>-70.158567210126705</v>
      </c>
      <c r="AF26">
        <f t="shared" si="26"/>
        <v>2.0820423851479939E-3</v>
      </c>
      <c r="AG26">
        <f t="shared" si="27"/>
        <v>-70.15648516774155</v>
      </c>
      <c r="AH26">
        <f t="shared" si="28"/>
        <v>37.26543485695629</v>
      </c>
    </row>
    <row r="27" spans="4:34" x14ac:dyDescent="0.25">
      <c r="D27" s="14">
        <f t="shared" si="1"/>
        <v>42725</v>
      </c>
      <c r="E27" s="15">
        <f t="shared" si="29"/>
        <v>7.9861111111111133E-2</v>
      </c>
      <c r="F27" s="2">
        <f t="shared" si="2"/>
        <v>2457743.829861111</v>
      </c>
      <c r="G27" s="16">
        <f t="shared" si="3"/>
        <v>0.16971471214540745</v>
      </c>
      <c r="I27">
        <f t="shared" si="4"/>
        <v>270.32675744461358</v>
      </c>
      <c r="J27">
        <f t="shared" si="5"/>
        <v>6467.0975630483626</v>
      </c>
      <c r="K27">
        <f t="shared" si="6"/>
        <v>1.6701496053294861E-2</v>
      </c>
      <c r="L27">
        <f t="shared" si="7"/>
        <v>-0.43620823070361397</v>
      </c>
      <c r="M27">
        <f t="shared" si="8"/>
        <v>269.89054921390994</v>
      </c>
      <c r="N27">
        <f t="shared" si="9"/>
        <v>6466.6613548176592</v>
      </c>
      <c r="O27">
        <f t="shared" si="10"/>
        <v>0.98373544427940518</v>
      </c>
      <c r="P27">
        <f t="shared" si="11"/>
        <v>269.88297530248497</v>
      </c>
      <c r="Q27">
        <f t="shared" si="12"/>
        <v>23.437084110449888</v>
      </c>
      <c r="R27">
        <f t="shared" si="13"/>
        <v>23.434731323531388</v>
      </c>
      <c r="S27">
        <f t="shared" si="0"/>
        <v>-90.12754541425663</v>
      </c>
      <c r="T27">
        <f t="shared" si="14"/>
        <v>-23.434679521148759</v>
      </c>
      <c r="U27">
        <f t="shared" si="15"/>
        <v>4.3017311294600583E-2</v>
      </c>
      <c r="V27">
        <f t="shared" si="16"/>
        <v>1.7739449953256725</v>
      </c>
      <c r="W27">
        <f t="shared" si="17"/>
        <v>69.938431984027943</v>
      </c>
      <c r="X27" s="15">
        <f t="shared" si="18"/>
        <v>0.54043476041991279</v>
      </c>
      <c r="Y27" s="15">
        <f t="shared" si="19"/>
        <v>0.34616133824205741</v>
      </c>
      <c r="Z27" s="15">
        <f t="shared" si="20"/>
        <v>0.73470818259776816</v>
      </c>
      <c r="AA27" s="17">
        <f t="shared" si="21"/>
        <v>559.50745587222355</v>
      </c>
      <c r="AB27">
        <f t="shared" si="22"/>
        <v>56.773944995325678</v>
      </c>
      <c r="AC27">
        <f t="shared" si="23"/>
        <v>-165.80651375116858</v>
      </c>
      <c r="AD27">
        <f t="shared" si="24"/>
        <v>159.56015862522938</v>
      </c>
      <c r="AE27">
        <f t="shared" si="25"/>
        <v>-69.560158625229377</v>
      </c>
      <c r="AF27">
        <f t="shared" si="26"/>
        <v>2.150412114605176E-3</v>
      </c>
      <c r="AG27">
        <f t="shared" si="27"/>
        <v>-69.558008213114775</v>
      </c>
      <c r="AH27">
        <f t="shared" si="28"/>
        <v>40.106136674564823</v>
      </c>
    </row>
    <row r="28" spans="4:34" x14ac:dyDescent="0.25">
      <c r="D28" s="14">
        <f t="shared" si="1"/>
        <v>42725</v>
      </c>
      <c r="E28" s="15">
        <f t="shared" si="29"/>
        <v>8.3333333333333356E-2</v>
      </c>
      <c r="F28" s="2">
        <f t="shared" si="2"/>
        <v>2457743.8333333335</v>
      </c>
      <c r="G28" s="16">
        <f t="shared" si="3"/>
        <v>0.16971480720967799</v>
      </c>
      <c r="I28">
        <f t="shared" si="4"/>
        <v>270.33017983154605</v>
      </c>
      <c r="J28">
        <f t="shared" si="5"/>
        <v>6467.1009852718134</v>
      </c>
      <c r="K28">
        <f t="shared" si="6"/>
        <v>1.6701496049294558E-2</v>
      </c>
      <c r="L28">
        <f t="shared" si="7"/>
        <v>-0.43609461859517357</v>
      </c>
      <c r="M28">
        <f t="shared" si="8"/>
        <v>269.89408521295087</v>
      </c>
      <c r="N28">
        <f t="shared" si="9"/>
        <v>6466.6648906532182</v>
      </c>
      <c r="O28">
        <f t="shared" si="10"/>
        <v>0.98373521413669873</v>
      </c>
      <c r="P28">
        <f t="shared" si="11"/>
        <v>269.88651128742811</v>
      </c>
      <c r="Q28">
        <f t="shared" si="12"/>
        <v>23.437084109213654</v>
      </c>
      <c r="R28">
        <f t="shared" si="13"/>
        <v>23.434731325532997</v>
      </c>
      <c r="S28">
        <f t="shared" si="0"/>
        <v>-90.123691540256971</v>
      </c>
      <c r="T28">
        <f t="shared" si="14"/>
        <v>-23.434682606345845</v>
      </c>
      <c r="U28">
        <f t="shared" si="15"/>
        <v>4.301731130215794E-2</v>
      </c>
      <c r="V28">
        <f t="shared" si="16"/>
        <v>1.7722237980161144</v>
      </c>
      <c r="W28">
        <f t="shared" si="17"/>
        <v>69.93842873965194</v>
      </c>
      <c r="X28" s="15">
        <f t="shared" si="18"/>
        <v>0.54043595569582215</v>
      </c>
      <c r="Y28" s="15">
        <f t="shared" si="19"/>
        <v>0.34616254253012235</v>
      </c>
      <c r="Z28" s="15">
        <f t="shared" si="20"/>
        <v>0.73470936886152194</v>
      </c>
      <c r="AA28" s="17">
        <f t="shared" si="21"/>
        <v>559.50742991721552</v>
      </c>
      <c r="AB28">
        <f t="shared" si="22"/>
        <v>61.772223798016171</v>
      </c>
      <c r="AC28">
        <f t="shared" si="23"/>
        <v>-164.55694405049596</v>
      </c>
      <c r="AD28">
        <f t="shared" si="24"/>
        <v>158.92636681208302</v>
      </c>
      <c r="AE28">
        <f t="shared" si="25"/>
        <v>-68.926366812083018</v>
      </c>
      <c r="AF28">
        <f t="shared" si="26"/>
        <v>2.2234076042991512E-3</v>
      </c>
      <c r="AG28">
        <f t="shared" si="27"/>
        <v>-68.924143404478713</v>
      </c>
      <c r="AH28">
        <f t="shared" si="28"/>
        <v>42.80242370931137</v>
      </c>
    </row>
    <row r="29" spans="4:34" x14ac:dyDescent="0.25">
      <c r="D29" s="14">
        <f t="shared" si="1"/>
        <v>42725</v>
      </c>
      <c r="E29" s="15">
        <f t="shared" si="29"/>
        <v>8.680555555555558E-2</v>
      </c>
      <c r="F29" s="2">
        <f t="shared" si="2"/>
        <v>2457743.8368055555</v>
      </c>
      <c r="G29" s="16">
        <f t="shared" si="3"/>
        <v>0.16971490227393576</v>
      </c>
      <c r="I29">
        <f t="shared" si="4"/>
        <v>270.33360221801922</v>
      </c>
      <c r="J29">
        <f t="shared" si="5"/>
        <v>6467.1044074948049</v>
      </c>
      <c r="K29">
        <f t="shared" si="6"/>
        <v>1.6701496045294251E-2</v>
      </c>
      <c r="L29">
        <f t="shared" si="7"/>
        <v>-0.43598100484801244</v>
      </c>
      <c r="M29">
        <f t="shared" si="8"/>
        <v>269.89762121317119</v>
      </c>
      <c r="N29">
        <f t="shared" si="9"/>
        <v>6466.6684264899568</v>
      </c>
      <c r="O29">
        <f t="shared" si="10"/>
        <v>0.98373498405393378</v>
      </c>
      <c r="P29">
        <f t="shared" si="11"/>
        <v>269.89004727355064</v>
      </c>
      <c r="Q29">
        <f t="shared" si="12"/>
        <v>23.437084107977423</v>
      </c>
      <c r="R29">
        <f t="shared" si="13"/>
        <v>23.434731327534635</v>
      </c>
      <c r="S29">
        <f t="shared" si="0"/>
        <v>-90.119837664794787</v>
      </c>
      <c r="T29">
        <f t="shared" si="14"/>
        <v>-23.434685596954132</v>
      </c>
      <c r="U29">
        <f t="shared" si="15"/>
        <v>4.3017311309715395E-2</v>
      </c>
      <c r="V29">
        <f t="shared" si="16"/>
        <v>1.7705025937277146</v>
      </c>
      <c r="W29">
        <f t="shared" si="17"/>
        <v>69.9384255947448</v>
      </c>
      <c r="X29" s="15">
        <f t="shared" si="18"/>
        <v>0.54043715097657796</v>
      </c>
      <c r="Y29" s="15">
        <f t="shared" si="19"/>
        <v>0.34616374654673132</v>
      </c>
      <c r="Z29" s="15">
        <f t="shared" si="20"/>
        <v>0.7347105554064246</v>
      </c>
      <c r="AA29" s="17">
        <f t="shared" si="21"/>
        <v>559.5074047579584</v>
      </c>
      <c r="AB29">
        <f t="shared" si="22"/>
        <v>66.77050259372777</v>
      </c>
      <c r="AC29">
        <f t="shared" si="23"/>
        <v>-163.30737435156806</v>
      </c>
      <c r="AD29">
        <f t="shared" si="24"/>
        <v>158.26036971284577</v>
      </c>
      <c r="AE29">
        <f t="shared" si="25"/>
        <v>-68.260369712845772</v>
      </c>
      <c r="AF29">
        <f t="shared" si="26"/>
        <v>2.3007861627204439E-3</v>
      </c>
      <c r="AG29">
        <f t="shared" si="27"/>
        <v>-68.258068926683052</v>
      </c>
      <c r="AH29">
        <f t="shared" si="28"/>
        <v>45.359774321651798</v>
      </c>
    </row>
    <row r="30" spans="4:34" x14ac:dyDescent="0.25">
      <c r="D30" s="14">
        <f t="shared" si="1"/>
        <v>42725</v>
      </c>
      <c r="E30" s="15">
        <f t="shared" si="29"/>
        <v>9.0277777777777804E-2</v>
      </c>
      <c r="F30" s="2">
        <f t="shared" si="2"/>
        <v>2457743.840277778</v>
      </c>
      <c r="G30" s="16">
        <f t="shared" si="3"/>
        <v>0.1697149973382063</v>
      </c>
      <c r="I30">
        <f t="shared" si="4"/>
        <v>270.33702460495169</v>
      </c>
      <c r="J30">
        <f t="shared" si="5"/>
        <v>6467.1078297182557</v>
      </c>
      <c r="K30">
        <f t="shared" si="6"/>
        <v>1.6701496041293947E-2</v>
      </c>
      <c r="L30">
        <f t="shared" si="7"/>
        <v>-0.43586738943212283</v>
      </c>
      <c r="M30">
        <f t="shared" si="8"/>
        <v>269.90115721551956</v>
      </c>
      <c r="N30">
        <f t="shared" si="9"/>
        <v>6466.6719623288236</v>
      </c>
      <c r="O30">
        <f t="shared" si="10"/>
        <v>0.98373475403104915</v>
      </c>
      <c r="P30">
        <f t="shared" si="11"/>
        <v>269.89358326180121</v>
      </c>
      <c r="Q30">
        <f t="shared" si="12"/>
        <v>23.437084106741189</v>
      </c>
      <c r="R30">
        <f t="shared" si="13"/>
        <v>23.434731329536291</v>
      </c>
      <c r="S30">
        <f t="shared" si="0"/>
        <v>-90.115983786841539</v>
      </c>
      <c r="T30">
        <f t="shared" si="14"/>
        <v>-23.434688492974246</v>
      </c>
      <c r="U30">
        <f t="shared" si="15"/>
        <v>4.3017311317272933E-2</v>
      </c>
      <c r="V30">
        <f t="shared" si="16"/>
        <v>1.768781382021916</v>
      </c>
      <c r="W30">
        <f t="shared" si="17"/>
        <v>69.938422549305869</v>
      </c>
      <c r="X30" s="15">
        <f t="shared" si="18"/>
        <v>0.54043834626248477</v>
      </c>
      <c r="Y30" s="15">
        <f t="shared" si="19"/>
        <v>0.34616495029219069</v>
      </c>
      <c r="Z30" s="15">
        <f t="shared" si="20"/>
        <v>0.73471174223277891</v>
      </c>
      <c r="AA30" s="17">
        <f t="shared" si="21"/>
        <v>559.50738039444695</v>
      </c>
      <c r="AB30">
        <f t="shared" si="22"/>
        <v>71.768781382021984</v>
      </c>
      <c r="AC30">
        <f t="shared" si="23"/>
        <v>-162.0578046544945</v>
      </c>
      <c r="AD30">
        <f t="shared" si="24"/>
        <v>157.56512331934118</v>
      </c>
      <c r="AE30">
        <f t="shared" si="25"/>
        <v>-67.565123319341183</v>
      </c>
      <c r="AF30">
        <f t="shared" si="26"/>
        <v>2.3823323686746698E-3</v>
      </c>
      <c r="AG30">
        <f t="shared" si="27"/>
        <v>-67.562740986972514</v>
      </c>
      <c r="AH30">
        <f t="shared" si="28"/>
        <v>47.784664059139004</v>
      </c>
    </row>
    <row r="31" spans="4:34" x14ac:dyDescent="0.25">
      <c r="D31" s="14">
        <f t="shared" si="1"/>
        <v>42725</v>
      </c>
      <c r="E31" s="15">
        <f t="shared" si="29"/>
        <v>9.3750000000000028E-2</v>
      </c>
      <c r="F31" s="2">
        <f t="shared" si="2"/>
        <v>2457743.84375</v>
      </c>
      <c r="G31" s="16">
        <f t="shared" si="3"/>
        <v>0.16971509240246407</v>
      </c>
      <c r="I31">
        <f t="shared" si="4"/>
        <v>270.34044699142396</v>
      </c>
      <c r="J31">
        <f t="shared" si="5"/>
        <v>6467.1112519412472</v>
      </c>
      <c r="K31">
        <f t="shared" si="6"/>
        <v>1.6701496037293644E-2</v>
      </c>
      <c r="L31">
        <f t="shared" si="7"/>
        <v>-0.43575377237837193</v>
      </c>
      <c r="M31">
        <f t="shared" si="8"/>
        <v>269.90469321904561</v>
      </c>
      <c r="N31">
        <f t="shared" si="9"/>
        <v>6466.6754981688691</v>
      </c>
      <c r="O31">
        <f t="shared" si="10"/>
        <v>0.98373452406810769</v>
      </c>
      <c r="P31">
        <f t="shared" si="11"/>
        <v>269.89711925122947</v>
      </c>
      <c r="Q31">
        <f t="shared" si="12"/>
        <v>23.437084105504958</v>
      </c>
      <c r="R31">
        <f t="shared" si="13"/>
        <v>23.434731331537975</v>
      </c>
      <c r="S31">
        <f t="shared" si="0"/>
        <v>-90.1121299074387</v>
      </c>
      <c r="T31">
        <f t="shared" si="14"/>
        <v>-23.434691294405273</v>
      </c>
      <c r="U31">
        <f t="shared" si="15"/>
        <v>4.3017311324830575E-2</v>
      </c>
      <c r="V31">
        <f t="shared" si="16"/>
        <v>1.7670601633839982</v>
      </c>
      <c r="W31">
        <f t="shared" si="17"/>
        <v>69.938419603336129</v>
      </c>
      <c r="X31" s="15">
        <f t="shared" si="18"/>
        <v>0.5404395415532055</v>
      </c>
      <c r="Y31" s="15">
        <f t="shared" si="19"/>
        <v>0.34616615376616067</v>
      </c>
      <c r="Z31" s="15">
        <f t="shared" si="20"/>
        <v>0.73471292934025034</v>
      </c>
      <c r="AA31" s="17">
        <f t="shared" si="21"/>
        <v>559.50735682668903</v>
      </c>
      <c r="AB31">
        <f t="shared" si="22"/>
        <v>76.767060163384031</v>
      </c>
      <c r="AC31">
        <f t="shared" si="23"/>
        <v>-160.80823495915399</v>
      </c>
      <c r="AD31">
        <f t="shared" si="24"/>
        <v>156.84335430062501</v>
      </c>
      <c r="AE31">
        <f t="shared" si="25"/>
        <v>-66.843354300625009</v>
      </c>
      <c r="AF31">
        <f t="shared" si="26"/>
        <v>2.4678587865607886E-3</v>
      </c>
      <c r="AG31">
        <f t="shared" si="27"/>
        <v>-66.84088644183845</v>
      </c>
      <c r="AH31">
        <f t="shared" si="28"/>
        <v>50.084181275187234</v>
      </c>
    </row>
    <row r="32" spans="4:34" x14ac:dyDescent="0.25">
      <c r="D32" s="14">
        <f t="shared" si="1"/>
        <v>42725</v>
      </c>
      <c r="E32" s="15">
        <f t="shared" si="29"/>
        <v>9.7222222222222252E-2</v>
      </c>
      <c r="F32" s="2">
        <f t="shared" si="2"/>
        <v>2457743.847222222</v>
      </c>
      <c r="G32" s="16">
        <f t="shared" si="3"/>
        <v>0.16971518746672185</v>
      </c>
      <c r="I32">
        <f t="shared" si="4"/>
        <v>270.34386937789714</v>
      </c>
      <c r="J32">
        <f t="shared" si="5"/>
        <v>6467.1146741642387</v>
      </c>
      <c r="K32">
        <f t="shared" si="6"/>
        <v>1.6701496033293337E-2</v>
      </c>
      <c r="L32">
        <f t="shared" si="7"/>
        <v>-0.43564015367199738</v>
      </c>
      <c r="M32">
        <f t="shared" si="8"/>
        <v>269.90822922422512</v>
      </c>
      <c r="N32">
        <f t="shared" si="9"/>
        <v>6466.6790340105672</v>
      </c>
      <c r="O32">
        <f t="shared" si="10"/>
        <v>0.98373429416507918</v>
      </c>
      <c r="P32">
        <f t="shared" si="11"/>
        <v>269.90065524231125</v>
      </c>
      <c r="Q32">
        <f t="shared" si="12"/>
        <v>23.437084104268724</v>
      </c>
      <c r="R32">
        <f t="shared" si="13"/>
        <v>23.434731333539684</v>
      </c>
      <c r="S32">
        <f t="shared" si="0"/>
        <v>-90.108276026073014</v>
      </c>
      <c r="T32">
        <f t="shared" si="14"/>
        <v>-23.434694001247454</v>
      </c>
      <c r="U32">
        <f t="shared" si="15"/>
        <v>4.30173113323883E-2</v>
      </c>
      <c r="V32">
        <f t="shared" si="16"/>
        <v>1.7653389376057202</v>
      </c>
      <c r="W32">
        <f t="shared" si="17"/>
        <v>69.938416756835338</v>
      </c>
      <c r="X32" s="15">
        <f t="shared" si="18"/>
        <v>0.54044073684888494</v>
      </c>
      <c r="Y32" s="15">
        <f t="shared" si="19"/>
        <v>0.34616735696878675</v>
      </c>
      <c r="Z32" s="15">
        <f t="shared" si="20"/>
        <v>0.73471411672898312</v>
      </c>
      <c r="AA32" s="17">
        <f t="shared" si="21"/>
        <v>559.5073340546827</v>
      </c>
      <c r="AB32">
        <f t="shared" si="22"/>
        <v>81.765338937605748</v>
      </c>
      <c r="AC32">
        <f t="shared" si="23"/>
        <v>-159.55866526559856</v>
      </c>
      <c r="AD32">
        <f t="shared" si="24"/>
        <v>156.09756149313193</v>
      </c>
      <c r="AE32">
        <f t="shared" si="25"/>
        <v>-66.097561493131934</v>
      </c>
      <c r="AF32">
        <f t="shared" si="26"/>
        <v>2.5572058508087614E-3</v>
      </c>
      <c r="AG32">
        <f t="shared" si="27"/>
        <v>-66.095004287281128</v>
      </c>
      <c r="AH32">
        <f t="shared" si="28"/>
        <v>52.265721245001941</v>
      </c>
    </row>
    <row r="33" spans="4:34" x14ac:dyDescent="0.25">
      <c r="D33" s="14">
        <f t="shared" si="1"/>
        <v>42725</v>
      </c>
      <c r="E33" s="15">
        <f t="shared" si="29"/>
        <v>0.10069444444444448</v>
      </c>
      <c r="F33" s="2">
        <f t="shared" si="2"/>
        <v>2457743.8506944445</v>
      </c>
      <c r="G33" s="16">
        <f t="shared" si="3"/>
        <v>0.16971528253099236</v>
      </c>
      <c r="I33">
        <f t="shared" si="4"/>
        <v>270.3472917648287</v>
      </c>
      <c r="J33">
        <f t="shared" si="5"/>
        <v>6467.1180963876886</v>
      </c>
      <c r="K33">
        <f t="shared" si="6"/>
        <v>1.6701496029293033E-2</v>
      </c>
      <c r="L33">
        <f t="shared" si="7"/>
        <v>-0.43552653329815522</v>
      </c>
      <c r="M33">
        <f t="shared" si="8"/>
        <v>269.91176523153052</v>
      </c>
      <c r="N33">
        <f t="shared" si="9"/>
        <v>6466.6825698543907</v>
      </c>
      <c r="O33">
        <f t="shared" si="10"/>
        <v>0.983734064321934</v>
      </c>
      <c r="P33">
        <f t="shared" si="11"/>
        <v>269.90419123551897</v>
      </c>
      <c r="Q33">
        <f t="shared" si="12"/>
        <v>23.43708410303249</v>
      </c>
      <c r="R33">
        <f t="shared" si="13"/>
        <v>23.434731335541414</v>
      </c>
      <c r="S33">
        <f t="shared" si="0"/>
        <v>-90.104422142235236</v>
      </c>
      <c r="T33">
        <f t="shared" si="14"/>
        <v>-23.434696613500989</v>
      </c>
      <c r="U33">
        <f t="shared" si="15"/>
        <v>4.3017311339946115E-2</v>
      </c>
      <c r="V33">
        <f t="shared" si="16"/>
        <v>1.7636177044798576</v>
      </c>
      <c r="W33">
        <f t="shared" si="17"/>
        <v>69.938414009803296</v>
      </c>
      <c r="X33" s="15">
        <f t="shared" si="18"/>
        <v>0.54044193214966674</v>
      </c>
      <c r="Y33" s="15">
        <f t="shared" si="19"/>
        <v>0.34616855990021311</v>
      </c>
      <c r="Z33" s="15">
        <f t="shared" si="20"/>
        <v>0.73471530439912036</v>
      </c>
      <c r="AA33" s="17">
        <f t="shared" si="21"/>
        <v>559.50731207842637</v>
      </c>
      <c r="AB33">
        <f t="shared" si="22"/>
        <v>86.763617704479884</v>
      </c>
      <c r="AC33">
        <f t="shared" si="23"/>
        <v>-158.30909557388003</v>
      </c>
      <c r="AD33">
        <f t="shared" si="24"/>
        <v>155.33002359818988</v>
      </c>
      <c r="AE33">
        <f t="shared" si="25"/>
        <v>-65.330023598189882</v>
      </c>
      <c r="AF33">
        <f t="shared" si="26"/>
        <v>2.6502411845965757E-3</v>
      </c>
      <c r="AG33">
        <f t="shared" si="27"/>
        <v>-65.327373357005285</v>
      </c>
      <c r="AH33">
        <f t="shared" si="28"/>
        <v>54.336751499789614</v>
      </c>
    </row>
    <row r="34" spans="4:34" x14ac:dyDescent="0.25">
      <c r="D34" s="14">
        <f t="shared" si="1"/>
        <v>42725</v>
      </c>
      <c r="E34" s="15">
        <f t="shared" si="29"/>
        <v>0.1041666666666667</v>
      </c>
      <c r="F34" s="2">
        <f t="shared" si="2"/>
        <v>2457743.8541666665</v>
      </c>
      <c r="G34" s="16">
        <f t="shared" si="3"/>
        <v>0.16971537759525016</v>
      </c>
      <c r="I34">
        <f t="shared" si="4"/>
        <v>270.35071415130278</v>
      </c>
      <c r="J34">
        <f t="shared" si="5"/>
        <v>6467.1215186106811</v>
      </c>
      <c r="K34">
        <f t="shared" si="6"/>
        <v>1.6701496025292729E-2</v>
      </c>
      <c r="L34">
        <f t="shared" si="7"/>
        <v>-0.4354129112877409</v>
      </c>
      <c r="M34">
        <f t="shared" si="8"/>
        <v>269.91530124001503</v>
      </c>
      <c r="N34">
        <f t="shared" si="9"/>
        <v>6466.686105699393</v>
      </c>
      <c r="O34">
        <f t="shared" si="10"/>
        <v>0.98373383453873431</v>
      </c>
      <c r="P34">
        <f t="shared" si="11"/>
        <v>269.90772722990573</v>
      </c>
      <c r="Q34">
        <f t="shared" si="12"/>
        <v>23.437084101796259</v>
      </c>
      <c r="R34">
        <f t="shared" si="13"/>
        <v>23.43473133754317</v>
      </c>
      <c r="S34">
        <f t="shared" si="0"/>
        <v>-90.100568256962802</v>
      </c>
      <c r="T34">
        <f t="shared" si="14"/>
        <v>-23.434699131165029</v>
      </c>
      <c r="U34">
        <f t="shared" si="15"/>
        <v>4.3017311347504021E-2</v>
      </c>
      <c r="V34">
        <f t="shared" si="16"/>
        <v>1.7618964644904793</v>
      </c>
      <c r="W34">
        <f t="shared" si="17"/>
        <v>69.938411362240927</v>
      </c>
      <c r="X34" s="15">
        <f t="shared" si="18"/>
        <v>0.54044312745521494</v>
      </c>
      <c r="Y34" s="15">
        <f t="shared" si="19"/>
        <v>0.34616976256010124</v>
      </c>
      <c r="Z34" s="15">
        <f t="shared" si="20"/>
        <v>0.73471649235032865</v>
      </c>
      <c r="AA34" s="17">
        <f t="shared" si="21"/>
        <v>559.50729089792742</v>
      </c>
      <c r="AB34">
        <f t="shared" si="22"/>
        <v>91.761896464490519</v>
      </c>
      <c r="AC34">
        <f t="shared" si="23"/>
        <v>-157.05952588387737</v>
      </c>
      <c r="AD34">
        <f t="shared" si="24"/>
        <v>154.54281093195354</v>
      </c>
      <c r="AE34">
        <f t="shared" si="25"/>
        <v>-64.542810931953539</v>
      </c>
      <c r="AF34">
        <f t="shared" si="26"/>
        <v>2.7468585675886003E-3</v>
      </c>
      <c r="AG34">
        <f t="shared" si="27"/>
        <v>-64.540064073385949</v>
      </c>
      <c r="AH34">
        <f t="shared" si="28"/>
        <v>56.304638387939292</v>
      </c>
    </row>
    <row r="35" spans="4:34" x14ac:dyDescent="0.25">
      <c r="D35" s="14">
        <f t="shared" si="1"/>
        <v>42725</v>
      </c>
      <c r="E35" s="15">
        <f t="shared" si="29"/>
        <v>0.10763888888888892</v>
      </c>
      <c r="F35" s="2">
        <f t="shared" si="2"/>
        <v>2457743.857638889</v>
      </c>
      <c r="G35" s="16">
        <f t="shared" si="3"/>
        <v>0.16971547265952067</v>
      </c>
      <c r="I35">
        <f t="shared" si="4"/>
        <v>270.35413653823434</v>
      </c>
      <c r="J35">
        <f t="shared" si="5"/>
        <v>6467.1249408341309</v>
      </c>
      <c r="K35">
        <f t="shared" si="6"/>
        <v>1.6701496021292422E-2</v>
      </c>
      <c r="L35">
        <f t="shared" si="7"/>
        <v>-0.43529928761074443</v>
      </c>
      <c r="M35">
        <f t="shared" si="8"/>
        <v>269.9188372506236</v>
      </c>
      <c r="N35">
        <f t="shared" si="9"/>
        <v>6466.6896415465199</v>
      </c>
      <c r="O35">
        <f t="shared" si="10"/>
        <v>0.98373360481541983</v>
      </c>
      <c r="P35">
        <f t="shared" si="11"/>
        <v>269.91126322641662</v>
      </c>
      <c r="Q35">
        <f t="shared" si="12"/>
        <v>23.437084100560025</v>
      </c>
      <c r="R35">
        <f t="shared" si="13"/>
        <v>23.43473133954495</v>
      </c>
      <c r="S35">
        <f t="shared" si="0"/>
        <v>-90.09671436923125</v>
      </c>
      <c r="T35">
        <f t="shared" si="14"/>
        <v>-23.434701554240089</v>
      </c>
      <c r="U35">
        <f t="shared" si="15"/>
        <v>4.3017311355062024E-2</v>
      </c>
      <c r="V35">
        <f t="shared" si="16"/>
        <v>1.7601752172003502</v>
      </c>
      <c r="W35">
        <f t="shared" si="17"/>
        <v>69.938408814147706</v>
      </c>
      <c r="X35" s="15">
        <f t="shared" si="18"/>
        <v>0.5404443227658331</v>
      </c>
      <c r="Y35" s="15">
        <f t="shared" si="19"/>
        <v>0.3461709649487561</v>
      </c>
      <c r="Z35" s="15">
        <f t="shared" si="20"/>
        <v>0.73471768058291009</v>
      </c>
      <c r="AA35" s="17">
        <f t="shared" si="21"/>
        <v>559.50727051318165</v>
      </c>
      <c r="AB35">
        <f t="shared" si="22"/>
        <v>96.760175217200413</v>
      </c>
      <c r="AC35">
        <f t="shared" si="23"/>
        <v>-155.8099561956999</v>
      </c>
      <c r="AD35">
        <f t="shared" si="24"/>
        <v>153.73779955924053</v>
      </c>
      <c r="AE35">
        <f t="shared" si="25"/>
        <v>-63.737799559240528</v>
      </c>
      <c r="AF35">
        <f t="shared" si="26"/>
        <v>2.846976718808869E-3</v>
      </c>
      <c r="AG35">
        <f t="shared" si="27"/>
        <v>-63.734952582521721</v>
      </c>
      <c r="AH35">
        <f t="shared" si="28"/>
        <v>58.176524163283602</v>
      </c>
    </row>
    <row r="36" spans="4:34" x14ac:dyDescent="0.25">
      <c r="D36" s="14">
        <f t="shared" si="1"/>
        <v>42725</v>
      </c>
      <c r="E36" s="15">
        <f t="shared" si="29"/>
        <v>0.11111111111111115</v>
      </c>
      <c r="F36" s="2">
        <f t="shared" si="2"/>
        <v>2457743.861111111</v>
      </c>
      <c r="G36" s="16">
        <f t="shared" si="3"/>
        <v>0.16971556772377844</v>
      </c>
      <c r="I36">
        <f t="shared" si="4"/>
        <v>270.35755892470752</v>
      </c>
      <c r="J36">
        <f t="shared" si="5"/>
        <v>6467.1283630571224</v>
      </c>
      <c r="K36">
        <f t="shared" si="6"/>
        <v>1.6701496017292119E-2</v>
      </c>
      <c r="L36">
        <f t="shared" si="7"/>
        <v>-0.43518566229806221</v>
      </c>
      <c r="M36">
        <f t="shared" si="8"/>
        <v>269.92237326240945</v>
      </c>
      <c r="N36">
        <f t="shared" si="9"/>
        <v>6466.6931773948245</v>
      </c>
      <c r="O36">
        <f t="shared" si="10"/>
        <v>0.98373337515205284</v>
      </c>
      <c r="P36">
        <f t="shared" si="11"/>
        <v>269.91479922410485</v>
      </c>
      <c r="Q36">
        <f t="shared" si="12"/>
        <v>23.437084099323794</v>
      </c>
      <c r="R36">
        <f t="shared" si="13"/>
        <v>23.434731341546755</v>
      </c>
      <c r="S36">
        <f t="shared" si="0"/>
        <v>-90.092860480078016</v>
      </c>
      <c r="T36">
        <f t="shared" si="14"/>
        <v>-23.434703882725387</v>
      </c>
      <c r="U36">
        <f t="shared" si="15"/>
        <v>4.3017311362620124E-2</v>
      </c>
      <c r="V36">
        <f t="shared" si="16"/>
        <v>1.7584539630935083</v>
      </c>
      <c r="W36">
        <f t="shared" si="17"/>
        <v>69.938406365524472</v>
      </c>
      <c r="X36" s="15">
        <f t="shared" si="18"/>
        <v>0.54044551808118513</v>
      </c>
      <c r="Y36" s="15">
        <f t="shared" si="19"/>
        <v>0.34617216706583936</v>
      </c>
      <c r="Z36" s="15">
        <f t="shared" si="20"/>
        <v>0.73471886909653095</v>
      </c>
      <c r="AA36" s="17">
        <f t="shared" si="21"/>
        <v>559.50725092419577</v>
      </c>
      <c r="AB36">
        <f t="shared" si="22"/>
        <v>101.75845396309353</v>
      </c>
      <c r="AC36">
        <f t="shared" si="23"/>
        <v>-154.56038650922662</v>
      </c>
      <c r="AD36">
        <f t="shared" si="24"/>
        <v>152.9166865716692</v>
      </c>
      <c r="AE36">
        <f t="shared" si="25"/>
        <v>-62.916686571669203</v>
      </c>
      <c r="AF36">
        <f t="shared" si="26"/>
        <v>2.9505380181841993E-3</v>
      </c>
      <c r="AG36">
        <f t="shared" si="27"/>
        <v>-62.91373603365102</v>
      </c>
      <c r="AH36">
        <f t="shared" si="28"/>
        <v>59.959244411464908</v>
      </c>
    </row>
    <row r="37" spans="4:34" x14ac:dyDescent="0.25">
      <c r="D37" s="14">
        <f t="shared" si="1"/>
        <v>42725</v>
      </c>
      <c r="E37" s="15">
        <f t="shared" si="29"/>
        <v>0.11458333333333337</v>
      </c>
      <c r="F37" s="2">
        <f t="shared" si="2"/>
        <v>2457743.8645833335</v>
      </c>
      <c r="G37" s="16">
        <f t="shared" si="3"/>
        <v>0.16971566278804898</v>
      </c>
      <c r="I37">
        <f t="shared" si="4"/>
        <v>270.36098131163999</v>
      </c>
      <c r="J37">
        <f t="shared" si="5"/>
        <v>6467.1317852805732</v>
      </c>
      <c r="K37">
        <f t="shared" si="6"/>
        <v>1.6701496013291815E-2</v>
      </c>
      <c r="L37">
        <f t="shared" si="7"/>
        <v>-0.43507203531960253</v>
      </c>
      <c r="M37">
        <f t="shared" si="8"/>
        <v>269.9259092763204</v>
      </c>
      <c r="N37">
        <f t="shared" si="9"/>
        <v>6466.6967132452537</v>
      </c>
      <c r="O37">
        <f t="shared" si="10"/>
        <v>0.9837331455485725</v>
      </c>
      <c r="P37">
        <f t="shared" si="11"/>
        <v>269.91833522391812</v>
      </c>
      <c r="Q37">
        <f t="shared" si="12"/>
        <v>23.43708409808756</v>
      </c>
      <c r="R37">
        <f t="shared" si="13"/>
        <v>23.434731343548584</v>
      </c>
      <c r="S37">
        <f t="shared" si="0"/>
        <v>-90.089006588475641</v>
      </c>
      <c r="T37">
        <f t="shared" si="14"/>
        <v>-23.434706116621399</v>
      </c>
      <c r="U37">
        <f t="shared" si="15"/>
        <v>4.3017311370178293E-2</v>
      </c>
      <c r="V37">
        <f t="shared" si="16"/>
        <v>1.7567327017314334</v>
      </c>
      <c r="W37">
        <f t="shared" si="17"/>
        <v>69.938404016370725</v>
      </c>
      <c r="X37" s="15">
        <f t="shared" si="18"/>
        <v>0.54044671340157546</v>
      </c>
      <c r="Y37" s="15">
        <f t="shared" si="19"/>
        <v>0.34617336891165679</v>
      </c>
      <c r="Z37" s="15">
        <f t="shared" si="20"/>
        <v>0.73472005789149408</v>
      </c>
      <c r="AA37" s="17">
        <f t="shared" si="21"/>
        <v>559.5072321309658</v>
      </c>
      <c r="AB37">
        <f t="shared" si="22"/>
        <v>106.75673270173149</v>
      </c>
      <c r="AC37">
        <f t="shared" si="23"/>
        <v>-153.31081682456713</v>
      </c>
      <c r="AD37">
        <f t="shared" si="24"/>
        <v>152.08100562939262</v>
      </c>
      <c r="AE37">
        <f t="shared" si="25"/>
        <v>-62.081005629392621</v>
      </c>
      <c r="AF37">
        <f t="shared" si="26"/>
        <v>3.0575072548291757E-3</v>
      </c>
      <c r="AG37">
        <f t="shared" si="27"/>
        <v>-62.077948122137791</v>
      </c>
      <c r="AH37">
        <f t="shared" si="28"/>
        <v>61.659276765740515</v>
      </c>
    </row>
    <row r="38" spans="4:34" x14ac:dyDescent="0.25">
      <c r="D38" s="14">
        <f t="shared" si="1"/>
        <v>42725</v>
      </c>
      <c r="E38" s="15">
        <f t="shared" si="29"/>
        <v>0.11805555555555559</v>
      </c>
      <c r="F38" s="2">
        <f t="shared" si="2"/>
        <v>2457743.8680555555</v>
      </c>
      <c r="G38" s="16">
        <f t="shared" si="3"/>
        <v>0.16971575785230675</v>
      </c>
      <c r="I38">
        <f t="shared" si="4"/>
        <v>270.36440369811226</v>
      </c>
      <c r="J38">
        <f t="shared" si="5"/>
        <v>6467.1352075035647</v>
      </c>
      <c r="K38">
        <f t="shared" si="6"/>
        <v>1.6701496009291508E-2</v>
      </c>
      <c r="L38">
        <f t="shared" si="7"/>
        <v>-0.43495840670634373</v>
      </c>
      <c r="M38">
        <f t="shared" si="8"/>
        <v>269.9294452914059</v>
      </c>
      <c r="N38">
        <f t="shared" si="9"/>
        <v>6466.700249096858</v>
      </c>
      <c r="O38">
        <f t="shared" si="10"/>
        <v>0.98373291600504165</v>
      </c>
      <c r="P38">
        <f t="shared" si="11"/>
        <v>269.921871224906</v>
      </c>
      <c r="Q38">
        <f t="shared" si="12"/>
        <v>23.437084096851329</v>
      </c>
      <c r="R38">
        <f t="shared" si="13"/>
        <v>23.434731345550439</v>
      </c>
      <c r="S38">
        <f t="shared" si="0"/>
        <v>-90.085152695465538</v>
      </c>
      <c r="T38">
        <f t="shared" si="14"/>
        <v>-23.434708255927372</v>
      </c>
      <c r="U38">
        <f t="shared" si="15"/>
        <v>4.3017311377736581E-2</v>
      </c>
      <c r="V38">
        <f t="shared" si="16"/>
        <v>1.755011433599813</v>
      </c>
      <c r="W38">
        <f t="shared" si="17"/>
        <v>69.938401766687278</v>
      </c>
      <c r="X38" s="15">
        <f t="shared" si="18"/>
        <v>0.54044790872666681</v>
      </c>
      <c r="Y38" s="15">
        <f t="shared" si="19"/>
        <v>0.34617457048586886</v>
      </c>
      <c r="Z38" s="15">
        <f t="shared" si="20"/>
        <v>0.73472124696746477</v>
      </c>
      <c r="AA38" s="17">
        <f t="shared" si="21"/>
        <v>559.50721413349822</v>
      </c>
      <c r="AB38">
        <f t="shared" si="22"/>
        <v>111.75501143359986</v>
      </c>
      <c r="AC38">
        <f t="shared" si="23"/>
        <v>-152.06124714160003</v>
      </c>
      <c r="AD38">
        <f t="shared" si="24"/>
        <v>151.23214216568206</v>
      </c>
      <c r="AE38">
        <f t="shared" si="25"/>
        <v>-61.232142165682063</v>
      </c>
      <c r="AF38">
        <f t="shared" si="26"/>
        <v>3.1678704628105175E-3</v>
      </c>
      <c r="AG38">
        <f t="shared" si="27"/>
        <v>-61.228974295219253</v>
      </c>
      <c r="AH38">
        <f t="shared" si="28"/>
        <v>63.282713262960328</v>
      </c>
    </row>
    <row r="39" spans="4:34" x14ac:dyDescent="0.25">
      <c r="D39" s="14">
        <f t="shared" si="1"/>
        <v>42725</v>
      </c>
      <c r="E39" s="15">
        <f t="shared" si="29"/>
        <v>0.12152777777777782</v>
      </c>
      <c r="F39" s="2">
        <f t="shared" si="2"/>
        <v>2457743.871527778</v>
      </c>
      <c r="G39" s="16">
        <f t="shared" si="3"/>
        <v>0.16971585291657726</v>
      </c>
      <c r="I39">
        <f t="shared" si="4"/>
        <v>270.36782608504382</v>
      </c>
      <c r="J39">
        <f t="shared" si="5"/>
        <v>6467.1386297270146</v>
      </c>
      <c r="K39">
        <f t="shared" si="6"/>
        <v>1.6701496005291205E-2</v>
      </c>
      <c r="L39">
        <f t="shared" si="7"/>
        <v>-0.43484477642821995</v>
      </c>
      <c r="M39">
        <f t="shared" si="8"/>
        <v>269.93298130861558</v>
      </c>
      <c r="N39">
        <f t="shared" si="9"/>
        <v>6466.7037849505869</v>
      </c>
      <c r="O39">
        <f t="shared" si="10"/>
        <v>0.98373268652139934</v>
      </c>
      <c r="P39">
        <f t="shared" si="11"/>
        <v>269.92540722801806</v>
      </c>
      <c r="Q39">
        <f t="shared" si="12"/>
        <v>23.437084095615095</v>
      </c>
      <c r="R39">
        <f t="shared" si="13"/>
        <v>23.434731347552315</v>
      </c>
      <c r="S39">
        <f t="shared" si="0"/>
        <v>-90.081298800018345</v>
      </c>
      <c r="T39">
        <f t="shared" si="14"/>
        <v>-23.434710300643733</v>
      </c>
      <c r="U39">
        <f t="shared" si="15"/>
        <v>4.3017311385294937E-2</v>
      </c>
      <c r="V39">
        <f t="shared" si="16"/>
        <v>1.7532901582595659</v>
      </c>
      <c r="W39">
        <f t="shared" si="17"/>
        <v>69.938399616473689</v>
      </c>
      <c r="X39" s="15">
        <f t="shared" si="18"/>
        <v>0.54044910405676427</v>
      </c>
      <c r="Y39" s="15">
        <f t="shared" si="19"/>
        <v>0.34617577178878178</v>
      </c>
      <c r="Z39" s="15">
        <f t="shared" si="20"/>
        <v>0.73472243632474676</v>
      </c>
      <c r="AA39" s="17">
        <f t="shared" si="21"/>
        <v>559.50719693178951</v>
      </c>
      <c r="AB39">
        <f t="shared" si="22"/>
        <v>116.75329015825963</v>
      </c>
      <c r="AC39">
        <f t="shared" si="23"/>
        <v>-150.81167746043508</v>
      </c>
      <c r="AD39">
        <f t="shared" si="24"/>
        <v>150.37134787093106</v>
      </c>
      <c r="AE39">
        <f t="shared" si="25"/>
        <v>-60.371347870931061</v>
      </c>
      <c r="AF39">
        <f t="shared" si="26"/>
        <v>3.2816338840361936E-3</v>
      </c>
      <c r="AG39">
        <f t="shared" si="27"/>
        <v>-60.368066237047024</v>
      </c>
      <c r="AH39">
        <f t="shared" si="28"/>
        <v>64.835250089949454</v>
      </c>
    </row>
    <row r="40" spans="4:34" x14ac:dyDescent="0.25">
      <c r="D40" s="14">
        <f t="shared" si="1"/>
        <v>42725</v>
      </c>
      <c r="E40" s="15">
        <f t="shared" si="29"/>
        <v>0.12500000000000003</v>
      </c>
      <c r="F40" s="2">
        <f t="shared" si="2"/>
        <v>2457743.875</v>
      </c>
      <c r="G40" s="16">
        <f t="shared" si="3"/>
        <v>0.16971594798083506</v>
      </c>
      <c r="I40">
        <f t="shared" si="4"/>
        <v>270.3712484715179</v>
      </c>
      <c r="J40">
        <f t="shared" si="5"/>
        <v>6467.142051950007</v>
      </c>
      <c r="K40">
        <f t="shared" si="6"/>
        <v>1.6701496001290901E-2</v>
      </c>
      <c r="L40">
        <f t="shared" si="7"/>
        <v>-0.43473114451604844</v>
      </c>
      <c r="M40">
        <f t="shared" si="8"/>
        <v>269.93651732700187</v>
      </c>
      <c r="N40">
        <f t="shared" si="9"/>
        <v>6466.7073208054908</v>
      </c>
      <c r="O40">
        <f t="shared" si="10"/>
        <v>0.98373245709770829</v>
      </c>
      <c r="P40">
        <f t="shared" si="11"/>
        <v>269.92894323230678</v>
      </c>
      <c r="Q40">
        <f t="shared" si="12"/>
        <v>23.437084094378861</v>
      </c>
      <c r="R40">
        <f t="shared" si="13"/>
        <v>23.434731349554212</v>
      </c>
      <c r="S40">
        <f t="shared" si="0"/>
        <v>-90.077444903172236</v>
      </c>
      <c r="T40">
        <f t="shared" si="14"/>
        <v>-23.434712250769802</v>
      </c>
      <c r="U40">
        <f t="shared" si="15"/>
        <v>4.3017311392853384E-2</v>
      </c>
      <c r="V40">
        <f t="shared" si="16"/>
        <v>1.751568876194749</v>
      </c>
      <c r="W40">
        <f t="shared" si="17"/>
        <v>69.93839756573071</v>
      </c>
      <c r="X40" s="15">
        <f t="shared" si="18"/>
        <v>0.54045029939153133</v>
      </c>
      <c r="Y40" s="15">
        <f t="shared" si="19"/>
        <v>0.34617697282005711</v>
      </c>
      <c r="Z40" s="15">
        <f t="shared" si="20"/>
        <v>0.73472362596300556</v>
      </c>
      <c r="AA40" s="17">
        <f t="shared" si="21"/>
        <v>559.50718052584568</v>
      </c>
      <c r="AB40">
        <f t="shared" si="22"/>
        <v>121.75156887619477</v>
      </c>
      <c r="AC40">
        <f t="shared" si="23"/>
        <v>-149.56210778095129</v>
      </c>
      <c r="AD40">
        <f t="shared" si="24"/>
        <v>149.49975422844491</v>
      </c>
      <c r="AE40">
        <f t="shared" si="25"/>
        <v>-59.499754228444914</v>
      </c>
      <c r="AF40">
        <f t="shared" si="26"/>
        <v>3.3988230831746321E-3</v>
      </c>
      <c r="AG40">
        <f t="shared" si="27"/>
        <v>-59.49635540536174</v>
      </c>
      <c r="AH40">
        <f t="shared" si="28"/>
        <v>66.322189762644939</v>
      </c>
    </row>
    <row r="41" spans="4:34" x14ac:dyDescent="0.25">
      <c r="D41" s="14">
        <f t="shared" si="1"/>
        <v>42725</v>
      </c>
      <c r="E41" s="15">
        <f t="shared" si="29"/>
        <v>0.12847222222222224</v>
      </c>
      <c r="F41" s="2">
        <f t="shared" si="2"/>
        <v>2457743.878472222</v>
      </c>
      <c r="G41" s="16">
        <f t="shared" si="3"/>
        <v>0.16971604304509283</v>
      </c>
      <c r="I41">
        <f t="shared" si="4"/>
        <v>270.37467085799108</v>
      </c>
      <c r="J41">
        <f t="shared" si="5"/>
        <v>6467.1454741729985</v>
      </c>
      <c r="K41">
        <f t="shared" si="6"/>
        <v>1.6701495997290594E-2</v>
      </c>
      <c r="L41">
        <f t="shared" si="7"/>
        <v>-0.43461751095511914</v>
      </c>
      <c r="M41">
        <f t="shared" si="8"/>
        <v>269.94005334703598</v>
      </c>
      <c r="N41">
        <f t="shared" si="9"/>
        <v>6466.7108566620436</v>
      </c>
      <c r="O41">
        <f t="shared" si="10"/>
        <v>0.98373222773393809</v>
      </c>
      <c r="P41">
        <f t="shared" si="11"/>
        <v>269.93247923824333</v>
      </c>
      <c r="Q41">
        <f t="shared" si="12"/>
        <v>23.43708409314263</v>
      </c>
      <c r="R41">
        <f t="shared" si="13"/>
        <v>23.434731351556142</v>
      </c>
      <c r="S41">
        <f t="shared" si="0"/>
        <v>-90.073591004419129</v>
      </c>
      <c r="T41">
        <f t="shared" si="14"/>
        <v>-23.434714106305709</v>
      </c>
      <c r="U41">
        <f t="shared" si="15"/>
        <v>4.3017311400411949E-2</v>
      </c>
      <c r="V41">
        <f t="shared" si="16"/>
        <v>1.7498475871990109</v>
      </c>
      <c r="W41">
        <f t="shared" si="17"/>
        <v>69.938395614458187</v>
      </c>
      <c r="X41" s="15">
        <f t="shared" si="18"/>
        <v>0.54045149473111187</v>
      </c>
      <c r="Y41" s="15">
        <f t="shared" si="19"/>
        <v>0.34617817357983915</v>
      </c>
      <c r="Z41" s="15">
        <f t="shared" si="20"/>
        <v>0.73472481588238459</v>
      </c>
      <c r="AA41" s="17">
        <f t="shared" si="21"/>
        <v>559.5071649156655</v>
      </c>
      <c r="AB41">
        <f t="shared" si="22"/>
        <v>126.74984758719904</v>
      </c>
      <c r="AC41">
        <f t="shared" si="23"/>
        <v>-148.31253810320024</v>
      </c>
      <c r="AD41">
        <f t="shared" si="24"/>
        <v>148.61838498972483</v>
      </c>
      <c r="AE41">
        <f t="shared" si="25"/>
        <v>-58.618384989724831</v>
      </c>
      <c r="AF41">
        <f t="shared" si="26"/>
        <v>3.5194822287368246E-3</v>
      </c>
      <c r="AG41">
        <f t="shared" si="27"/>
        <v>-58.614865507496091</v>
      </c>
      <c r="AH41">
        <f t="shared" si="28"/>
        <v>67.74845188723657</v>
      </c>
    </row>
    <row r="42" spans="4:34" x14ac:dyDescent="0.25">
      <c r="D42" s="14">
        <f t="shared" si="1"/>
        <v>42725</v>
      </c>
      <c r="E42" s="15">
        <f t="shared" si="29"/>
        <v>0.13194444444444445</v>
      </c>
      <c r="F42" s="2">
        <f t="shared" si="2"/>
        <v>2457743.8819444445</v>
      </c>
      <c r="G42" s="16">
        <f t="shared" si="3"/>
        <v>0.16971613810936334</v>
      </c>
      <c r="I42">
        <f t="shared" si="4"/>
        <v>270.37809324492173</v>
      </c>
      <c r="J42">
        <f t="shared" si="5"/>
        <v>6467.1488963964484</v>
      </c>
      <c r="K42">
        <f t="shared" si="6"/>
        <v>1.6701495993290291E-2</v>
      </c>
      <c r="L42">
        <f t="shared" si="7"/>
        <v>-0.43450387573064009</v>
      </c>
      <c r="M42">
        <f t="shared" si="8"/>
        <v>269.9435893691911</v>
      </c>
      <c r="N42">
        <f t="shared" si="9"/>
        <v>6466.7143925207174</v>
      </c>
      <c r="O42">
        <f t="shared" si="10"/>
        <v>0.98373199843005954</v>
      </c>
      <c r="P42">
        <f t="shared" si="11"/>
        <v>269.93601524630094</v>
      </c>
      <c r="Q42">
        <f t="shared" si="12"/>
        <v>23.437084091906396</v>
      </c>
      <c r="R42">
        <f t="shared" si="13"/>
        <v>23.434731353558089</v>
      </c>
      <c r="S42">
        <f t="shared" si="0"/>
        <v>-90.069737103248926</v>
      </c>
      <c r="T42">
        <f t="shared" si="14"/>
        <v>-23.43471586725153</v>
      </c>
      <c r="U42">
        <f t="shared" si="15"/>
        <v>4.3017311407970583E-2</v>
      </c>
      <c r="V42">
        <f t="shared" si="16"/>
        <v>1.748126291064988</v>
      </c>
      <c r="W42">
        <f t="shared" si="17"/>
        <v>69.938393762656062</v>
      </c>
      <c r="X42" s="15">
        <f t="shared" si="18"/>
        <v>0.54045269007564922</v>
      </c>
      <c r="Y42" s="15">
        <f t="shared" si="19"/>
        <v>0.34617937406827126</v>
      </c>
      <c r="Z42" s="15">
        <f t="shared" si="20"/>
        <v>0.73472600608302718</v>
      </c>
      <c r="AA42" s="17">
        <f t="shared" si="21"/>
        <v>559.5071501012485</v>
      </c>
      <c r="AB42">
        <f t="shared" si="22"/>
        <v>131.74812629106498</v>
      </c>
      <c r="AC42">
        <f t="shared" si="23"/>
        <v>-147.06296842723376</v>
      </c>
      <c r="AD42">
        <f t="shared" si="24"/>
        <v>147.72816755264213</v>
      </c>
      <c r="AE42">
        <f t="shared" si="25"/>
        <v>-57.728167552642134</v>
      </c>
      <c r="AF42">
        <f t="shared" si="26"/>
        <v>3.6436735478450021E-3</v>
      </c>
      <c r="AG42">
        <f t="shared" si="27"/>
        <v>-57.724523879094292</v>
      </c>
      <c r="AH42">
        <f t="shared" si="28"/>
        <v>69.118589579254547</v>
      </c>
    </row>
    <row r="43" spans="4:34" x14ac:dyDescent="0.25">
      <c r="D43" s="14">
        <f t="shared" si="1"/>
        <v>42725</v>
      </c>
      <c r="E43" s="15">
        <f t="shared" si="29"/>
        <v>0.13541666666666666</v>
      </c>
      <c r="F43" s="2">
        <f t="shared" si="2"/>
        <v>2457743.8854166665</v>
      </c>
      <c r="G43" s="16">
        <f t="shared" si="3"/>
        <v>0.16971623317362111</v>
      </c>
      <c r="I43">
        <f t="shared" si="4"/>
        <v>270.381515631394</v>
      </c>
      <c r="J43">
        <f t="shared" si="5"/>
        <v>6467.1523186194399</v>
      </c>
      <c r="K43">
        <f t="shared" si="6"/>
        <v>1.6701495989289987E-2</v>
      </c>
      <c r="L43">
        <f t="shared" si="7"/>
        <v>-0.43439023887345657</v>
      </c>
      <c r="M43">
        <f t="shared" si="8"/>
        <v>269.94712539252055</v>
      </c>
      <c r="N43">
        <f t="shared" si="9"/>
        <v>6466.7179283805663</v>
      </c>
      <c r="O43">
        <f t="shared" si="10"/>
        <v>0.9837317691861347</v>
      </c>
      <c r="P43">
        <f t="shared" si="11"/>
        <v>269.93955125553282</v>
      </c>
      <c r="Q43">
        <f t="shared" si="12"/>
        <v>23.437084090670165</v>
      </c>
      <c r="R43">
        <f t="shared" si="13"/>
        <v>23.434731355560068</v>
      </c>
      <c r="S43">
        <f t="shared" si="0"/>
        <v>-90.065883200698892</v>
      </c>
      <c r="T43">
        <f t="shared" si="14"/>
        <v>-23.434717533606662</v>
      </c>
      <c r="U43">
        <f t="shared" si="15"/>
        <v>4.3017311415529329E-2</v>
      </c>
      <c r="V43">
        <f t="shared" si="16"/>
        <v>1.74640498827655</v>
      </c>
      <c r="W43">
        <f t="shared" si="17"/>
        <v>69.938392010325003</v>
      </c>
      <c r="X43" s="15">
        <f t="shared" si="18"/>
        <v>0.54045388542480799</v>
      </c>
      <c r="Y43" s="15">
        <f t="shared" si="19"/>
        <v>0.34618057428501631</v>
      </c>
      <c r="Z43" s="15">
        <f t="shared" si="20"/>
        <v>0.73472719656459962</v>
      </c>
      <c r="AA43" s="17">
        <f t="shared" si="21"/>
        <v>559.50713608260003</v>
      </c>
      <c r="AB43">
        <f t="shared" si="22"/>
        <v>136.74640498827654</v>
      </c>
      <c r="AC43">
        <f t="shared" si="23"/>
        <v>-145.81339875293088</v>
      </c>
      <c r="AD43">
        <f t="shared" si="24"/>
        <v>146.82994325895919</v>
      </c>
      <c r="AE43">
        <f t="shared" si="25"/>
        <v>-56.82994325895919</v>
      </c>
      <c r="AF43">
        <f t="shared" si="26"/>
        <v>3.7714769578241839E-3</v>
      </c>
      <c r="AG43">
        <f t="shared" si="27"/>
        <v>-56.826171782001367</v>
      </c>
      <c r="AH43">
        <f t="shared" si="28"/>
        <v>70.436809357227446</v>
      </c>
    </row>
    <row r="44" spans="4:34" x14ac:dyDescent="0.25">
      <c r="D44" s="14">
        <f t="shared" si="1"/>
        <v>42725</v>
      </c>
      <c r="E44" s="15">
        <f t="shared" si="29"/>
        <v>0.13888888888888887</v>
      </c>
      <c r="F44" s="2">
        <f t="shared" si="2"/>
        <v>2457743.888888889</v>
      </c>
      <c r="G44" s="16">
        <f t="shared" si="3"/>
        <v>0.16971632823789165</v>
      </c>
      <c r="I44">
        <f t="shared" si="4"/>
        <v>270.38493801832647</v>
      </c>
      <c r="J44">
        <f t="shared" si="5"/>
        <v>6467.1557408428907</v>
      </c>
      <c r="K44">
        <f t="shared" si="6"/>
        <v>1.670149598528968E-2</v>
      </c>
      <c r="L44">
        <f t="shared" si="7"/>
        <v>-0.43427660035350091</v>
      </c>
      <c r="M44">
        <f t="shared" si="8"/>
        <v>269.95066141797298</v>
      </c>
      <c r="N44">
        <f t="shared" si="9"/>
        <v>6466.721464242537</v>
      </c>
      <c r="O44">
        <f t="shared" si="10"/>
        <v>0.98373154000210317</v>
      </c>
      <c r="P44">
        <f t="shared" si="11"/>
        <v>269.94308726688774</v>
      </c>
      <c r="Q44">
        <f t="shared" si="12"/>
        <v>23.437084089433931</v>
      </c>
      <c r="R44">
        <f t="shared" si="13"/>
        <v>23.434731357562065</v>
      </c>
      <c r="S44">
        <f t="shared" si="0"/>
        <v>-90.062029295740558</v>
      </c>
      <c r="T44">
        <f t="shared" si="14"/>
        <v>-23.434719105371407</v>
      </c>
      <c r="U44">
        <f t="shared" si="15"/>
        <v>4.3017311423088143E-2</v>
      </c>
      <c r="V44">
        <f t="shared" si="16"/>
        <v>1.7446836783948789</v>
      </c>
      <c r="W44">
        <f t="shared" si="17"/>
        <v>69.938390357464669</v>
      </c>
      <c r="X44" s="15">
        <f t="shared" si="18"/>
        <v>0.54045508077889237</v>
      </c>
      <c r="Y44" s="15">
        <f t="shared" si="19"/>
        <v>0.34618177423037944</v>
      </c>
      <c r="Z44" s="15">
        <f t="shared" si="20"/>
        <v>0.73472838732740531</v>
      </c>
      <c r="AA44" s="17">
        <f t="shared" si="21"/>
        <v>559.50712285971736</v>
      </c>
      <c r="AB44">
        <f t="shared" si="22"/>
        <v>141.74468367839486</v>
      </c>
      <c r="AC44">
        <f t="shared" si="23"/>
        <v>-144.56382908040129</v>
      </c>
      <c r="AD44">
        <f t="shared" si="24"/>
        <v>145.92447666025947</v>
      </c>
      <c r="AE44">
        <f t="shared" si="25"/>
        <v>-55.924476660259472</v>
      </c>
      <c r="AF44">
        <f t="shared" si="26"/>
        <v>3.9029898755209083E-3</v>
      </c>
      <c r="AG44">
        <f t="shared" si="27"/>
        <v>-55.920573670383952</v>
      </c>
      <c r="AH44">
        <f t="shared" si="28"/>
        <v>71.706992913135025</v>
      </c>
    </row>
    <row r="45" spans="4:34" x14ac:dyDescent="0.25">
      <c r="D45" s="14">
        <f t="shared" si="1"/>
        <v>42725</v>
      </c>
      <c r="E45" s="15">
        <f t="shared" si="29"/>
        <v>0.14236111111111108</v>
      </c>
      <c r="F45" s="2">
        <f t="shared" si="2"/>
        <v>2457743.892361111</v>
      </c>
      <c r="G45" s="16">
        <f t="shared" si="3"/>
        <v>0.16971642330214942</v>
      </c>
      <c r="I45">
        <f t="shared" si="4"/>
        <v>270.38836040479964</v>
      </c>
      <c r="J45">
        <f t="shared" si="5"/>
        <v>6467.1591630658822</v>
      </c>
      <c r="K45">
        <f t="shared" si="6"/>
        <v>1.6701495981289376E-2</v>
      </c>
      <c r="L45">
        <f t="shared" si="7"/>
        <v>-0.4341629602017546</v>
      </c>
      <c r="M45">
        <f t="shared" si="8"/>
        <v>269.95419744459787</v>
      </c>
      <c r="N45">
        <f t="shared" si="9"/>
        <v>6466.7250001056809</v>
      </c>
      <c r="O45">
        <f t="shared" si="10"/>
        <v>0.9837313108780269</v>
      </c>
      <c r="P45">
        <f t="shared" si="11"/>
        <v>269.94662327941518</v>
      </c>
      <c r="Q45">
        <f t="shared" si="12"/>
        <v>23.4370840881977</v>
      </c>
      <c r="R45">
        <f t="shared" si="13"/>
        <v>23.434731359564086</v>
      </c>
      <c r="S45">
        <f t="shared" si="0"/>
        <v>-90.058175389415396</v>
      </c>
      <c r="T45">
        <f t="shared" si="14"/>
        <v>-23.434720582545204</v>
      </c>
      <c r="U45">
        <f t="shared" si="15"/>
        <v>4.3017311430647062E-2</v>
      </c>
      <c r="V45">
        <f t="shared" si="16"/>
        <v>1.7429623619057508</v>
      </c>
      <c r="W45">
        <f t="shared" si="17"/>
        <v>69.938388804075672</v>
      </c>
      <c r="X45" s="15">
        <f t="shared" si="18"/>
        <v>0.54045627613756553</v>
      </c>
      <c r="Y45" s="15">
        <f t="shared" si="19"/>
        <v>0.34618297390402197</v>
      </c>
      <c r="Z45" s="15">
        <f t="shared" si="20"/>
        <v>0.73472957837110908</v>
      </c>
      <c r="AA45" s="17">
        <f t="shared" si="21"/>
        <v>559.50711043260537</v>
      </c>
      <c r="AB45">
        <f t="shared" si="22"/>
        <v>146.74296236190568</v>
      </c>
      <c r="AC45">
        <f t="shared" si="23"/>
        <v>-143.31425940952357</v>
      </c>
      <c r="AD45">
        <f t="shared" si="24"/>
        <v>145.01246381884977</v>
      </c>
      <c r="AE45">
        <f t="shared" si="25"/>
        <v>-55.012463818849767</v>
      </c>
      <c r="AF45">
        <f t="shared" si="26"/>
        <v>4.0383272047000022E-3</v>
      </c>
      <c r="AG45">
        <f t="shared" si="27"/>
        <v>-55.00842549164507</v>
      </c>
      <c r="AH45">
        <f t="shared" si="28"/>
        <v>72.932719616508109</v>
      </c>
    </row>
    <row r="46" spans="4:34" x14ac:dyDescent="0.25">
      <c r="D46" s="14">
        <f t="shared" si="1"/>
        <v>42725</v>
      </c>
      <c r="E46" s="15">
        <f t="shared" si="29"/>
        <v>0.14583333333333329</v>
      </c>
      <c r="F46" s="2">
        <f t="shared" si="2"/>
        <v>2457743.8958333335</v>
      </c>
      <c r="G46" s="16">
        <f t="shared" si="3"/>
        <v>0.16971651836641996</v>
      </c>
      <c r="I46">
        <f t="shared" si="4"/>
        <v>270.39178279173211</v>
      </c>
      <c r="J46">
        <f t="shared" si="5"/>
        <v>6467.162585289333</v>
      </c>
      <c r="K46">
        <f t="shared" si="6"/>
        <v>1.6701495977289069E-2</v>
      </c>
      <c r="L46">
        <f t="shared" si="7"/>
        <v>-0.43404931838809474</v>
      </c>
      <c r="M46">
        <f t="shared" si="8"/>
        <v>269.95773347334404</v>
      </c>
      <c r="N46">
        <f t="shared" si="9"/>
        <v>6466.7285359709449</v>
      </c>
      <c r="O46">
        <f t="shared" si="10"/>
        <v>0.98373108181384583</v>
      </c>
      <c r="P46">
        <f t="shared" si="11"/>
        <v>269.95015929406384</v>
      </c>
      <c r="Q46">
        <f t="shared" si="12"/>
        <v>23.437084086961466</v>
      </c>
      <c r="R46">
        <f t="shared" si="13"/>
        <v>23.434731361566133</v>
      </c>
      <c r="S46">
        <f t="shared" si="0"/>
        <v>-90.054321480694938</v>
      </c>
      <c r="T46">
        <f t="shared" si="14"/>
        <v>-23.434721965128301</v>
      </c>
      <c r="U46">
        <f t="shared" si="15"/>
        <v>4.3017311438206078E-2</v>
      </c>
      <c r="V46">
        <f t="shared" si="16"/>
        <v>1.7412410383701096</v>
      </c>
      <c r="W46">
        <f t="shared" si="17"/>
        <v>69.938387350157782</v>
      </c>
      <c r="X46" s="15">
        <f t="shared" si="18"/>
        <v>0.54045747150113188</v>
      </c>
      <c r="Y46" s="15">
        <f t="shared" si="19"/>
        <v>0.34618417330624918</v>
      </c>
      <c r="Z46" s="15">
        <f t="shared" si="20"/>
        <v>0.73473076969601459</v>
      </c>
      <c r="AA46" s="17">
        <f t="shared" si="21"/>
        <v>559.50709880126226</v>
      </c>
      <c r="AB46">
        <f t="shared" si="22"/>
        <v>151.74124103837005</v>
      </c>
      <c r="AC46">
        <f t="shared" si="23"/>
        <v>-142.06468974040749</v>
      </c>
      <c r="AD46">
        <f t="shared" si="24"/>
        <v>144.0945397220386</v>
      </c>
      <c r="AE46">
        <f t="shared" si="25"/>
        <v>-54.094539722038604</v>
      </c>
      <c r="AF46">
        <f t="shared" si="26"/>
        <v>4.1776215018416232E-3</v>
      </c>
      <c r="AG46">
        <f t="shared" si="27"/>
        <v>-54.090362100536765</v>
      </c>
      <c r="AH46">
        <f t="shared" si="28"/>
        <v>74.117288949956389</v>
      </c>
    </row>
    <row r="47" spans="4:34" x14ac:dyDescent="0.25">
      <c r="D47" s="14">
        <f t="shared" si="1"/>
        <v>42725</v>
      </c>
      <c r="E47" s="15">
        <f t="shared" si="29"/>
        <v>0.1493055555555555</v>
      </c>
      <c r="F47" s="2">
        <f t="shared" si="2"/>
        <v>2457743.8993055555</v>
      </c>
      <c r="G47" s="16">
        <f t="shared" si="3"/>
        <v>0.16971661343067773</v>
      </c>
      <c r="I47">
        <f t="shared" si="4"/>
        <v>270.39520517820529</v>
      </c>
      <c r="J47">
        <f t="shared" si="5"/>
        <v>6467.1660075123245</v>
      </c>
      <c r="K47">
        <f t="shared" si="6"/>
        <v>1.6701495973288766E-2</v>
      </c>
      <c r="L47">
        <f t="shared" si="7"/>
        <v>-0.43393567494350394</v>
      </c>
      <c r="M47">
        <f t="shared" si="8"/>
        <v>269.9612695032618</v>
      </c>
      <c r="N47">
        <f t="shared" si="9"/>
        <v>6466.7320718373812</v>
      </c>
      <c r="O47">
        <f t="shared" si="10"/>
        <v>0.98373085280962214</v>
      </c>
      <c r="P47">
        <f t="shared" si="11"/>
        <v>269.95369530988415</v>
      </c>
      <c r="Q47">
        <f t="shared" si="12"/>
        <v>23.437084085725235</v>
      </c>
      <c r="R47">
        <f t="shared" si="13"/>
        <v>23.434731363568208</v>
      </c>
      <c r="S47">
        <f t="shared" si="0"/>
        <v>-90.050467570619631</v>
      </c>
      <c r="T47">
        <f t="shared" si="14"/>
        <v>-23.434723253120186</v>
      </c>
      <c r="U47">
        <f t="shared" si="15"/>
        <v>4.3017311445765184E-2</v>
      </c>
      <c r="V47">
        <f t="shared" si="16"/>
        <v>1.7395197082734057</v>
      </c>
      <c r="W47">
        <f t="shared" si="17"/>
        <v>69.938385995711513</v>
      </c>
      <c r="X47" s="15">
        <f t="shared" si="18"/>
        <v>0.5404586668692547</v>
      </c>
      <c r="Y47" s="15">
        <f t="shared" si="19"/>
        <v>0.3461853724367227</v>
      </c>
      <c r="Z47" s="15">
        <f t="shared" si="20"/>
        <v>0.73473196130178664</v>
      </c>
      <c r="AA47" s="17">
        <f t="shared" si="21"/>
        <v>559.50708796569211</v>
      </c>
      <c r="AB47">
        <f t="shared" si="22"/>
        <v>156.73951970827332</v>
      </c>
      <c r="AC47">
        <f t="shared" si="23"/>
        <v>-140.81512007293168</v>
      </c>
      <c r="AD47">
        <f t="shared" si="24"/>
        <v>143.17128488870213</v>
      </c>
      <c r="AE47">
        <f t="shared" si="25"/>
        <v>-53.171284888702132</v>
      </c>
      <c r="AF47">
        <f t="shared" si="26"/>
        <v>4.3210233221265418E-3</v>
      </c>
      <c r="AG47">
        <f t="shared" si="27"/>
        <v>-53.166963865380005</v>
      </c>
      <c r="AH47">
        <f t="shared" si="28"/>
        <v>75.263742335913719</v>
      </c>
    </row>
    <row r="48" spans="4:34" x14ac:dyDescent="0.25">
      <c r="D48" s="14">
        <f t="shared" si="1"/>
        <v>42725</v>
      </c>
      <c r="E48" s="15">
        <f t="shared" si="29"/>
        <v>0.15277777777777771</v>
      </c>
      <c r="F48" s="2">
        <f t="shared" si="2"/>
        <v>2457743.902777778</v>
      </c>
      <c r="G48" s="16">
        <f t="shared" si="3"/>
        <v>0.16971670849494824</v>
      </c>
      <c r="I48">
        <f t="shared" si="4"/>
        <v>270.39862756513685</v>
      </c>
      <c r="J48">
        <f t="shared" si="5"/>
        <v>6467.1694297357744</v>
      </c>
      <c r="K48">
        <f t="shared" si="6"/>
        <v>1.6701495969288462E-2</v>
      </c>
      <c r="L48">
        <f t="shared" si="7"/>
        <v>-0.43382202983788526</v>
      </c>
      <c r="M48">
        <f t="shared" si="8"/>
        <v>269.96480553529898</v>
      </c>
      <c r="N48">
        <f t="shared" si="9"/>
        <v>6466.7356077059367</v>
      </c>
      <c r="O48">
        <f t="shared" si="10"/>
        <v>0.98373062386529508</v>
      </c>
      <c r="P48">
        <f t="shared" si="11"/>
        <v>269.95723132782393</v>
      </c>
      <c r="Q48">
        <f t="shared" si="12"/>
        <v>23.437084084489001</v>
      </c>
      <c r="R48">
        <f t="shared" si="13"/>
        <v>23.4347313655703</v>
      </c>
      <c r="S48">
        <f t="shared" si="0"/>
        <v>-90.046613658161945</v>
      </c>
      <c r="T48">
        <f t="shared" si="14"/>
        <v>-23.43472444652107</v>
      </c>
      <c r="U48">
        <f t="shared" si="15"/>
        <v>4.3017311453324353E-2</v>
      </c>
      <c r="V48">
        <f t="shared" si="16"/>
        <v>1.7377983711770257</v>
      </c>
      <c r="W48">
        <f t="shared" si="17"/>
        <v>69.938384740736666</v>
      </c>
      <c r="X48" s="15">
        <f t="shared" si="18"/>
        <v>0.54045986224223819</v>
      </c>
      <c r="Y48" s="15">
        <f t="shared" si="19"/>
        <v>0.34618657129574748</v>
      </c>
      <c r="Z48" s="15">
        <f t="shared" si="20"/>
        <v>0.73473315318872889</v>
      </c>
      <c r="AA48" s="17">
        <f t="shared" si="21"/>
        <v>559.50707792589333</v>
      </c>
      <c r="AB48">
        <f t="shared" si="22"/>
        <v>161.73779837117692</v>
      </c>
      <c r="AC48">
        <f t="shared" si="23"/>
        <v>-139.56555040720576</v>
      </c>
      <c r="AD48">
        <f t="shared" si="24"/>
        <v>142.24323124872859</v>
      </c>
      <c r="AE48">
        <f t="shared" si="25"/>
        <v>-52.243231248728591</v>
      </c>
      <c r="AF48">
        <f t="shared" si="26"/>
        <v>4.4687017486824193E-3</v>
      </c>
      <c r="AG48">
        <f t="shared" si="27"/>
        <v>-52.238762546979906</v>
      </c>
      <c r="AH48">
        <f t="shared" si="28"/>
        <v>76.374884001760961</v>
      </c>
    </row>
    <row r="49" spans="4:34" x14ac:dyDescent="0.25">
      <c r="D49" s="14">
        <f t="shared" si="1"/>
        <v>42725</v>
      </c>
      <c r="E49" s="15">
        <f t="shared" si="29"/>
        <v>0.15624999999999992</v>
      </c>
      <c r="F49" s="2">
        <f t="shared" si="2"/>
        <v>2457743.90625</v>
      </c>
      <c r="G49" s="16">
        <f t="shared" si="3"/>
        <v>0.16971680355920601</v>
      </c>
      <c r="I49">
        <f t="shared" si="4"/>
        <v>270.40204995161002</v>
      </c>
      <c r="J49">
        <f t="shared" si="5"/>
        <v>6467.1728519587659</v>
      </c>
      <c r="K49">
        <f t="shared" si="6"/>
        <v>1.6701495965288155E-2</v>
      </c>
      <c r="L49">
        <f t="shared" si="7"/>
        <v>-0.4337083831021683</v>
      </c>
      <c r="M49">
        <f t="shared" si="8"/>
        <v>269.96834156850787</v>
      </c>
      <c r="N49">
        <f t="shared" si="9"/>
        <v>6466.7391435756635</v>
      </c>
      <c r="O49">
        <f t="shared" si="10"/>
        <v>0.98373039498092751</v>
      </c>
      <c r="P49">
        <f t="shared" si="11"/>
        <v>269.96076734693537</v>
      </c>
      <c r="Q49">
        <f t="shared" si="12"/>
        <v>23.437084083252767</v>
      </c>
      <c r="R49">
        <f t="shared" si="13"/>
        <v>23.434731367572418</v>
      </c>
      <c r="S49">
        <f t="shared" si="0"/>
        <v>-90.042759744360495</v>
      </c>
      <c r="T49">
        <f t="shared" si="14"/>
        <v>-23.434725545330494</v>
      </c>
      <c r="U49">
        <f t="shared" si="15"/>
        <v>4.3017311460883632E-2</v>
      </c>
      <c r="V49">
        <f t="shared" si="16"/>
        <v>1.7360770275655322</v>
      </c>
      <c r="W49">
        <f t="shared" si="17"/>
        <v>69.938383585233751</v>
      </c>
      <c r="X49" s="15">
        <f t="shared" si="18"/>
        <v>0.54046105761974617</v>
      </c>
      <c r="Y49" s="15">
        <f t="shared" si="19"/>
        <v>0.34618776988298572</v>
      </c>
      <c r="Z49" s="15">
        <f t="shared" si="20"/>
        <v>0.73473434535650661</v>
      </c>
      <c r="AA49" s="17">
        <f t="shared" si="21"/>
        <v>559.50706868187001</v>
      </c>
      <c r="AB49">
        <f t="shared" si="22"/>
        <v>166.73607702756541</v>
      </c>
      <c r="AC49">
        <f t="shared" si="23"/>
        <v>-138.31598074310864</v>
      </c>
      <c r="AD49">
        <f t="shared" si="24"/>
        <v>141.31086736963692</v>
      </c>
      <c r="AE49">
        <f t="shared" si="25"/>
        <v>-51.310867369636924</v>
      </c>
      <c r="AF49">
        <f t="shared" si="26"/>
        <v>4.62084511072673E-3</v>
      </c>
      <c r="AG49">
        <f t="shared" si="27"/>
        <v>-51.306246524526195</v>
      </c>
      <c r="AH49">
        <f t="shared" si="28"/>
        <v>77.453300673378124</v>
      </c>
    </row>
    <row r="50" spans="4:34" x14ac:dyDescent="0.25">
      <c r="D50" s="14">
        <f t="shared" si="1"/>
        <v>42725</v>
      </c>
      <c r="E50" s="15">
        <f t="shared" si="29"/>
        <v>0.15972222222222213</v>
      </c>
      <c r="F50" s="2">
        <f t="shared" si="2"/>
        <v>2457743.909722222</v>
      </c>
      <c r="G50" s="16">
        <f t="shared" si="3"/>
        <v>0.16971689862346379</v>
      </c>
      <c r="I50">
        <f t="shared" si="4"/>
        <v>270.40547233808229</v>
      </c>
      <c r="J50">
        <f t="shared" si="5"/>
        <v>6467.1762741817565</v>
      </c>
      <c r="K50">
        <f t="shared" si="6"/>
        <v>1.6701495961287852E-2</v>
      </c>
      <c r="L50">
        <f t="shared" si="7"/>
        <v>-0.43359473472153282</v>
      </c>
      <c r="M50">
        <f t="shared" si="8"/>
        <v>269.97187760336078</v>
      </c>
      <c r="N50">
        <f t="shared" si="9"/>
        <v>6466.7426794470348</v>
      </c>
      <c r="O50">
        <f t="shared" si="10"/>
        <v>0.98373016615648889</v>
      </c>
      <c r="P50">
        <f t="shared" si="11"/>
        <v>269.96430336769095</v>
      </c>
      <c r="Q50">
        <f t="shared" si="12"/>
        <v>23.437084082016536</v>
      </c>
      <c r="R50">
        <f t="shared" si="13"/>
        <v>23.434731369574564</v>
      </c>
      <c r="S50">
        <f t="shared" si="0"/>
        <v>-90.038905828705737</v>
      </c>
      <c r="T50">
        <f t="shared" si="14"/>
        <v>-23.434726549548493</v>
      </c>
      <c r="U50">
        <f t="shared" si="15"/>
        <v>4.3017311468443009E-2</v>
      </c>
      <c r="V50">
        <f t="shared" si="16"/>
        <v>1.7343556772317494</v>
      </c>
      <c r="W50">
        <f t="shared" si="17"/>
        <v>69.938382529202684</v>
      </c>
      <c r="X50" s="15">
        <f t="shared" si="18"/>
        <v>0.5404622530019223</v>
      </c>
      <c r="Y50" s="15">
        <f t="shared" si="19"/>
        <v>0.34618896819858147</v>
      </c>
      <c r="Z50" s="15">
        <f t="shared" si="20"/>
        <v>0.73473553780526313</v>
      </c>
      <c r="AA50" s="17">
        <f t="shared" si="21"/>
        <v>559.50706023362147</v>
      </c>
      <c r="AB50">
        <f t="shared" si="22"/>
        <v>171.7343556772316</v>
      </c>
      <c r="AC50">
        <f t="shared" si="23"/>
        <v>-137.06641108069209</v>
      </c>
      <c r="AD50">
        <f t="shared" si="24"/>
        <v>140.37464310228697</v>
      </c>
      <c r="AE50">
        <f t="shared" si="25"/>
        <v>-50.374643102286967</v>
      </c>
      <c r="AF50">
        <f t="shared" si="26"/>
        <v>4.7776618983965966E-3</v>
      </c>
      <c r="AG50">
        <f t="shared" si="27"/>
        <v>-50.369865440388573</v>
      </c>
      <c r="AH50">
        <f t="shared" si="28"/>
        <v>78.501379983831214</v>
      </c>
    </row>
    <row r="51" spans="4:34" x14ac:dyDescent="0.25">
      <c r="D51" s="14">
        <f t="shared" si="1"/>
        <v>42725</v>
      </c>
      <c r="E51" s="15">
        <f t="shared" si="29"/>
        <v>0.16319444444444434</v>
      </c>
      <c r="F51" s="2">
        <f t="shared" si="2"/>
        <v>2457743.9131944445</v>
      </c>
      <c r="G51" s="16">
        <f t="shared" si="3"/>
        <v>0.16971699368773432</v>
      </c>
      <c r="I51">
        <f t="shared" si="4"/>
        <v>270.40889472501476</v>
      </c>
      <c r="J51">
        <f t="shared" si="5"/>
        <v>6467.1796964052082</v>
      </c>
      <c r="K51">
        <f t="shared" si="6"/>
        <v>1.6701495957287548E-2</v>
      </c>
      <c r="L51">
        <f t="shared" si="7"/>
        <v>-0.43348108468113078</v>
      </c>
      <c r="M51">
        <f t="shared" si="8"/>
        <v>269.97541364033361</v>
      </c>
      <c r="N51">
        <f t="shared" si="9"/>
        <v>6466.746215320527</v>
      </c>
      <c r="O51">
        <f t="shared" si="10"/>
        <v>0.98372993739194992</v>
      </c>
      <c r="P51">
        <f t="shared" si="11"/>
        <v>269.96783939056638</v>
      </c>
      <c r="Q51">
        <f t="shared" si="12"/>
        <v>23.437084080780302</v>
      </c>
      <c r="R51">
        <f t="shared" si="13"/>
        <v>23.434731371576731</v>
      </c>
      <c r="S51">
        <f t="shared" si="0"/>
        <v>-90.035051910684729</v>
      </c>
      <c r="T51">
        <f t="shared" si="14"/>
        <v>-23.434727459175019</v>
      </c>
      <c r="U51">
        <f t="shared" si="15"/>
        <v>4.3017311476002483E-2</v>
      </c>
      <c r="V51">
        <f t="shared" si="16"/>
        <v>1.7326343199671401</v>
      </c>
      <c r="W51">
        <f t="shared" si="17"/>
        <v>69.938381572643593</v>
      </c>
      <c r="X51" s="15">
        <f t="shared" si="18"/>
        <v>0.54046344838891158</v>
      </c>
      <c r="Y51" s="15">
        <f t="shared" si="19"/>
        <v>0.3461901662426794</v>
      </c>
      <c r="Z51" s="15">
        <f t="shared" si="20"/>
        <v>0.73473673053514377</v>
      </c>
      <c r="AA51" s="17">
        <f t="shared" si="21"/>
        <v>559.50705258114874</v>
      </c>
      <c r="AB51">
        <f t="shared" si="22"/>
        <v>176.73263431996699</v>
      </c>
      <c r="AC51">
        <f t="shared" si="23"/>
        <v>-135.81684142000825</v>
      </c>
      <c r="AD51">
        <f t="shared" si="24"/>
        <v>139.43497370942046</v>
      </c>
      <c r="AE51">
        <f t="shared" si="25"/>
        <v>-49.434973709420461</v>
      </c>
      <c r="AF51">
        <f t="shared" si="26"/>
        <v>4.9393818853844806E-3</v>
      </c>
      <c r="AG51">
        <f t="shared" si="27"/>
        <v>-49.430034327535076</v>
      </c>
      <c r="AH51">
        <f t="shared" si="28"/>
        <v>79.521327557354596</v>
      </c>
    </row>
    <row r="52" spans="4:34" x14ac:dyDescent="0.25">
      <c r="D52" s="14">
        <f t="shared" si="1"/>
        <v>42725</v>
      </c>
      <c r="E52" s="15">
        <f t="shared" si="29"/>
        <v>0.16666666666666655</v>
      </c>
      <c r="F52" s="2">
        <f t="shared" si="2"/>
        <v>2457743.9166666665</v>
      </c>
      <c r="G52" s="16">
        <f t="shared" si="3"/>
        <v>0.1697170887519921</v>
      </c>
      <c r="I52">
        <f t="shared" si="4"/>
        <v>270.41231711148794</v>
      </c>
      <c r="J52">
        <f t="shared" si="5"/>
        <v>6467.1831186281988</v>
      </c>
      <c r="K52">
        <f t="shared" si="6"/>
        <v>1.6701495953287241E-2</v>
      </c>
      <c r="L52">
        <f t="shared" si="7"/>
        <v>-0.4333674330119468</v>
      </c>
      <c r="M52">
        <f t="shared" si="8"/>
        <v>269.978949678476</v>
      </c>
      <c r="N52">
        <f t="shared" si="9"/>
        <v>6466.7497511951869</v>
      </c>
      <c r="O52">
        <f t="shared" si="10"/>
        <v>0.98372970868737286</v>
      </c>
      <c r="P52">
        <f t="shared" si="11"/>
        <v>269.97137541461143</v>
      </c>
      <c r="Q52">
        <f t="shared" si="12"/>
        <v>23.437084079544071</v>
      </c>
      <c r="R52">
        <f t="shared" si="13"/>
        <v>23.434731373578924</v>
      </c>
      <c r="S52">
        <f t="shared" si="0"/>
        <v>-90.031197991338701</v>
      </c>
      <c r="T52">
        <f t="shared" si="14"/>
        <v>-23.434728274209714</v>
      </c>
      <c r="U52">
        <f t="shared" si="15"/>
        <v>4.301731148356204E-2</v>
      </c>
      <c r="V52">
        <f t="shared" si="16"/>
        <v>1.7309129562574184</v>
      </c>
      <c r="W52">
        <f t="shared" si="17"/>
        <v>69.938380715556804</v>
      </c>
      <c r="X52" s="15">
        <f t="shared" si="18"/>
        <v>0.54046464378037673</v>
      </c>
      <c r="Y52" s="15">
        <f t="shared" si="19"/>
        <v>0.34619136401494116</v>
      </c>
      <c r="Z52" s="15">
        <f t="shared" si="20"/>
        <v>0.73473792354581224</v>
      </c>
      <c r="AA52" s="17">
        <f t="shared" si="21"/>
        <v>559.50704572445443</v>
      </c>
      <c r="AB52">
        <f t="shared" si="22"/>
        <v>181.73091295625724</v>
      </c>
      <c r="AC52">
        <f t="shared" si="23"/>
        <v>-134.56727176093568</v>
      </c>
      <c r="AD52">
        <f t="shared" si="24"/>
        <v>138.49224353624942</v>
      </c>
      <c r="AE52">
        <f t="shared" si="25"/>
        <v>-48.492243536249418</v>
      </c>
      <c r="AF52">
        <f t="shared" si="26"/>
        <v>5.1062574736301979E-3</v>
      </c>
      <c r="AG52">
        <f t="shared" si="27"/>
        <v>-48.487137278775791</v>
      </c>
      <c r="AH52">
        <f t="shared" si="28"/>
        <v>80.515182775491667</v>
      </c>
    </row>
    <row r="53" spans="4:34" x14ac:dyDescent="0.25">
      <c r="D53" s="14">
        <f t="shared" si="1"/>
        <v>42725</v>
      </c>
      <c r="E53" s="15">
        <f t="shared" si="29"/>
        <v>0.17013888888888876</v>
      </c>
      <c r="F53" s="2">
        <f t="shared" si="2"/>
        <v>2457743.920138889</v>
      </c>
      <c r="G53" s="16">
        <f t="shared" si="3"/>
        <v>0.16971718381626263</v>
      </c>
      <c r="I53">
        <f t="shared" si="4"/>
        <v>270.41573949842041</v>
      </c>
      <c r="J53">
        <f t="shared" si="5"/>
        <v>6467.1865408516505</v>
      </c>
      <c r="K53">
        <f t="shared" si="6"/>
        <v>1.6701495949286937E-2</v>
      </c>
      <c r="L53">
        <f t="shared" si="7"/>
        <v>-0.43325377968385531</v>
      </c>
      <c r="M53">
        <f t="shared" si="8"/>
        <v>269.98248571873654</v>
      </c>
      <c r="N53">
        <f t="shared" si="9"/>
        <v>6466.753287071967</v>
      </c>
      <c r="O53">
        <f t="shared" si="10"/>
        <v>0.983729480042697</v>
      </c>
      <c r="P53">
        <f t="shared" si="11"/>
        <v>269.97491144077463</v>
      </c>
      <c r="Q53">
        <f t="shared" si="12"/>
        <v>23.437084078307837</v>
      </c>
      <c r="R53">
        <f t="shared" si="13"/>
        <v>23.434731375581141</v>
      </c>
      <c r="S53">
        <f t="shared" si="0"/>
        <v>-90.027344069639298</v>
      </c>
      <c r="T53">
        <f t="shared" si="14"/>
        <v>-23.434728994652659</v>
      </c>
      <c r="U53">
        <f t="shared" si="15"/>
        <v>4.3017311491121681E-2</v>
      </c>
      <c r="V53">
        <f t="shared" si="16"/>
        <v>1.7291915856635907</v>
      </c>
      <c r="W53">
        <f t="shared" si="17"/>
        <v>69.93837995794226</v>
      </c>
      <c r="X53" s="15">
        <f t="shared" si="18"/>
        <v>0.5404658391766225</v>
      </c>
      <c r="Y53" s="15">
        <f t="shared" si="19"/>
        <v>0.34619256151567179</v>
      </c>
      <c r="Z53" s="15">
        <f t="shared" si="20"/>
        <v>0.7347391168375732</v>
      </c>
      <c r="AA53" s="17">
        <f t="shared" si="21"/>
        <v>559.50703966353808</v>
      </c>
      <c r="AB53">
        <f t="shared" si="22"/>
        <v>186.72919158566339</v>
      </c>
      <c r="AC53">
        <f t="shared" si="23"/>
        <v>-133.31770210358417</v>
      </c>
      <c r="AD53">
        <f t="shared" si="24"/>
        <v>137.54680927640041</v>
      </c>
      <c r="AE53">
        <f t="shared" si="25"/>
        <v>-47.54680927640041</v>
      </c>
      <c r="AF53">
        <f t="shared" si="26"/>
        <v>5.2785652781143803E-3</v>
      </c>
      <c r="AG53">
        <f t="shared" si="27"/>
        <v>-47.541530711122299</v>
      </c>
      <c r="AH53">
        <f t="shared" si="28"/>
        <v>81.484833264736722</v>
      </c>
    </row>
    <row r="54" spans="4:34" x14ac:dyDescent="0.25">
      <c r="D54" s="14">
        <f t="shared" si="1"/>
        <v>42725</v>
      </c>
      <c r="E54" s="15">
        <f t="shared" si="29"/>
        <v>0.17361111111111097</v>
      </c>
      <c r="F54" s="2">
        <f t="shared" si="2"/>
        <v>2457743.923611111</v>
      </c>
      <c r="G54" s="16">
        <f t="shared" si="3"/>
        <v>0.16971727888052041</v>
      </c>
      <c r="I54">
        <f t="shared" si="4"/>
        <v>270.41916188489358</v>
      </c>
      <c r="J54">
        <f t="shared" si="5"/>
        <v>6467.1899630746411</v>
      </c>
      <c r="K54">
        <f t="shared" si="6"/>
        <v>1.6701495945286634E-2</v>
      </c>
      <c r="L54">
        <f t="shared" si="7"/>
        <v>-0.43314012472784164</v>
      </c>
      <c r="M54">
        <f t="shared" si="8"/>
        <v>269.98602176016573</v>
      </c>
      <c r="N54">
        <f t="shared" si="9"/>
        <v>6466.7568229499129</v>
      </c>
      <c r="O54">
        <f t="shared" si="10"/>
        <v>0.98372925145798473</v>
      </c>
      <c r="P54">
        <f t="shared" si="11"/>
        <v>269.97844746810648</v>
      </c>
      <c r="Q54">
        <f t="shared" si="12"/>
        <v>23.437084077071606</v>
      </c>
      <c r="R54">
        <f t="shared" si="13"/>
        <v>23.434731377583383</v>
      </c>
      <c r="S54">
        <f t="shared" si="0"/>
        <v>-90.023490146626955</v>
      </c>
      <c r="T54">
        <f t="shared" si="14"/>
        <v>-23.434729620503511</v>
      </c>
      <c r="U54">
        <f t="shared" si="15"/>
        <v>4.3017311498681418E-2</v>
      </c>
      <c r="V54">
        <f t="shared" si="16"/>
        <v>1.7274702086710467</v>
      </c>
      <c r="W54">
        <f t="shared" si="17"/>
        <v>69.938379299800317</v>
      </c>
      <c r="X54" s="15">
        <f t="shared" si="18"/>
        <v>0.54046703457731171</v>
      </c>
      <c r="Y54" s="15">
        <f t="shared" si="19"/>
        <v>0.34619375874453306</v>
      </c>
      <c r="Z54" s="15">
        <f t="shared" si="20"/>
        <v>0.73474031041009036</v>
      </c>
      <c r="AA54" s="17">
        <f t="shared" si="21"/>
        <v>559.50703439840254</v>
      </c>
      <c r="AB54">
        <f t="shared" si="22"/>
        <v>191.72747020867084</v>
      </c>
      <c r="AC54">
        <f t="shared" si="23"/>
        <v>-132.06813244783228</v>
      </c>
      <c r="AD54">
        <f t="shared" si="24"/>
        <v>136.59900287935028</v>
      </c>
      <c r="AE54">
        <f t="shared" si="25"/>
        <v>-46.59900287935028</v>
      </c>
      <c r="AF54">
        <f t="shared" si="26"/>
        <v>5.4566079744088987E-3</v>
      </c>
      <c r="AG54">
        <f t="shared" si="27"/>
        <v>-46.593546271375871</v>
      </c>
      <c r="AH54">
        <f t="shared" si="28"/>
        <v>82.43202816721697</v>
      </c>
    </row>
    <row r="55" spans="4:34" x14ac:dyDescent="0.25">
      <c r="D55" s="14">
        <f t="shared" si="1"/>
        <v>42725</v>
      </c>
      <c r="E55" s="15">
        <f t="shared" si="29"/>
        <v>0.17708333333333318</v>
      </c>
      <c r="F55" s="2">
        <f t="shared" si="2"/>
        <v>2457743.9270833335</v>
      </c>
      <c r="G55" s="16">
        <f t="shared" si="3"/>
        <v>0.16971737394479092</v>
      </c>
      <c r="I55">
        <f t="shared" si="4"/>
        <v>270.42258427182514</v>
      </c>
      <c r="J55">
        <f t="shared" si="5"/>
        <v>6467.1933852980919</v>
      </c>
      <c r="K55">
        <f t="shared" si="6"/>
        <v>1.6701495941286327E-2</v>
      </c>
      <c r="L55">
        <f t="shared" si="7"/>
        <v>-0.43302646811380618</v>
      </c>
      <c r="M55">
        <f t="shared" si="8"/>
        <v>269.98955780371136</v>
      </c>
      <c r="N55">
        <f t="shared" si="9"/>
        <v>6466.760358829978</v>
      </c>
      <c r="O55">
        <f t="shared" si="10"/>
        <v>0.98372902293317566</v>
      </c>
      <c r="P55">
        <f t="shared" si="11"/>
        <v>269.98198349755484</v>
      </c>
      <c r="Q55">
        <f t="shared" si="12"/>
        <v>23.437084075835372</v>
      </c>
      <c r="R55">
        <f t="shared" si="13"/>
        <v>23.434731379585646</v>
      </c>
      <c r="S55">
        <f t="shared" si="0"/>
        <v>-90.019636221274055</v>
      </c>
      <c r="T55">
        <f t="shared" si="14"/>
        <v>-23.434730151762317</v>
      </c>
      <c r="U55">
        <f t="shared" si="15"/>
        <v>4.3017311506241253E-2</v>
      </c>
      <c r="V55">
        <f t="shared" si="16"/>
        <v>1.7257488248412336</v>
      </c>
      <c r="W55">
        <f t="shared" si="17"/>
        <v>69.938378741130961</v>
      </c>
      <c r="X55" s="15">
        <f t="shared" si="18"/>
        <v>0.54046822998274913</v>
      </c>
      <c r="Y55" s="15">
        <f t="shared" si="19"/>
        <v>0.34619495570182979</v>
      </c>
      <c r="Z55" s="15">
        <f t="shared" si="20"/>
        <v>0.73474150426366847</v>
      </c>
      <c r="AA55" s="17">
        <f t="shared" si="21"/>
        <v>559.50702992904769</v>
      </c>
      <c r="AB55">
        <f t="shared" si="22"/>
        <v>196.72574882484099</v>
      </c>
      <c r="AC55">
        <f t="shared" si="23"/>
        <v>-130.81856279378974</v>
      </c>
      <c r="AD55">
        <f t="shared" si="24"/>
        <v>135.64913414268639</v>
      </c>
      <c r="AE55">
        <f t="shared" si="25"/>
        <v>-45.649134142686393</v>
      </c>
      <c r="AF55">
        <f t="shared" si="26"/>
        <v>5.6407164361750098E-3</v>
      </c>
      <c r="AG55">
        <f t="shared" si="27"/>
        <v>-45.643493426250217</v>
      </c>
      <c r="AH55">
        <f t="shared" si="28"/>
        <v>83.358390265506955</v>
      </c>
    </row>
    <row r="56" spans="4:34" x14ac:dyDescent="0.25">
      <c r="D56" s="14">
        <f t="shared" si="1"/>
        <v>42725</v>
      </c>
      <c r="E56" s="15">
        <f t="shared" si="29"/>
        <v>0.18055555555555539</v>
      </c>
      <c r="F56" s="2">
        <f t="shared" si="2"/>
        <v>2457743.9305555555</v>
      </c>
      <c r="G56" s="16">
        <f t="shared" si="3"/>
        <v>0.16971746900904869</v>
      </c>
      <c r="I56">
        <f t="shared" si="4"/>
        <v>270.42600665829832</v>
      </c>
      <c r="J56">
        <f t="shared" si="5"/>
        <v>6467.1968075210825</v>
      </c>
      <c r="K56">
        <f t="shared" si="6"/>
        <v>1.6701495937286023E-2</v>
      </c>
      <c r="L56">
        <f t="shared" si="7"/>
        <v>-0.43291280987268138</v>
      </c>
      <c r="M56">
        <f t="shared" si="8"/>
        <v>269.99309384842564</v>
      </c>
      <c r="N56">
        <f t="shared" si="9"/>
        <v>6466.76389471121</v>
      </c>
      <c r="O56">
        <f t="shared" si="10"/>
        <v>0.98372879446833195</v>
      </c>
      <c r="P56">
        <f t="shared" si="11"/>
        <v>269.98551952817184</v>
      </c>
      <c r="Q56">
        <f t="shared" si="12"/>
        <v>23.437084074599138</v>
      </c>
      <c r="R56">
        <f t="shared" si="13"/>
        <v>23.434731381587934</v>
      </c>
      <c r="S56">
        <f t="shared" si="0"/>
        <v>-90.015782294619299</v>
      </c>
      <c r="T56">
        <f t="shared" si="14"/>
        <v>-23.434730588428778</v>
      </c>
      <c r="U56">
        <f t="shared" si="15"/>
        <v>4.3017311513801164E-2</v>
      </c>
      <c r="V56">
        <f t="shared" si="16"/>
        <v>1.7240274346586539</v>
      </c>
      <c r="W56">
        <f t="shared" si="17"/>
        <v>69.938378281934462</v>
      </c>
      <c r="X56" s="15">
        <f t="shared" si="18"/>
        <v>0.54046942539259812</v>
      </c>
      <c r="Y56" s="15">
        <f t="shared" si="19"/>
        <v>0.34619615238722462</v>
      </c>
      <c r="Z56" s="15">
        <f t="shared" si="20"/>
        <v>0.73474269839797168</v>
      </c>
      <c r="AA56" s="17">
        <f t="shared" si="21"/>
        <v>559.50702625547569</v>
      </c>
      <c r="AB56">
        <f t="shared" si="22"/>
        <v>201.72402743465841</v>
      </c>
      <c r="AC56">
        <f t="shared" si="23"/>
        <v>-129.5689931413354</v>
      </c>
      <c r="AD56">
        <f t="shared" si="24"/>
        <v>134.69749302496868</v>
      </c>
      <c r="AE56">
        <f t="shared" si="25"/>
        <v>-44.697493024968679</v>
      </c>
      <c r="AF56">
        <f t="shared" si="26"/>
        <v>5.8312521960275816E-3</v>
      </c>
      <c r="AG56">
        <f t="shared" si="27"/>
        <v>-44.691661772772655</v>
      </c>
      <c r="AH56">
        <f t="shared" si="28"/>
        <v>84.26542704163603</v>
      </c>
    </row>
    <row r="57" spans="4:34" x14ac:dyDescent="0.25">
      <c r="D57" s="14">
        <f t="shared" si="1"/>
        <v>42725</v>
      </c>
      <c r="E57" s="15">
        <f t="shared" si="29"/>
        <v>0.1840277777777776</v>
      </c>
      <c r="F57" s="2">
        <f t="shared" si="2"/>
        <v>2457743.934027778</v>
      </c>
      <c r="G57" s="16">
        <f t="shared" si="3"/>
        <v>0.16971756407331923</v>
      </c>
      <c r="I57">
        <f t="shared" si="4"/>
        <v>270.42942904523079</v>
      </c>
      <c r="J57">
        <f t="shared" si="5"/>
        <v>6467.2002297445342</v>
      </c>
      <c r="K57">
        <f t="shared" si="6"/>
        <v>1.6701495933285716E-2</v>
      </c>
      <c r="L57">
        <f t="shared" si="7"/>
        <v>-0.43279914997436658</v>
      </c>
      <c r="M57">
        <f t="shared" si="8"/>
        <v>269.99662989525643</v>
      </c>
      <c r="N57">
        <f t="shared" si="9"/>
        <v>6466.7674305945602</v>
      </c>
      <c r="O57">
        <f t="shared" si="10"/>
        <v>0.9837285660633931</v>
      </c>
      <c r="P57">
        <f t="shared" si="11"/>
        <v>269.9890555609054</v>
      </c>
      <c r="Q57">
        <f t="shared" si="12"/>
        <v>23.437084073362907</v>
      </c>
      <c r="R57">
        <f t="shared" si="13"/>
        <v>23.434731383590247</v>
      </c>
      <c r="S57">
        <f t="shared" si="0"/>
        <v>-90.011928365634915</v>
      </c>
      <c r="T57">
        <f t="shared" si="14"/>
        <v>-23.434730930502901</v>
      </c>
      <c r="U57">
        <f t="shared" si="15"/>
        <v>4.3017311521361186E-2</v>
      </c>
      <c r="V57">
        <f t="shared" si="16"/>
        <v>1.7223060376847519</v>
      </c>
      <c r="W57">
        <f t="shared" si="17"/>
        <v>69.938377922210847</v>
      </c>
      <c r="X57" s="15">
        <f t="shared" si="18"/>
        <v>0.54047062080716335</v>
      </c>
      <c r="Y57" s="15">
        <f t="shared" si="19"/>
        <v>0.3461973488010221</v>
      </c>
      <c r="Z57" s="15">
        <f t="shared" si="20"/>
        <v>0.73474389281330454</v>
      </c>
      <c r="AA57" s="17">
        <f t="shared" si="21"/>
        <v>559.50702337768678</v>
      </c>
      <c r="AB57">
        <f t="shared" si="22"/>
        <v>206.72230603768446</v>
      </c>
      <c r="AC57">
        <f t="shared" si="23"/>
        <v>-128.31942349057888</v>
      </c>
      <c r="AD57">
        <f t="shared" si="24"/>
        <v>133.74435171343237</v>
      </c>
      <c r="AE57">
        <f t="shared" si="25"/>
        <v>-43.744351713432366</v>
      </c>
      <c r="AF57">
        <f t="shared" si="26"/>
        <v>6.0286102693290419E-3</v>
      </c>
      <c r="AG57">
        <f t="shared" si="27"/>
        <v>-43.738323103163033</v>
      </c>
      <c r="AH57">
        <f t="shared" si="28"/>
        <v>85.154540749450234</v>
      </c>
    </row>
    <row r="58" spans="4:34" x14ac:dyDescent="0.25">
      <c r="D58" s="14">
        <f t="shared" si="1"/>
        <v>42725</v>
      </c>
      <c r="E58" s="15">
        <f t="shared" si="29"/>
        <v>0.18749999999999981</v>
      </c>
      <c r="F58" s="2">
        <f t="shared" si="2"/>
        <v>2457743.9375</v>
      </c>
      <c r="G58" s="16">
        <f t="shared" si="3"/>
        <v>0.169717659137577</v>
      </c>
      <c r="I58">
        <f t="shared" si="4"/>
        <v>270.43285143170306</v>
      </c>
      <c r="J58">
        <f t="shared" si="5"/>
        <v>6467.2036519675248</v>
      </c>
      <c r="K58">
        <f t="shared" si="6"/>
        <v>1.6701495929285413E-2</v>
      </c>
      <c r="L58">
        <f t="shared" si="7"/>
        <v>-0.43268548844984928</v>
      </c>
      <c r="M58">
        <f t="shared" si="8"/>
        <v>270.00016594325319</v>
      </c>
      <c r="N58">
        <f t="shared" si="9"/>
        <v>6466.7709664790746</v>
      </c>
      <c r="O58">
        <f t="shared" si="10"/>
        <v>0.98372833771842172</v>
      </c>
      <c r="P58">
        <f t="shared" si="11"/>
        <v>269.99259159480488</v>
      </c>
      <c r="Q58">
        <f t="shared" si="12"/>
        <v>23.437084072126673</v>
      </c>
      <c r="R58">
        <f t="shared" si="13"/>
        <v>23.434731385592585</v>
      </c>
      <c r="S58">
        <f t="shared" si="0"/>
        <v>-90.008074435362659</v>
      </c>
      <c r="T58">
        <f t="shared" si="14"/>
        <v>-23.434731177984453</v>
      </c>
      <c r="U58">
        <f t="shared" si="15"/>
        <v>4.3017311528921291E-2</v>
      </c>
      <c r="V58">
        <f t="shared" si="16"/>
        <v>1.7205846344052531</v>
      </c>
      <c r="W58">
        <f t="shared" si="17"/>
        <v>69.938377661960345</v>
      </c>
      <c r="X58" s="15">
        <f t="shared" si="18"/>
        <v>0.54047181622610752</v>
      </c>
      <c r="Y58" s="15">
        <f t="shared" si="19"/>
        <v>0.34619854494288432</v>
      </c>
      <c r="Z58" s="15">
        <f t="shared" si="20"/>
        <v>0.73474508750933065</v>
      </c>
      <c r="AA58" s="17">
        <f t="shared" si="21"/>
        <v>559.50702129568276</v>
      </c>
      <c r="AB58">
        <f t="shared" si="22"/>
        <v>211.72058463440499</v>
      </c>
      <c r="AC58">
        <f t="shared" si="23"/>
        <v>-127.06985384139875</v>
      </c>
      <c r="AD58">
        <f t="shared" si="24"/>
        <v>132.78996647407155</v>
      </c>
      <c r="AE58">
        <f t="shared" si="25"/>
        <v>-42.789966474071548</v>
      </c>
      <c r="AF58">
        <f t="shared" si="26"/>
        <v>6.2332223888245759E-3</v>
      </c>
      <c r="AG58">
        <f t="shared" si="27"/>
        <v>-42.783733251682726</v>
      </c>
      <c r="AH58">
        <f t="shared" si="28"/>
        <v>86.027037581339755</v>
      </c>
    </row>
    <row r="59" spans="4:34" x14ac:dyDescent="0.25">
      <c r="D59" s="14">
        <f t="shared" si="1"/>
        <v>42725</v>
      </c>
      <c r="E59" s="15">
        <f t="shared" si="29"/>
        <v>0.19097222222222202</v>
      </c>
      <c r="F59" s="2">
        <f t="shared" si="2"/>
        <v>2457743.940972222</v>
      </c>
      <c r="G59" s="16">
        <f t="shared" si="3"/>
        <v>0.16971775420183477</v>
      </c>
      <c r="I59">
        <f t="shared" si="4"/>
        <v>270.43627381817623</v>
      </c>
      <c r="J59">
        <f t="shared" si="5"/>
        <v>6467.2070741905163</v>
      </c>
      <c r="K59">
        <f t="shared" si="6"/>
        <v>1.6701495925285109E-2</v>
      </c>
      <c r="L59">
        <f t="shared" si="7"/>
        <v>-0.43257182528428045</v>
      </c>
      <c r="M59">
        <f t="shared" si="8"/>
        <v>270.00370199289193</v>
      </c>
      <c r="N59">
        <f t="shared" si="9"/>
        <v>6466.7745023652324</v>
      </c>
      <c r="O59">
        <f t="shared" si="10"/>
        <v>0.98372810943338729</v>
      </c>
      <c r="P59">
        <f t="shared" si="11"/>
        <v>269.99612763034645</v>
      </c>
      <c r="Q59">
        <f t="shared" si="12"/>
        <v>23.437084070890442</v>
      </c>
      <c r="R59">
        <f t="shared" si="13"/>
        <v>23.434731387594947</v>
      </c>
      <c r="S59">
        <f t="shared" si="0"/>
        <v>-90.004220503288963</v>
      </c>
      <c r="T59">
        <f t="shared" si="14"/>
        <v>-23.43473133087334</v>
      </c>
      <c r="U59">
        <f t="shared" si="15"/>
        <v>4.3017311536481487E-2</v>
      </c>
      <c r="V59">
        <f t="shared" si="16"/>
        <v>1.718863224611616</v>
      </c>
      <c r="W59">
        <f t="shared" si="17"/>
        <v>69.938377501183083</v>
      </c>
      <c r="X59" s="15">
        <f t="shared" si="18"/>
        <v>0.54047301164957529</v>
      </c>
      <c r="Y59" s="15">
        <f t="shared" si="19"/>
        <v>0.34619974081295557</v>
      </c>
      <c r="Z59" s="15">
        <f t="shared" si="20"/>
        <v>0.734746282486195</v>
      </c>
      <c r="AA59" s="17">
        <f t="shared" si="21"/>
        <v>559.50702000946467</v>
      </c>
      <c r="AB59">
        <f t="shared" si="22"/>
        <v>216.71886322461131</v>
      </c>
      <c r="AC59">
        <f t="shared" si="23"/>
        <v>-125.82028419384717</v>
      </c>
      <c r="AD59">
        <f t="shared" si="24"/>
        <v>131.83457931094895</v>
      </c>
      <c r="AE59">
        <f t="shared" si="25"/>
        <v>-41.834579310948953</v>
      </c>
      <c r="AF59">
        <f t="shared" si="26"/>
        <v>6.4455607067062607E-3</v>
      </c>
      <c r="AG59">
        <f t="shared" si="27"/>
        <v>-41.828133750242245</v>
      </c>
      <c r="AH59">
        <f t="shared" si="28"/>
        <v>86.884136004888546</v>
      </c>
    </row>
    <row r="60" spans="4:34" x14ac:dyDescent="0.25">
      <c r="D60" s="14">
        <f t="shared" si="1"/>
        <v>42725</v>
      </c>
      <c r="E60" s="15">
        <f t="shared" si="29"/>
        <v>0.19444444444444423</v>
      </c>
      <c r="F60" s="2">
        <f t="shared" si="2"/>
        <v>2457743.9444444445</v>
      </c>
      <c r="G60" s="16">
        <f t="shared" si="3"/>
        <v>0.16971784926610531</v>
      </c>
      <c r="I60">
        <f t="shared" si="4"/>
        <v>270.4396962051087</v>
      </c>
      <c r="J60">
        <f t="shared" si="5"/>
        <v>6467.2104964139671</v>
      </c>
      <c r="K60">
        <f t="shared" si="6"/>
        <v>1.6701495921284802E-2</v>
      </c>
      <c r="L60">
        <f t="shared" si="7"/>
        <v>-0.43245816046280994</v>
      </c>
      <c r="M60">
        <f t="shared" si="8"/>
        <v>270.00723804464587</v>
      </c>
      <c r="N60">
        <f t="shared" si="9"/>
        <v>6466.7780382535047</v>
      </c>
      <c r="O60">
        <f t="shared" si="10"/>
        <v>0.98372788120826082</v>
      </c>
      <c r="P60">
        <f t="shared" si="11"/>
        <v>269.99966366800317</v>
      </c>
      <c r="Q60">
        <f t="shared" si="12"/>
        <v>23.437084069654208</v>
      </c>
      <c r="R60">
        <f t="shared" si="13"/>
        <v>23.434731389597331</v>
      </c>
      <c r="S60">
        <f t="shared" si="0"/>
        <v>-90.000366568903885</v>
      </c>
      <c r="T60">
        <f t="shared" si="14"/>
        <v>-23.434731389169446</v>
      </c>
      <c r="U60">
        <f t="shared" si="15"/>
        <v>4.3017311544041766E-2</v>
      </c>
      <c r="V60">
        <f t="shared" si="16"/>
        <v>1.7171418080962086</v>
      </c>
      <c r="W60">
        <f t="shared" si="17"/>
        <v>69.938377439879162</v>
      </c>
      <c r="X60" s="15">
        <f t="shared" si="18"/>
        <v>0.54047420707771099</v>
      </c>
      <c r="Y60" s="15">
        <f t="shared" si="19"/>
        <v>0.34620093641137994</v>
      </c>
      <c r="Z60" s="15">
        <f t="shared" si="20"/>
        <v>0.73474747774404203</v>
      </c>
      <c r="AA60" s="17">
        <f t="shared" si="21"/>
        <v>559.50701951903329</v>
      </c>
      <c r="AB60">
        <f t="shared" si="22"/>
        <v>221.71714180809585</v>
      </c>
      <c r="AC60">
        <f t="shared" si="23"/>
        <v>-124.57071454797604</v>
      </c>
      <c r="AD60">
        <f t="shared" si="24"/>
        <v>130.87841945604359</v>
      </c>
      <c r="AE60">
        <f t="shared" si="25"/>
        <v>-40.878419456043588</v>
      </c>
      <c r="AF60">
        <f t="shared" si="26"/>
        <v>6.6661420321504307E-3</v>
      </c>
      <c r="AG60">
        <f t="shared" si="27"/>
        <v>-40.871753314011436</v>
      </c>
      <c r="AH60">
        <f t="shared" si="28"/>
        <v>87.726974343386985</v>
      </c>
    </row>
    <row r="61" spans="4:34" x14ac:dyDescent="0.25">
      <c r="D61" s="14">
        <f t="shared" si="1"/>
        <v>42725</v>
      </c>
      <c r="E61" s="15">
        <f t="shared" si="29"/>
        <v>0.19791666666666644</v>
      </c>
      <c r="F61" s="2">
        <f t="shared" si="2"/>
        <v>2457743.9479166665</v>
      </c>
      <c r="G61" s="16">
        <f t="shared" si="3"/>
        <v>0.16971794433036308</v>
      </c>
      <c r="I61">
        <f t="shared" si="4"/>
        <v>270.44311859158188</v>
      </c>
      <c r="J61">
        <f t="shared" si="5"/>
        <v>6467.2139186369586</v>
      </c>
      <c r="K61">
        <f t="shared" si="6"/>
        <v>1.6701495917284499E-2</v>
      </c>
      <c r="L61">
        <f t="shared" si="7"/>
        <v>-0.43234449401642677</v>
      </c>
      <c r="M61">
        <f t="shared" si="8"/>
        <v>270.01077409756545</v>
      </c>
      <c r="N61">
        <f t="shared" si="9"/>
        <v>6466.7815741429422</v>
      </c>
      <c r="O61">
        <f t="shared" si="10"/>
        <v>0.98372765304310428</v>
      </c>
      <c r="P61">
        <f t="shared" si="11"/>
        <v>270.00319970682557</v>
      </c>
      <c r="Q61">
        <f t="shared" si="12"/>
        <v>23.437084068417978</v>
      </c>
      <c r="R61">
        <f t="shared" si="13"/>
        <v>23.434731391599744</v>
      </c>
      <c r="S61">
        <f t="shared" si="0"/>
        <v>-89.996512633247633</v>
      </c>
      <c r="T61">
        <f t="shared" si="14"/>
        <v>-23.434731352872618</v>
      </c>
      <c r="U61">
        <f t="shared" si="15"/>
        <v>4.3017311551602148E-2</v>
      </c>
      <c r="V61">
        <f t="shared" si="16"/>
        <v>1.7154203853445069</v>
      </c>
      <c r="W61">
        <f t="shared" si="17"/>
        <v>69.938377478048736</v>
      </c>
      <c r="X61" s="15">
        <f t="shared" si="18"/>
        <v>0.54047540251017745</v>
      </c>
      <c r="Y61" s="15">
        <f t="shared" si="19"/>
        <v>0.34620213173781988</v>
      </c>
      <c r="Z61" s="15">
        <f t="shared" si="20"/>
        <v>0.73474867328253501</v>
      </c>
      <c r="AA61" s="17">
        <f t="shared" si="21"/>
        <v>559.50701982438989</v>
      </c>
      <c r="AB61">
        <f t="shared" si="22"/>
        <v>226.71542038534415</v>
      </c>
      <c r="AC61">
        <f t="shared" si="23"/>
        <v>-123.32114490366396</v>
      </c>
      <c r="AD61">
        <f t="shared" si="24"/>
        <v>129.92170470978434</v>
      </c>
      <c r="AE61">
        <f t="shared" si="25"/>
        <v>-39.921704709784336</v>
      </c>
      <c r="AF61">
        <f t="shared" si="26"/>
        <v>6.8955326851793189E-3</v>
      </c>
      <c r="AG61">
        <f t="shared" si="27"/>
        <v>-39.914809177099158</v>
      </c>
      <c r="AH61">
        <f t="shared" si="28"/>
        <v>88.556617668057584</v>
      </c>
    </row>
    <row r="62" spans="4:34" x14ac:dyDescent="0.25">
      <c r="D62" s="14">
        <f t="shared" si="1"/>
        <v>42725</v>
      </c>
      <c r="E62" s="15">
        <f t="shared" si="29"/>
        <v>0.20138888888888865</v>
      </c>
      <c r="F62" s="2">
        <f t="shared" si="2"/>
        <v>2457743.951388889</v>
      </c>
      <c r="G62" s="16">
        <f t="shared" si="3"/>
        <v>0.16971803939463359</v>
      </c>
      <c r="I62">
        <f t="shared" si="4"/>
        <v>270.44654097851344</v>
      </c>
      <c r="J62">
        <f t="shared" si="5"/>
        <v>6467.2173408604085</v>
      </c>
      <c r="K62">
        <f t="shared" si="6"/>
        <v>1.6701495913284195E-2</v>
      </c>
      <c r="L62">
        <f t="shared" si="7"/>
        <v>-0.43223082591502798</v>
      </c>
      <c r="M62">
        <f t="shared" si="8"/>
        <v>270.0143101525984</v>
      </c>
      <c r="N62">
        <f t="shared" si="9"/>
        <v>6466.7851100344933</v>
      </c>
      <c r="O62">
        <f t="shared" si="10"/>
        <v>0.98372742493785714</v>
      </c>
      <c r="P62">
        <f t="shared" si="11"/>
        <v>270.00673574776135</v>
      </c>
      <c r="Q62">
        <f t="shared" si="12"/>
        <v>23.437084067181743</v>
      </c>
      <c r="R62">
        <f t="shared" si="13"/>
        <v>23.434731393602178</v>
      </c>
      <c r="S62">
        <f t="shared" si="0"/>
        <v>-89.99265869529286</v>
      </c>
      <c r="T62">
        <f t="shared" si="14"/>
        <v>-23.434731221982712</v>
      </c>
      <c r="U62">
        <f t="shared" si="15"/>
        <v>4.3017311559162622E-2</v>
      </c>
      <c r="V62">
        <f t="shared" si="16"/>
        <v>1.7136989559178732</v>
      </c>
      <c r="W62">
        <f t="shared" si="17"/>
        <v>69.938377615691977</v>
      </c>
      <c r="X62" s="15">
        <f t="shared" si="18"/>
        <v>0.54047659794727931</v>
      </c>
      <c r="Y62" s="15">
        <f t="shared" si="19"/>
        <v>0.34620332679257937</v>
      </c>
      <c r="Z62" s="15">
        <f t="shared" si="20"/>
        <v>0.73474986910197926</v>
      </c>
      <c r="AA62" s="17">
        <f t="shared" si="21"/>
        <v>559.50702092553581</v>
      </c>
      <c r="AB62">
        <f t="shared" si="22"/>
        <v>231.71369895591755</v>
      </c>
      <c r="AC62">
        <f t="shared" si="23"/>
        <v>-122.07157526102061</v>
      </c>
      <c r="AD62">
        <f t="shared" si="24"/>
        <v>128.96464265003621</v>
      </c>
      <c r="AE62">
        <f t="shared" si="25"/>
        <v>-38.964642650036211</v>
      </c>
      <c r="AF62">
        <f t="shared" si="26"/>
        <v>7.134354063450068E-3</v>
      </c>
      <c r="AG62">
        <f t="shared" si="27"/>
        <v>-38.957508295972758</v>
      </c>
      <c r="AH62">
        <f t="shared" si="28"/>
        <v>89.374064064965353</v>
      </c>
    </row>
    <row r="63" spans="4:34" x14ac:dyDescent="0.25">
      <c r="D63" s="14">
        <f t="shared" si="1"/>
        <v>42725</v>
      </c>
      <c r="E63" s="15">
        <f t="shared" si="29"/>
        <v>0.20486111111111086</v>
      </c>
      <c r="F63" s="2">
        <f t="shared" si="2"/>
        <v>2457743.954861111</v>
      </c>
      <c r="G63" s="16">
        <f t="shared" si="3"/>
        <v>0.16971813445889139</v>
      </c>
      <c r="I63">
        <f t="shared" si="4"/>
        <v>270.44996336498752</v>
      </c>
      <c r="J63">
        <f t="shared" si="5"/>
        <v>6467.2207630834009</v>
      </c>
      <c r="K63">
        <f t="shared" si="6"/>
        <v>1.6701495909283888E-2</v>
      </c>
      <c r="L63">
        <f t="shared" si="7"/>
        <v>-0.43211715618952229</v>
      </c>
      <c r="M63">
        <f t="shared" si="8"/>
        <v>270.01784620879801</v>
      </c>
      <c r="N63">
        <f t="shared" si="9"/>
        <v>6466.7886459272113</v>
      </c>
      <c r="O63">
        <f t="shared" si="10"/>
        <v>0.98372719689258137</v>
      </c>
      <c r="P63">
        <f t="shared" si="11"/>
        <v>270.01027178986385</v>
      </c>
      <c r="Q63">
        <f t="shared" si="12"/>
        <v>23.437084065945513</v>
      </c>
      <c r="R63">
        <f t="shared" si="13"/>
        <v>23.43473139560464</v>
      </c>
      <c r="S63">
        <f t="shared" si="0"/>
        <v>-89.988804756076902</v>
      </c>
      <c r="T63">
        <f t="shared" si="14"/>
        <v>-23.434730996499642</v>
      </c>
      <c r="U63">
        <f t="shared" si="15"/>
        <v>4.3017311566723206E-2</v>
      </c>
      <c r="V63">
        <f t="shared" si="16"/>
        <v>1.7119775203004484</v>
      </c>
      <c r="W63">
        <f t="shared" si="17"/>
        <v>69.938377852808969</v>
      </c>
      <c r="X63" s="15">
        <f t="shared" si="18"/>
        <v>0.54047779338868018</v>
      </c>
      <c r="Y63" s="15">
        <f t="shared" si="19"/>
        <v>0.34620452157532194</v>
      </c>
      <c r="Z63" s="15">
        <f t="shared" si="20"/>
        <v>0.73475106520203837</v>
      </c>
      <c r="AA63" s="17">
        <f t="shared" si="21"/>
        <v>559.50702282247175</v>
      </c>
      <c r="AB63">
        <f t="shared" si="22"/>
        <v>236.71197752030008</v>
      </c>
      <c r="AC63">
        <f t="shared" si="23"/>
        <v>-120.82200561992498</v>
      </c>
      <c r="AD63">
        <f t="shared" si="24"/>
        <v>128.00743172366751</v>
      </c>
      <c r="AE63">
        <f t="shared" si="25"/>
        <v>-38.007431723667509</v>
      </c>
      <c r="AF63">
        <f t="shared" si="26"/>
        <v>7.3832890380455523E-3</v>
      </c>
      <c r="AG63">
        <f t="shared" si="27"/>
        <v>-38.000048434629463</v>
      </c>
      <c r="AH63">
        <f t="shared" si="28"/>
        <v>90.180250335912547</v>
      </c>
    </row>
    <row r="64" spans="4:34" x14ac:dyDescent="0.25">
      <c r="D64" s="14">
        <f t="shared" si="1"/>
        <v>42725</v>
      </c>
      <c r="E64" s="15">
        <f t="shared" si="29"/>
        <v>0.20833333333333307</v>
      </c>
      <c r="F64" s="2">
        <f t="shared" si="2"/>
        <v>2457743.9583333335</v>
      </c>
      <c r="G64" s="16">
        <f t="shared" si="3"/>
        <v>0.1697182295231619</v>
      </c>
      <c r="I64">
        <f t="shared" si="4"/>
        <v>270.45338575191909</v>
      </c>
      <c r="J64">
        <f t="shared" si="5"/>
        <v>6467.2241853068508</v>
      </c>
      <c r="K64">
        <f t="shared" si="6"/>
        <v>1.6701495905283584E-2</v>
      </c>
      <c r="L64">
        <f t="shared" si="7"/>
        <v>-0.43200348480988709</v>
      </c>
      <c r="M64">
        <f t="shared" si="8"/>
        <v>270.02138226710917</v>
      </c>
      <c r="N64">
        <f t="shared" si="9"/>
        <v>6466.7921818220411</v>
      </c>
      <c r="O64">
        <f t="shared" si="10"/>
        <v>0.98372696890721711</v>
      </c>
      <c r="P64">
        <f t="shared" si="11"/>
        <v>270.01380783407785</v>
      </c>
      <c r="Q64">
        <f t="shared" si="12"/>
        <v>23.437084064709278</v>
      </c>
      <c r="R64">
        <f t="shared" si="13"/>
        <v>23.43473139760712</v>
      </c>
      <c r="S64">
        <f t="shared" si="0"/>
        <v>-89.984950814575527</v>
      </c>
      <c r="T64">
        <f t="shared" si="14"/>
        <v>-23.4347306764232</v>
      </c>
      <c r="U64">
        <f t="shared" si="15"/>
        <v>4.3017311574283838E-2</v>
      </c>
      <c r="V64">
        <f t="shared" si="16"/>
        <v>1.7102560780549314</v>
      </c>
      <c r="W64">
        <f t="shared" si="17"/>
        <v>69.938378189399913</v>
      </c>
      <c r="X64" s="15">
        <f t="shared" si="18"/>
        <v>0.54047898883468404</v>
      </c>
      <c r="Y64" s="15">
        <f t="shared" si="19"/>
        <v>0.34620571608635098</v>
      </c>
      <c r="Z64" s="15">
        <f t="shared" si="20"/>
        <v>0.7347522615830171</v>
      </c>
      <c r="AA64" s="17">
        <f t="shared" si="21"/>
        <v>559.5070255151993</v>
      </c>
      <c r="AB64">
        <f t="shared" si="22"/>
        <v>241.71025607805456</v>
      </c>
      <c r="AC64">
        <f t="shared" si="23"/>
        <v>-119.57243598048636</v>
      </c>
      <c r="AD64">
        <f t="shared" si="24"/>
        <v>127.05026223546642</v>
      </c>
      <c r="AE64">
        <f t="shared" si="25"/>
        <v>-37.05026223546642</v>
      </c>
      <c r="AF64">
        <f t="shared" si="26"/>
        <v>7.6430893169925126E-3</v>
      </c>
      <c r="AG64">
        <f t="shared" si="27"/>
        <v>-37.042619146149427</v>
      </c>
      <c r="AH64">
        <f t="shared" si="28"/>
        <v>90.976057185553771</v>
      </c>
    </row>
    <row r="65" spans="4:34" x14ac:dyDescent="0.25">
      <c r="D65" s="14">
        <f t="shared" si="1"/>
        <v>42725</v>
      </c>
      <c r="E65" s="15">
        <f t="shared" si="29"/>
        <v>0.21180555555555527</v>
      </c>
      <c r="F65" s="2">
        <f t="shared" si="2"/>
        <v>2457743.9618055555</v>
      </c>
      <c r="G65" s="16">
        <f t="shared" si="3"/>
        <v>0.16971832458741967</v>
      </c>
      <c r="I65">
        <f t="shared" si="4"/>
        <v>270.45680813839135</v>
      </c>
      <c r="J65">
        <f t="shared" si="5"/>
        <v>6467.2276075298423</v>
      </c>
      <c r="K65">
        <f t="shared" si="6"/>
        <v>1.6701495901283281E-2</v>
      </c>
      <c r="L65">
        <f t="shared" si="7"/>
        <v>-0.43188981180703168</v>
      </c>
      <c r="M65">
        <f t="shared" si="8"/>
        <v>270.02491832658433</v>
      </c>
      <c r="N65">
        <f t="shared" si="9"/>
        <v>6466.7957177180351</v>
      </c>
      <c r="O65">
        <f t="shared" si="10"/>
        <v>0.98372674098182633</v>
      </c>
      <c r="P65">
        <f t="shared" si="11"/>
        <v>270.01734387945595</v>
      </c>
      <c r="Q65">
        <f t="shared" si="12"/>
        <v>23.437084063473044</v>
      </c>
      <c r="R65">
        <f t="shared" si="13"/>
        <v>23.434731399609625</v>
      </c>
      <c r="S65">
        <f t="shared" si="0"/>
        <v>-89.981096871826807</v>
      </c>
      <c r="T65">
        <f t="shared" si="14"/>
        <v>-23.434730261753355</v>
      </c>
      <c r="U65">
        <f t="shared" si="15"/>
        <v>4.3017311581844568E-2</v>
      </c>
      <c r="V65">
        <f t="shared" si="16"/>
        <v>1.7085346296657948</v>
      </c>
      <c r="W65">
        <f t="shared" si="17"/>
        <v>69.938378625464864</v>
      </c>
      <c r="X65" s="15">
        <f t="shared" si="18"/>
        <v>0.54048018428495426</v>
      </c>
      <c r="Y65" s="15">
        <f t="shared" si="19"/>
        <v>0.34620691032532963</v>
      </c>
      <c r="Z65" s="15">
        <f t="shared" si="20"/>
        <v>0.73475345824457894</v>
      </c>
      <c r="AA65" s="17">
        <f t="shared" si="21"/>
        <v>559.50702900371891</v>
      </c>
      <c r="AB65">
        <f t="shared" si="22"/>
        <v>246.70853462966539</v>
      </c>
      <c r="AC65">
        <f t="shared" si="23"/>
        <v>-118.32286634258365</v>
      </c>
      <c r="AD65">
        <f t="shared" si="24"/>
        <v>126.0933172447874</v>
      </c>
      <c r="AE65">
        <f t="shared" si="25"/>
        <v>-36.0933172447874</v>
      </c>
      <c r="AF65">
        <f t="shared" si="26"/>
        <v>7.914583944357163E-3</v>
      </c>
      <c r="AG65">
        <f t="shared" si="27"/>
        <v>-36.085402660843044</v>
      </c>
      <c r="AH65">
        <f t="shared" si="28"/>
        <v>91.762313944648326</v>
      </c>
    </row>
    <row r="66" spans="4:34" x14ac:dyDescent="0.25">
      <c r="D66" s="14">
        <f t="shared" si="1"/>
        <v>42725</v>
      </c>
      <c r="E66" s="15">
        <f t="shared" si="29"/>
        <v>0.21527777777777748</v>
      </c>
      <c r="F66" s="2">
        <f t="shared" si="2"/>
        <v>2457743.965277778</v>
      </c>
      <c r="G66" s="16">
        <f t="shared" si="3"/>
        <v>0.16971841965169021</v>
      </c>
      <c r="I66">
        <f t="shared" si="4"/>
        <v>270.46023052532473</v>
      </c>
      <c r="J66">
        <f t="shared" si="5"/>
        <v>6467.2310297532931</v>
      </c>
      <c r="K66">
        <f t="shared" si="6"/>
        <v>1.6701495897282974E-2</v>
      </c>
      <c r="L66">
        <f t="shared" si="7"/>
        <v>-0.43177613715085189</v>
      </c>
      <c r="M66">
        <f t="shared" si="8"/>
        <v>270.02845438817388</v>
      </c>
      <c r="N66">
        <f t="shared" si="9"/>
        <v>6466.7992536161419</v>
      </c>
      <c r="O66">
        <f t="shared" si="10"/>
        <v>0.98372651311634829</v>
      </c>
      <c r="P66">
        <f t="shared" si="11"/>
        <v>270.0208799269484</v>
      </c>
      <c r="Q66">
        <f t="shared" si="12"/>
        <v>23.437084062236814</v>
      </c>
      <c r="R66">
        <f t="shared" si="13"/>
        <v>23.434731401612158</v>
      </c>
      <c r="S66">
        <f t="shared" si="0"/>
        <v>-89.977242926800528</v>
      </c>
      <c r="T66">
        <f t="shared" si="14"/>
        <v>-23.434729752489872</v>
      </c>
      <c r="U66">
        <f t="shared" si="15"/>
        <v>4.3017311589405423E-2</v>
      </c>
      <c r="V66">
        <f t="shared" si="16"/>
        <v>1.7068131746934083</v>
      </c>
      <c r="W66">
        <f t="shared" si="17"/>
        <v>69.938379161004065</v>
      </c>
      <c r="X66" s="15">
        <f t="shared" si="18"/>
        <v>0.54048137973979615</v>
      </c>
      <c r="Y66" s="15">
        <f t="shared" si="19"/>
        <v>0.34620810429256266</v>
      </c>
      <c r="Z66" s="15">
        <f t="shared" si="20"/>
        <v>0.73475465518702965</v>
      </c>
      <c r="AA66" s="17">
        <f t="shared" si="21"/>
        <v>559.50703328803252</v>
      </c>
      <c r="AB66">
        <f t="shared" si="22"/>
        <v>251.70681317469302</v>
      </c>
      <c r="AC66">
        <f t="shared" si="23"/>
        <v>-117.07329670632674</v>
      </c>
      <c r="AD66">
        <f t="shared" si="24"/>
        <v>125.1367733817254</v>
      </c>
      <c r="AE66">
        <f t="shared" si="25"/>
        <v>-35.136773381725405</v>
      </c>
      <c r="AF66">
        <f t="shared" si="26"/>
        <v>8.1986891370364676E-3</v>
      </c>
      <c r="AG66">
        <f t="shared" si="27"/>
        <v>-35.128574692588366</v>
      </c>
      <c r="AH66">
        <f t="shared" si="28"/>
        <v>92.539802872515168</v>
      </c>
    </row>
    <row r="67" spans="4:34" x14ac:dyDescent="0.25">
      <c r="D67" s="14">
        <f t="shared" si="1"/>
        <v>42725</v>
      </c>
      <c r="E67" s="15">
        <f t="shared" si="29"/>
        <v>0.21874999999999969</v>
      </c>
      <c r="F67" s="2">
        <f t="shared" si="2"/>
        <v>2457743.96875</v>
      </c>
      <c r="G67" s="16">
        <f t="shared" si="3"/>
        <v>0.16971851471594798</v>
      </c>
      <c r="I67">
        <f t="shared" si="4"/>
        <v>270.463652911797</v>
      </c>
      <c r="J67">
        <f t="shared" si="5"/>
        <v>6467.2344519762846</v>
      </c>
      <c r="K67">
        <f t="shared" si="6"/>
        <v>1.670149589328267E-2</v>
      </c>
      <c r="L67">
        <f t="shared" si="7"/>
        <v>-0.43166246087233889</v>
      </c>
      <c r="M67">
        <f t="shared" si="8"/>
        <v>270.03199045092464</v>
      </c>
      <c r="N67">
        <f t="shared" si="9"/>
        <v>6466.8027895154119</v>
      </c>
      <c r="O67">
        <f t="shared" si="10"/>
        <v>0.98372628531084583</v>
      </c>
      <c r="P67">
        <f t="shared" si="11"/>
        <v>270.0244159756021</v>
      </c>
      <c r="Q67">
        <f t="shared" si="12"/>
        <v>23.437084061000579</v>
      </c>
      <c r="R67">
        <f t="shared" si="13"/>
        <v>23.434731403614713</v>
      </c>
      <c r="S67">
        <f t="shared" si="0"/>
        <v>-89.973388980541159</v>
      </c>
      <c r="T67">
        <f t="shared" si="14"/>
        <v>-23.434729148632741</v>
      </c>
      <c r="U67">
        <f t="shared" si="15"/>
        <v>4.301731159696634E-2</v>
      </c>
      <c r="V67">
        <f t="shared" si="16"/>
        <v>1.705091713624574</v>
      </c>
      <c r="W67">
        <f t="shared" si="17"/>
        <v>69.9383797960175</v>
      </c>
      <c r="X67" s="15">
        <f t="shared" si="18"/>
        <v>0.54048257519887177</v>
      </c>
      <c r="Y67" s="15">
        <f t="shared" si="19"/>
        <v>0.34620929798771205</v>
      </c>
      <c r="Z67" s="15">
        <f t="shared" si="20"/>
        <v>0.7347558524100315</v>
      </c>
      <c r="AA67" s="17">
        <f t="shared" si="21"/>
        <v>559.50703836814</v>
      </c>
      <c r="AB67">
        <f t="shared" si="22"/>
        <v>256.70509171362414</v>
      </c>
      <c r="AC67">
        <f t="shared" si="23"/>
        <v>-115.82372707159396</v>
      </c>
      <c r="AD67">
        <f t="shared" si="24"/>
        <v>124.18080159055883</v>
      </c>
      <c r="AE67">
        <f t="shared" si="25"/>
        <v>-34.180801590558829</v>
      </c>
      <c r="AF67">
        <f t="shared" si="26"/>
        <v>8.496419705398368E-3</v>
      </c>
      <c r="AG67">
        <f t="shared" si="27"/>
        <v>-34.172305170853434</v>
      </c>
      <c r="AH67">
        <f t="shared" si="28"/>
        <v>93.309263079970776</v>
      </c>
    </row>
    <row r="68" spans="4:34" x14ac:dyDescent="0.25">
      <c r="D68" s="14">
        <f t="shared" si="1"/>
        <v>42725</v>
      </c>
      <c r="E68" s="15">
        <f t="shared" si="29"/>
        <v>0.2222222222222219</v>
      </c>
      <c r="F68" s="2">
        <f t="shared" si="2"/>
        <v>2457743.972222222</v>
      </c>
      <c r="G68" s="16">
        <f t="shared" si="3"/>
        <v>0.16971860978020575</v>
      </c>
      <c r="I68">
        <f t="shared" si="4"/>
        <v>270.46707529826926</v>
      </c>
      <c r="J68">
        <f t="shared" si="5"/>
        <v>6467.2378741992761</v>
      </c>
      <c r="K68">
        <f t="shared" si="6"/>
        <v>1.6701495889282367E-2</v>
      </c>
      <c r="L68">
        <f t="shared" si="7"/>
        <v>-0.43154878295661475</v>
      </c>
      <c r="M68">
        <f t="shared" si="8"/>
        <v>270.03552651531265</v>
      </c>
      <c r="N68">
        <f t="shared" si="9"/>
        <v>6466.8063254163199</v>
      </c>
      <c r="O68">
        <f t="shared" si="10"/>
        <v>0.98372605756528864</v>
      </c>
      <c r="P68">
        <f t="shared" si="11"/>
        <v>270.02795202589306</v>
      </c>
      <c r="Q68">
        <f t="shared" si="12"/>
        <v>23.437084059764349</v>
      </c>
      <c r="R68">
        <f t="shared" si="13"/>
        <v>23.434731405617296</v>
      </c>
      <c r="S68">
        <f t="shared" si="0"/>
        <v>-89.969535032535248</v>
      </c>
      <c r="T68">
        <f t="shared" si="14"/>
        <v>-23.434728450181797</v>
      </c>
      <c r="U68">
        <f t="shared" si="15"/>
        <v>4.3017311604527382E-2</v>
      </c>
      <c r="V68">
        <f t="shared" si="16"/>
        <v>1.7033702462505709</v>
      </c>
      <c r="W68">
        <f t="shared" si="17"/>
        <v>69.938380530505356</v>
      </c>
      <c r="X68" s="15">
        <f t="shared" si="18"/>
        <v>0.54048377066232589</v>
      </c>
      <c r="Y68" s="15">
        <f t="shared" si="19"/>
        <v>0.34621049141092214</v>
      </c>
      <c r="Z68" s="15">
        <f t="shared" si="20"/>
        <v>0.7347570499137297</v>
      </c>
      <c r="AA68" s="17">
        <f t="shared" si="21"/>
        <v>559.50704424404285</v>
      </c>
      <c r="AB68">
        <f t="shared" si="22"/>
        <v>261.70337024625013</v>
      </c>
      <c r="AC68">
        <f t="shared" si="23"/>
        <v>-114.57415743843747</v>
      </c>
      <c r="AD68">
        <f t="shared" si="24"/>
        <v>123.22556780991036</v>
      </c>
      <c r="AE68">
        <f t="shared" si="25"/>
        <v>-33.225567809910359</v>
      </c>
      <c r="AF68">
        <f t="shared" si="26"/>
        <v>8.8089023569897715E-3</v>
      </c>
      <c r="AG68">
        <f t="shared" si="27"/>
        <v>-33.21675890755337</v>
      </c>
      <c r="AH68">
        <f t="shared" si="28"/>
        <v>94.071394107881247</v>
      </c>
    </row>
    <row r="69" spans="4:34" x14ac:dyDescent="0.25">
      <c r="D69" s="14">
        <f t="shared" si="1"/>
        <v>42725</v>
      </c>
      <c r="E69" s="15">
        <f t="shared" si="29"/>
        <v>0.22569444444444411</v>
      </c>
      <c r="F69" s="2">
        <f t="shared" si="2"/>
        <v>2457743.9756944445</v>
      </c>
      <c r="G69" s="16">
        <f t="shared" si="3"/>
        <v>0.16971870484447629</v>
      </c>
      <c r="I69">
        <f t="shared" si="4"/>
        <v>270.47049768520174</v>
      </c>
      <c r="J69">
        <f t="shared" si="5"/>
        <v>6467.2412964227269</v>
      </c>
      <c r="K69">
        <f t="shared" si="6"/>
        <v>1.670149588528206E-2</v>
      </c>
      <c r="L69">
        <f t="shared" si="7"/>
        <v>-0.43143510338890884</v>
      </c>
      <c r="M69">
        <f t="shared" si="8"/>
        <v>270.0390625818128</v>
      </c>
      <c r="N69">
        <f t="shared" si="9"/>
        <v>6466.8098613193379</v>
      </c>
      <c r="O69">
        <f t="shared" si="10"/>
        <v>0.98372582987964707</v>
      </c>
      <c r="P69">
        <f t="shared" si="11"/>
        <v>270.03148807829621</v>
      </c>
      <c r="Q69">
        <f t="shared" si="12"/>
        <v>23.437084058528114</v>
      </c>
      <c r="R69">
        <f t="shared" si="13"/>
        <v>23.434731407619896</v>
      </c>
      <c r="S69">
        <f t="shared" ref="S69:S132" si="30">DEGREES(ATAN2(COS(RADIANS(P69)),COS(RADIANS(R69))*SIN(RADIANS(P69))))</f>
        <v>-89.965681082270748</v>
      </c>
      <c r="T69">
        <f t="shared" si="14"/>
        <v>-23.434727657136776</v>
      </c>
      <c r="U69">
        <f t="shared" si="15"/>
        <v>4.3017311612088466E-2</v>
      </c>
      <c r="V69">
        <f t="shared" si="16"/>
        <v>1.7016487723634706</v>
      </c>
      <c r="W69">
        <f t="shared" si="17"/>
        <v>69.938381364467901</v>
      </c>
      <c r="X69" s="15">
        <f t="shared" si="18"/>
        <v>0.54048496613030306</v>
      </c>
      <c r="Y69" s="15">
        <f t="shared" si="19"/>
        <v>0.34621168456233664</v>
      </c>
      <c r="Z69" s="15">
        <f t="shared" si="20"/>
        <v>0.73475824769826947</v>
      </c>
      <c r="AA69" s="17">
        <f t="shared" si="21"/>
        <v>559.50705091574321</v>
      </c>
      <c r="AB69">
        <f t="shared" si="22"/>
        <v>266.701648772363</v>
      </c>
      <c r="AC69">
        <f t="shared" si="23"/>
        <v>-113.32458780690925</v>
      </c>
      <c r="AD69">
        <f t="shared" si="24"/>
        <v>122.27123359564997</v>
      </c>
      <c r="AE69">
        <f t="shared" si="25"/>
        <v>-32.271233595649974</v>
      </c>
      <c r="AF69">
        <f t="shared" si="26"/>
        <v>9.137391250594722E-3</v>
      </c>
      <c r="AG69">
        <f t="shared" si="27"/>
        <v>-32.262096204399377</v>
      </c>
      <c r="AH69">
        <f t="shared" si="28"/>
        <v>94.826859194973849</v>
      </c>
    </row>
    <row r="70" spans="4:34" x14ac:dyDescent="0.25">
      <c r="D70" s="14">
        <f t="shared" ref="D70:D133" si="31">$B$10+E70-MOD(E70,1)</f>
        <v>42725</v>
      </c>
      <c r="E70" s="15">
        <f t="shared" si="29"/>
        <v>0.22916666666666632</v>
      </c>
      <c r="F70" s="2">
        <f t="shared" ref="F70:F133" si="32">D70+2415018.5+E70-$B$8/24</f>
        <v>2457743.9791666665</v>
      </c>
      <c r="G70" s="16">
        <f t="shared" ref="G70:G133" si="33">(F70-2451545)/36525</f>
        <v>0.16971879990873406</v>
      </c>
      <c r="I70">
        <f t="shared" ref="I70:I133" si="34">MOD(280.46646+G70*(36000.76983 + G70*0.0003032),360)</f>
        <v>270.473920071674</v>
      </c>
      <c r="J70">
        <f t="shared" ref="J70:J133" si="35">357.52911+G70*(35999.05029 - 0.0001537*G70)</f>
        <v>6467.2447186457184</v>
      </c>
      <c r="K70">
        <f t="shared" ref="K70:K133" si="36">0.016708634-G70*(0.000042037+0.0000001267*G70)</f>
        <v>1.6701495881281756E-2</v>
      </c>
      <c r="L70">
        <f t="shared" ref="L70:L133" si="37">SIN(RADIANS(J70))*(1.914602-G70*(0.004817+0.000014*G70))+SIN(RADIANS(2*J70))*(0.019993-0.000101*G70)+SIN(RADIANS(3*J70))*0.000289</f>
        <v>-0.43132142220010561</v>
      </c>
      <c r="M70">
        <f t="shared" ref="M70:M133" si="38">I70+L70</f>
        <v>270.04259864947392</v>
      </c>
      <c r="N70">
        <f t="shared" ref="N70:N133" si="39">J70+L70</f>
        <v>6466.8133972235182</v>
      </c>
      <c r="O70">
        <f t="shared" ref="O70:O133" si="40">(1.000001018*(1-K70*K70))/(1+K70*COS(RADIANS(N70)))</f>
        <v>0.98372560225398364</v>
      </c>
      <c r="P70">
        <f t="shared" ref="P70:P133" si="41">M70-0.00569-0.00478*SIN(RADIANS(125.04-1934.136*G70))</f>
        <v>270.03502413186033</v>
      </c>
      <c r="Q70">
        <f t="shared" ref="Q70:Q133" si="42">23+(26+((21.448-G70*(46.815+G70*(0.00059-G70*0.001813))))/60)/60</f>
        <v>23.437084057291884</v>
      </c>
      <c r="R70">
        <f t="shared" ref="R70:R133" si="43">Q70+0.00256*COS(RADIANS(125.04-1934.136*G70))</f>
        <v>23.434731409622529</v>
      </c>
      <c r="S70">
        <f t="shared" si="30"/>
        <v>-89.961827130789942</v>
      </c>
      <c r="T70">
        <f t="shared" ref="T70:T133" si="44">DEGREES(ASIN(SIN(RADIANS(R70))*SIN(RADIANS(P70))))</f>
        <v>-23.434726769497786</v>
      </c>
      <c r="U70">
        <f t="shared" ref="U70:U133" si="45">TAN(RADIANS(R70/2))*TAN(RADIANS(R70/2))</f>
        <v>4.3017311619649688E-2</v>
      </c>
      <c r="V70">
        <f t="shared" ref="V70:V133" si="46">4*DEGREES(U70*SIN(2*RADIANS(I70))-2*K70*SIN(RADIANS(J70))+4*K70*U70*SIN(RADIANS(J70))*COS(2*RADIANS(I70))-0.5*U70*U70*SIN(4*RADIANS(I70))-1.25*K70*K70*SIN(2*RADIANS(J70)))</f>
        <v>1.6999272924489359</v>
      </c>
      <c r="W70">
        <f t="shared" ref="W70:W133" si="47">DEGREES(ACOS(COS(RADIANS(90.833))/(COS(RADIANS($B$6))*COS(RADIANS(T70)))-TAN(RADIANS($B$6))*TAN(RADIANS(T70))))</f>
        <v>69.938382297905022</v>
      </c>
      <c r="X70" s="15">
        <f t="shared" ref="X70:X133" si="48">(720-4*$B$7-V70+$B$8*60)/1440</f>
        <v>0.54048616160246599</v>
      </c>
      <c r="Y70" s="15">
        <f t="shared" ref="Y70:Y133" si="49">X70-W70*4/1440</f>
        <v>0.34621287744161872</v>
      </c>
      <c r="Z70" s="15">
        <f t="shared" ref="Z70:Z133" si="50">X70+W70*4/1440</f>
        <v>0.73475944576331331</v>
      </c>
      <c r="AA70" s="17">
        <f t="shared" ref="AA70:AA133" si="51">8*W70</f>
        <v>559.50705838324018</v>
      </c>
      <c r="AB70">
        <f t="shared" ref="AB70:AB133" si="52">MOD(E70*1440+V70+4*$B$7-60*$B$8,1440)</f>
        <v>271.69992729244842</v>
      </c>
      <c r="AC70">
        <f t="shared" ref="AC70:AC133" si="53">IF(AB70/4&lt;0,AB70/4+180,AB70/4-180)</f>
        <v>-112.07501817688789</v>
      </c>
      <c r="AD70">
        <f t="shared" ref="AD70:AD133" si="54">DEGREES(ACOS(SIN(RADIANS($B$6))*SIN(RADIANS(T70))+COS(RADIANS($B$6))*COS(RADIANS(T70))*COS(RADIANS(AC70))))</f>
        <v>121.31795669329222</v>
      </c>
      <c r="AE70">
        <f t="shared" ref="AE70:AE133" si="55">90-AD70</f>
        <v>-31.317956693292217</v>
      </c>
      <c r="AF70">
        <f t="shared" ref="AF70:AF133" si="56">IF(AE70&gt;85,0,IF(AE70&gt;5,58.1/TAN(RADIANS(AE70))-0.07/POWER(TAN(RADIANS(AE70)),3)+0.000086/POWER(TAN(RADIANS(AE70)),5),IF(AE70&gt;-0.575,1735+AE70*(-518.2+AE70*(103.4+AE70*(-12.79+AE70*0.711))),-20.772/TAN(RADIANS(AE70)))))/3600</f>
        <v>9.483286252262732E-3</v>
      </c>
      <c r="AG70">
        <f t="shared" ref="AG70:AG133" si="57">AE70+AF70</f>
        <v>-31.308473407039955</v>
      </c>
      <c r="AH70">
        <f t="shared" ref="AH70:AH133" si="58">IF(AC70&gt;0,MOD(DEGREES(ACOS(((SIN(RADIANS($B$6))*COS(RADIANS(AD70)))-SIN(RADIANS(T70)))/(COS(RADIANS($B$6))*SIN(RADIANS(AD70)))))+180,360),MOD(540-DEGREES(ACOS(((SIN(RADIANS($B$6))*COS(RADIANS(AD70)))-SIN(RADIANS(T70)))/(COS(RADIANS($B$6))*SIN(RADIANS(AD70))))),360))</f>
        <v>95.576288264051072</v>
      </c>
    </row>
    <row r="71" spans="4:34" x14ac:dyDescent="0.25">
      <c r="D71" s="14">
        <f t="shared" si="31"/>
        <v>42725</v>
      </c>
      <c r="E71" s="15">
        <f t="shared" ref="E71:E134" si="59">E70+(1/12)/24</f>
        <v>0.23263888888888853</v>
      </c>
      <c r="F71" s="2">
        <f t="shared" si="32"/>
        <v>2457743.982638889</v>
      </c>
      <c r="G71" s="16">
        <f t="shared" si="33"/>
        <v>0.16971889497300457</v>
      </c>
      <c r="I71">
        <f t="shared" si="34"/>
        <v>270.47734245860556</v>
      </c>
      <c r="J71">
        <f t="shared" si="35"/>
        <v>6467.2481408691683</v>
      </c>
      <c r="K71">
        <f t="shared" si="36"/>
        <v>1.6701495877281449E-2</v>
      </c>
      <c r="L71">
        <f t="shared" si="37"/>
        <v>-0.43120773936020673</v>
      </c>
      <c r="M71">
        <f t="shared" si="38"/>
        <v>270.04613471924534</v>
      </c>
      <c r="N71">
        <f t="shared" si="39"/>
        <v>6466.8169331298077</v>
      </c>
      <c r="O71">
        <f t="shared" si="40"/>
        <v>0.98372537468823762</v>
      </c>
      <c r="P71">
        <f t="shared" si="41"/>
        <v>270.03856018753476</v>
      </c>
      <c r="Q71">
        <f t="shared" si="42"/>
        <v>23.437084056055649</v>
      </c>
      <c r="R71">
        <f t="shared" si="43"/>
        <v>23.434731411625179</v>
      </c>
      <c r="S71">
        <f t="shared" si="30"/>
        <v>-89.957973177063565</v>
      </c>
      <c r="T71">
        <f t="shared" si="44"/>
        <v>-23.434725787264437</v>
      </c>
      <c r="U71">
        <f t="shared" si="45"/>
        <v>4.301731162721098E-2</v>
      </c>
      <c r="V71">
        <f t="shared" si="46"/>
        <v>1.6982058060681811</v>
      </c>
      <c r="W71">
        <f t="shared" si="47"/>
        <v>69.938383330817118</v>
      </c>
      <c r="X71" s="15">
        <f t="shared" si="48"/>
        <v>0.54048735707911932</v>
      </c>
      <c r="Y71" s="15">
        <f t="shared" si="49"/>
        <v>0.34621407004907179</v>
      </c>
      <c r="Z71" s="15">
        <f t="shared" si="50"/>
        <v>0.73476064410916686</v>
      </c>
      <c r="AA71" s="17">
        <f t="shared" si="51"/>
        <v>559.50706664653694</v>
      </c>
      <c r="AB71">
        <f t="shared" si="52"/>
        <v>276.69820580606768</v>
      </c>
      <c r="AC71">
        <f t="shared" si="53"/>
        <v>-110.82544854848308</v>
      </c>
      <c r="AD71">
        <f t="shared" si="54"/>
        <v>120.36589156590679</v>
      </c>
      <c r="AE71">
        <f t="shared" si="55"/>
        <v>-30.365891565906793</v>
      </c>
      <c r="AF71">
        <f t="shared" si="56"/>
        <v>9.8481544522287662E-3</v>
      </c>
      <c r="AG71">
        <f t="shared" si="57"/>
        <v>-30.356043411454564</v>
      </c>
      <c r="AH71">
        <f t="shared" si="58"/>
        <v>96.320280652849704</v>
      </c>
    </row>
    <row r="72" spans="4:34" x14ac:dyDescent="0.25">
      <c r="D72" s="14">
        <f t="shared" si="31"/>
        <v>42725</v>
      </c>
      <c r="E72" s="15">
        <f t="shared" si="59"/>
        <v>0.23611111111111074</v>
      </c>
      <c r="F72" s="2">
        <f t="shared" si="32"/>
        <v>2457743.986111111</v>
      </c>
      <c r="G72" s="16">
        <f t="shared" si="33"/>
        <v>0.16971899003726235</v>
      </c>
      <c r="I72">
        <f t="shared" si="34"/>
        <v>270.48076484507874</v>
      </c>
      <c r="J72">
        <f t="shared" si="35"/>
        <v>6467.2515630921598</v>
      </c>
      <c r="K72">
        <f t="shared" si="36"/>
        <v>1.6701495873281146E-2</v>
      </c>
      <c r="L72">
        <f t="shared" si="37"/>
        <v>-0.43109405490007052</v>
      </c>
      <c r="M72">
        <f t="shared" si="38"/>
        <v>270.04967079017865</v>
      </c>
      <c r="N72">
        <f t="shared" si="39"/>
        <v>6466.8204690372595</v>
      </c>
      <c r="O72">
        <f t="shared" si="40"/>
        <v>0.98372514718247128</v>
      </c>
      <c r="P72">
        <f t="shared" si="41"/>
        <v>270.04209624437112</v>
      </c>
      <c r="Q72">
        <f t="shared" si="42"/>
        <v>23.437084054819415</v>
      </c>
      <c r="R72">
        <f t="shared" si="43"/>
        <v>23.434731413627855</v>
      </c>
      <c r="S72">
        <f t="shared" si="30"/>
        <v>-89.954119222130885</v>
      </c>
      <c r="T72">
        <f t="shared" si="44"/>
        <v>-23.434724710436893</v>
      </c>
      <c r="U72">
        <f t="shared" si="45"/>
        <v>4.3017311634772355E-2</v>
      </c>
      <c r="V72">
        <f t="shared" si="46"/>
        <v>1.6964843137057131</v>
      </c>
      <c r="W72">
        <f t="shared" si="47"/>
        <v>69.938384463204017</v>
      </c>
      <c r="X72" s="15">
        <f t="shared" si="48"/>
        <v>0.54048855255992656</v>
      </c>
      <c r="Y72" s="15">
        <f t="shared" si="49"/>
        <v>0.34621526238435985</v>
      </c>
      <c r="Z72" s="15">
        <f t="shared" si="50"/>
        <v>0.73476184273549328</v>
      </c>
      <c r="AA72" s="17">
        <f t="shared" si="51"/>
        <v>559.50707570563213</v>
      </c>
      <c r="AB72">
        <f t="shared" si="52"/>
        <v>281.69648431370518</v>
      </c>
      <c r="AC72">
        <f t="shared" si="53"/>
        <v>-109.5758789215737</v>
      </c>
      <c r="AD72">
        <f t="shared" si="54"/>
        <v>119.41518988138731</v>
      </c>
      <c r="AE72">
        <f t="shared" si="55"/>
        <v>-29.415189881387306</v>
      </c>
      <c r="AF72">
        <f t="shared" si="56"/>
        <v>1.0233755639048532E-2</v>
      </c>
      <c r="AG72">
        <f t="shared" si="57"/>
        <v>-29.404956125748257</v>
      </c>
      <c r="AH72">
        <f t="shared" si="58"/>
        <v>97.059407614340216</v>
      </c>
    </row>
    <row r="73" spans="4:34" x14ac:dyDescent="0.25">
      <c r="D73" s="14">
        <f t="shared" si="31"/>
        <v>42725</v>
      </c>
      <c r="E73" s="15">
        <f t="shared" si="59"/>
        <v>0.23958333333333295</v>
      </c>
      <c r="F73" s="2">
        <f t="shared" si="32"/>
        <v>2457743.9895833335</v>
      </c>
      <c r="G73" s="16">
        <f t="shared" si="33"/>
        <v>0.16971908510153288</v>
      </c>
      <c r="I73">
        <f t="shared" si="34"/>
        <v>270.48418723201121</v>
      </c>
      <c r="J73">
        <f t="shared" si="35"/>
        <v>6467.2549853156106</v>
      </c>
      <c r="K73">
        <f t="shared" si="36"/>
        <v>1.6701495869280842E-2</v>
      </c>
      <c r="L73">
        <f t="shared" si="37"/>
        <v>-0.43098036878961665</v>
      </c>
      <c r="M73">
        <f t="shared" si="38"/>
        <v>270.05320686322159</v>
      </c>
      <c r="N73">
        <f t="shared" si="39"/>
        <v>6466.8240049468213</v>
      </c>
      <c r="O73">
        <f t="shared" si="40"/>
        <v>0.98372491973662435</v>
      </c>
      <c r="P73">
        <f t="shared" si="41"/>
        <v>270.04563230331712</v>
      </c>
      <c r="Q73">
        <f t="shared" si="42"/>
        <v>23.437084053583185</v>
      </c>
      <c r="R73">
        <f t="shared" si="43"/>
        <v>23.434731415630559</v>
      </c>
      <c r="S73">
        <f t="shared" si="30"/>
        <v>-89.950265264964443</v>
      </c>
      <c r="T73">
        <f t="shared" si="44"/>
        <v>-23.434723539014726</v>
      </c>
      <c r="U73">
        <f t="shared" si="45"/>
        <v>4.3017311642333841E-2</v>
      </c>
      <c r="V73">
        <f t="shared" si="46"/>
        <v>1.6947628149230671</v>
      </c>
      <c r="W73">
        <f t="shared" si="47"/>
        <v>69.938385695066145</v>
      </c>
      <c r="X73" s="15">
        <f t="shared" si="48"/>
        <v>0.54048974804519234</v>
      </c>
      <c r="Y73" s="15">
        <f t="shared" si="49"/>
        <v>0.34621645444778637</v>
      </c>
      <c r="Z73" s="15">
        <f t="shared" si="50"/>
        <v>0.73476304164259831</v>
      </c>
      <c r="AA73" s="17">
        <f t="shared" si="51"/>
        <v>559.50708556052916</v>
      </c>
      <c r="AB73">
        <f t="shared" si="52"/>
        <v>286.69476281492251</v>
      </c>
      <c r="AC73">
        <f t="shared" si="53"/>
        <v>-108.32630929626937</v>
      </c>
      <c r="AD73">
        <f t="shared" si="54"/>
        <v>118.46600096482726</v>
      </c>
      <c r="AE73">
        <f t="shared" si="55"/>
        <v>-28.466000964827259</v>
      </c>
      <c r="AF73">
        <f t="shared" si="56"/>
        <v>1.0642072602003391E-2</v>
      </c>
      <c r="AG73">
        <f t="shared" si="57"/>
        <v>-28.455358892225256</v>
      </c>
      <c r="AH73">
        <f t="shared" si="58"/>
        <v>97.794214606912192</v>
      </c>
    </row>
    <row r="74" spans="4:34" x14ac:dyDescent="0.25">
      <c r="D74" s="14">
        <f t="shared" si="31"/>
        <v>42725</v>
      </c>
      <c r="E74" s="15">
        <f t="shared" si="59"/>
        <v>0.24305555555555516</v>
      </c>
      <c r="F74" s="2">
        <f t="shared" si="32"/>
        <v>2457743.9930555555</v>
      </c>
      <c r="G74" s="16">
        <f t="shared" si="33"/>
        <v>0.16971918016579066</v>
      </c>
      <c r="I74">
        <f t="shared" si="34"/>
        <v>270.48760961848438</v>
      </c>
      <c r="J74">
        <f t="shared" si="35"/>
        <v>6467.2584075386021</v>
      </c>
      <c r="K74">
        <f t="shared" si="36"/>
        <v>1.6701495865280535E-2</v>
      </c>
      <c r="L74">
        <f t="shared" si="37"/>
        <v>-0.43086668105983966</v>
      </c>
      <c r="M74">
        <f t="shared" si="38"/>
        <v>270.05674293742453</v>
      </c>
      <c r="N74">
        <f t="shared" si="39"/>
        <v>6466.8275408575419</v>
      </c>
      <c r="O74">
        <f t="shared" si="40"/>
        <v>0.98372469235075877</v>
      </c>
      <c r="P74">
        <f t="shared" si="41"/>
        <v>270.04916836342312</v>
      </c>
      <c r="Q74">
        <f t="shared" si="42"/>
        <v>23.43708405234695</v>
      </c>
      <c r="R74">
        <f t="shared" si="43"/>
        <v>23.43473141763328</v>
      </c>
      <c r="S74">
        <f t="shared" si="30"/>
        <v>-89.946411306604773</v>
      </c>
      <c r="T74">
        <f t="shared" si="44"/>
        <v>-23.434722272998123</v>
      </c>
      <c r="U74">
        <f t="shared" si="45"/>
        <v>4.3017311649895397E-2</v>
      </c>
      <c r="V74">
        <f t="shared" si="46"/>
        <v>1.6930413102056674</v>
      </c>
      <c r="W74">
        <f t="shared" si="47"/>
        <v>69.938387026403305</v>
      </c>
      <c r="X74" s="15">
        <f t="shared" si="48"/>
        <v>0.54049094353457938</v>
      </c>
      <c r="Y74" s="15">
        <f t="shared" si="49"/>
        <v>0.34621764623901463</v>
      </c>
      <c r="Z74" s="15">
        <f t="shared" si="50"/>
        <v>0.73476424083014413</v>
      </c>
      <c r="AA74" s="17">
        <f t="shared" si="51"/>
        <v>559.50709621122644</v>
      </c>
      <c r="AB74">
        <f t="shared" si="52"/>
        <v>291.6930413102051</v>
      </c>
      <c r="AC74">
        <f t="shared" si="53"/>
        <v>-107.07673967244872</v>
      </c>
      <c r="AD74">
        <f t="shared" si="54"/>
        <v>117.51847221849279</v>
      </c>
      <c r="AE74">
        <f t="shared" si="55"/>
        <v>-27.518472218492789</v>
      </c>
      <c r="AF74">
        <f t="shared" si="56"/>
        <v>1.1075347360895526E-2</v>
      </c>
      <c r="AG74">
        <f t="shared" si="57"/>
        <v>-27.507396871131895</v>
      </c>
      <c r="AH74">
        <f t="shared" si="58"/>
        <v>98.525223394897978</v>
      </c>
    </row>
    <row r="75" spans="4:34" x14ac:dyDescent="0.25">
      <c r="D75" s="14">
        <f t="shared" si="31"/>
        <v>42725</v>
      </c>
      <c r="E75" s="15">
        <f t="shared" si="59"/>
        <v>0.24652777777777737</v>
      </c>
      <c r="F75" s="2">
        <f t="shared" si="32"/>
        <v>2457743.996527778</v>
      </c>
      <c r="G75" s="16">
        <f t="shared" si="33"/>
        <v>0.1697192752300612</v>
      </c>
      <c r="I75">
        <f t="shared" si="34"/>
        <v>270.49103200541686</v>
      </c>
      <c r="J75">
        <f t="shared" si="35"/>
        <v>6467.2618297620529</v>
      </c>
      <c r="K75">
        <f t="shared" si="36"/>
        <v>1.6701495861280231E-2</v>
      </c>
      <c r="L75">
        <f t="shared" si="37"/>
        <v>-0.43075299168060405</v>
      </c>
      <c r="M75">
        <f t="shared" si="38"/>
        <v>270.06027901373625</v>
      </c>
      <c r="N75">
        <f t="shared" si="39"/>
        <v>6466.8310767703724</v>
      </c>
      <c r="O75">
        <f t="shared" si="40"/>
        <v>0.98372446502481425</v>
      </c>
      <c r="P75">
        <f t="shared" si="41"/>
        <v>270.0527044256379</v>
      </c>
      <c r="Q75">
        <f t="shared" si="42"/>
        <v>23.43708405111072</v>
      </c>
      <c r="R75">
        <f t="shared" si="43"/>
        <v>23.434731419636034</v>
      </c>
      <c r="S75">
        <f t="shared" si="30"/>
        <v>-89.942557346023307</v>
      </c>
      <c r="T75">
        <f t="shared" si="44"/>
        <v>-23.434720912386634</v>
      </c>
      <c r="U75">
        <f t="shared" si="45"/>
        <v>4.3017311657457077E-2</v>
      </c>
      <c r="V75">
        <f t="shared" si="46"/>
        <v>1.6913197991144837</v>
      </c>
      <c r="W75">
        <f t="shared" si="47"/>
        <v>69.938388457215979</v>
      </c>
      <c r="X75" s="15">
        <f t="shared" si="48"/>
        <v>0.54049213902839266</v>
      </c>
      <c r="Y75" s="15">
        <f t="shared" si="49"/>
        <v>0.34621883775834827</v>
      </c>
      <c r="Z75" s="15">
        <f t="shared" si="50"/>
        <v>0.73476544029843704</v>
      </c>
      <c r="AA75" s="17">
        <f t="shared" si="51"/>
        <v>559.50710765772783</v>
      </c>
      <c r="AB75">
        <f t="shared" si="52"/>
        <v>296.6913197991139</v>
      </c>
      <c r="AC75">
        <f t="shared" si="53"/>
        <v>-105.82717005022153</v>
      </c>
      <c r="AD75">
        <f t="shared" si="54"/>
        <v>116.57274951425703</v>
      </c>
      <c r="AE75">
        <f t="shared" si="55"/>
        <v>-26.572749514257026</v>
      </c>
      <c r="AF75">
        <f t="shared" si="56"/>
        <v>1.1536124716962273E-2</v>
      </c>
      <c r="AG75">
        <f t="shared" si="57"/>
        <v>-26.561213389540065</v>
      </c>
      <c r="AH75">
        <f t="shared" si="58"/>
        <v>99.252933975728922</v>
      </c>
    </row>
    <row r="76" spans="4:34" x14ac:dyDescent="0.25">
      <c r="D76" s="14">
        <f t="shared" si="31"/>
        <v>42725</v>
      </c>
      <c r="E76" s="15">
        <f t="shared" si="59"/>
        <v>0.24999999999999958</v>
      </c>
      <c r="F76" s="2">
        <f t="shared" si="32"/>
        <v>2457744</v>
      </c>
      <c r="G76" s="16">
        <f t="shared" si="33"/>
        <v>0.16971937029431897</v>
      </c>
      <c r="I76">
        <f t="shared" si="34"/>
        <v>270.49445439189003</v>
      </c>
      <c r="J76">
        <f t="shared" si="35"/>
        <v>6467.2652519850444</v>
      </c>
      <c r="K76">
        <f t="shared" si="36"/>
        <v>1.6701495857279928E-2</v>
      </c>
      <c r="L76">
        <f t="shared" si="37"/>
        <v>-0.43063930068287837</v>
      </c>
      <c r="M76">
        <f t="shared" si="38"/>
        <v>270.06381509120718</v>
      </c>
      <c r="N76">
        <f t="shared" si="39"/>
        <v>6466.8346126843617</v>
      </c>
      <c r="O76">
        <f t="shared" si="40"/>
        <v>0.98372423775885309</v>
      </c>
      <c r="P76">
        <f t="shared" si="41"/>
        <v>270.05624048901194</v>
      </c>
      <c r="Q76">
        <f t="shared" si="42"/>
        <v>23.437084049874485</v>
      </c>
      <c r="R76">
        <f t="shared" si="43"/>
        <v>23.434731421638805</v>
      </c>
      <c r="S76">
        <f t="shared" si="30"/>
        <v>-89.938703384260478</v>
      </c>
      <c r="T76">
        <f t="shared" si="44"/>
        <v>-23.434719457180481</v>
      </c>
      <c r="U76">
        <f t="shared" si="45"/>
        <v>4.3017311665018806E-2</v>
      </c>
      <c r="V76">
        <f t="shared" si="46"/>
        <v>1.6895982821348268</v>
      </c>
      <c r="W76">
        <f t="shared" si="47"/>
        <v>69.938389987503896</v>
      </c>
      <c r="X76" s="15">
        <f t="shared" si="48"/>
        <v>0.54049333452629533</v>
      </c>
      <c r="Y76" s="15">
        <f t="shared" si="49"/>
        <v>0.34622002900545118</v>
      </c>
      <c r="Z76" s="15">
        <f t="shared" si="50"/>
        <v>0.73476664004713954</v>
      </c>
      <c r="AA76" s="17">
        <f t="shared" si="51"/>
        <v>559.50711990003117</v>
      </c>
      <c r="AB76">
        <f t="shared" si="52"/>
        <v>301.68959828213423</v>
      </c>
      <c r="AC76">
        <f t="shared" si="53"/>
        <v>-104.57760042946644</v>
      </c>
      <c r="AD76">
        <f t="shared" si="54"/>
        <v>115.62897756017465</v>
      </c>
      <c r="AE76">
        <f t="shared" si="55"/>
        <v>-25.628977560174647</v>
      </c>
      <c r="AF76">
        <f t="shared" si="56"/>
        <v>1.202730490814064E-2</v>
      </c>
      <c r="AG76">
        <f t="shared" si="57"/>
        <v>-25.616950255266506</v>
      </c>
      <c r="AH76">
        <f t="shared" si="58"/>
        <v>99.977826350440864</v>
      </c>
    </row>
    <row r="77" spans="4:34" x14ac:dyDescent="0.25">
      <c r="D77" s="14">
        <f t="shared" si="31"/>
        <v>42725</v>
      </c>
      <c r="E77" s="15">
        <f t="shared" si="59"/>
        <v>0.25347222222222182</v>
      </c>
      <c r="F77" s="2">
        <f t="shared" si="32"/>
        <v>2457744.003472222</v>
      </c>
      <c r="G77" s="16">
        <f t="shared" si="33"/>
        <v>0.16971946535857674</v>
      </c>
      <c r="I77">
        <f t="shared" si="34"/>
        <v>270.4978767783623</v>
      </c>
      <c r="J77">
        <f t="shared" si="35"/>
        <v>6467.2686742080359</v>
      </c>
      <c r="K77">
        <f t="shared" si="36"/>
        <v>1.6701495853279621E-2</v>
      </c>
      <c r="L77">
        <f t="shared" si="37"/>
        <v>-0.43052560805186374</v>
      </c>
      <c r="M77">
        <f t="shared" si="38"/>
        <v>270.06735117031042</v>
      </c>
      <c r="N77">
        <f t="shared" si="39"/>
        <v>6466.8381485999844</v>
      </c>
      <c r="O77">
        <f t="shared" si="40"/>
        <v>0.98372401055284542</v>
      </c>
      <c r="P77">
        <f t="shared" si="41"/>
        <v>270.05977655401836</v>
      </c>
      <c r="Q77">
        <f t="shared" si="42"/>
        <v>23.437084048638255</v>
      </c>
      <c r="R77">
        <f t="shared" si="43"/>
        <v>23.434731423641605</v>
      </c>
      <c r="S77">
        <f t="shared" si="30"/>
        <v>-89.934849420806145</v>
      </c>
      <c r="T77">
        <f t="shared" si="44"/>
        <v>-23.434717907379405</v>
      </c>
      <c r="U77">
        <f t="shared" si="45"/>
        <v>4.3017311672580667E-2</v>
      </c>
      <c r="V77">
        <f t="shared" si="46"/>
        <v>1.6878767590593609</v>
      </c>
      <c r="W77">
        <f t="shared" si="47"/>
        <v>69.938391617267357</v>
      </c>
      <c r="X77" s="15">
        <f t="shared" si="48"/>
        <v>0.54049453002843095</v>
      </c>
      <c r="Y77" s="15">
        <f t="shared" si="49"/>
        <v>0.34622121998046607</v>
      </c>
      <c r="Z77" s="15">
        <f t="shared" si="50"/>
        <v>0.73476784007639584</v>
      </c>
      <c r="AA77" s="17">
        <f t="shared" si="51"/>
        <v>559.50713293813885</v>
      </c>
      <c r="AB77">
        <f t="shared" si="52"/>
        <v>306.68787675905878</v>
      </c>
      <c r="AC77">
        <f t="shared" si="53"/>
        <v>-103.3280308102353</v>
      </c>
      <c r="AD77">
        <f t="shared" si="54"/>
        <v>114.68730024529441</v>
      </c>
      <c r="AE77">
        <f t="shared" si="55"/>
        <v>-24.687300245294409</v>
      </c>
      <c r="AF77">
        <f t="shared" si="56"/>
        <v>1.2552207665009885E-2</v>
      </c>
      <c r="AG77">
        <f t="shared" si="57"/>
        <v>-24.674748037629399</v>
      </c>
      <c r="AH77">
        <f t="shared" si="58"/>
        <v>100.70036215051101</v>
      </c>
    </row>
    <row r="78" spans="4:34" x14ac:dyDescent="0.25">
      <c r="D78" s="14">
        <f t="shared" si="31"/>
        <v>42725</v>
      </c>
      <c r="E78" s="15">
        <f t="shared" si="59"/>
        <v>0.25694444444444403</v>
      </c>
      <c r="F78" s="2">
        <f t="shared" si="32"/>
        <v>2457744.0069444445</v>
      </c>
      <c r="G78" s="16">
        <f t="shared" si="33"/>
        <v>0.16971956042284725</v>
      </c>
      <c r="I78">
        <f t="shared" si="34"/>
        <v>270.50129916529386</v>
      </c>
      <c r="J78">
        <f t="shared" si="35"/>
        <v>6467.2720964314858</v>
      </c>
      <c r="K78">
        <f t="shared" si="36"/>
        <v>1.6701495849279317E-2</v>
      </c>
      <c r="L78">
        <f t="shared" si="37"/>
        <v>-0.43041191377273341</v>
      </c>
      <c r="M78">
        <f t="shared" si="38"/>
        <v>270.07088725152113</v>
      </c>
      <c r="N78">
        <f t="shared" si="39"/>
        <v>6466.8416845177135</v>
      </c>
      <c r="O78">
        <f t="shared" si="40"/>
        <v>0.9837237834067617</v>
      </c>
      <c r="P78">
        <f t="shared" si="41"/>
        <v>270.06331262113218</v>
      </c>
      <c r="Q78">
        <f t="shared" si="42"/>
        <v>23.437084047402021</v>
      </c>
      <c r="R78">
        <f t="shared" si="43"/>
        <v>23.434731425644426</v>
      </c>
      <c r="S78">
        <f t="shared" si="30"/>
        <v>-89.930995455148064</v>
      </c>
      <c r="T78">
        <f t="shared" si="44"/>
        <v>-23.434716262983009</v>
      </c>
      <c r="U78">
        <f t="shared" si="45"/>
        <v>4.3017311680142604E-2</v>
      </c>
      <c r="V78">
        <f t="shared" si="46"/>
        <v>1.6861552296799009</v>
      </c>
      <c r="W78">
        <f t="shared" si="47"/>
        <v>69.938393346506729</v>
      </c>
      <c r="X78" s="15">
        <f t="shared" si="48"/>
        <v>0.54049572553494463</v>
      </c>
      <c r="Y78" s="15">
        <f t="shared" si="49"/>
        <v>0.34622241068353704</v>
      </c>
      <c r="Z78" s="15">
        <f t="shared" si="50"/>
        <v>0.73476904038635227</v>
      </c>
      <c r="AA78" s="17">
        <f t="shared" si="51"/>
        <v>559.50714677205383</v>
      </c>
      <c r="AB78">
        <f t="shared" si="52"/>
        <v>311.68615522967934</v>
      </c>
      <c r="AC78">
        <f t="shared" si="53"/>
        <v>-102.07846119258016</v>
      </c>
      <c r="AD78">
        <f t="shared" si="54"/>
        <v>113.7478609640622</v>
      </c>
      <c r="AE78">
        <f t="shared" si="55"/>
        <v>-23.747860964062198</v>
      </c>
      <c r="AF78">
        <f t="shared" si="56"/>
        <v>1.3114650652311866E-2</v>
      </c>
      <c r="AG78">
        <f t="shared" si="57"/>
        <v>-23.734746313409886</v>
      </c>
      <c r="AH78">
        <f t="shared" si="58"/>
        <v>101.42098613447558</v>
      </c>
    </row>
    <row r="79" spans="4:34" x14ac:dyDescent="0.25">
      <c r="D79" s="14">
        <f t="shared" si="31"/>
        <v>42725</v>
      </c>
      <c r="E79" s="15">
        <f t="shared" si="59"/>
        <v>0.26041666666666624</v>
      </c>
      <c r="F79" s="2">
        <f t="shared" si="32"/>
        <v>2457744.0104166665</v>
      </c>
      <c r="G79" s="16">
        <f t="shared" si="33"/>
        <v>0.16971965548710505</v>
      </c>
      <c r="I79">
        <f t="shared" si="34"/>
        <v>270.50472155176794</v>
      </c>
      <c r="J79">
        <f t="shared" si="35"/>
        <v>6467.2755186544782</v>
      </c>
      <c r="K79">
        <f t="shared" si="36"/>
        <v>1.670149584527901E-2</v>
      </c>
      <c r="L79">
        <f t="shared" si="37"/>
        <v>-0.430298217876322</v>
      </c>
      <c r="M79">
        <f t="shared" si="38"/>
        <v>270.07442333389162</v>
      </c>
      <c r="N79">
        <f t="shared" si="39"/>
        <v>6466.8452204366022</v>
      </c>
      <c r="O79">
        <f t="shared" si="40"/>
        <v>0.98372355632066377</v>
      </c>
      <c r="P79">
        <f t="shared" si="41"/>
        <v>270.06684868940584</v>
      </c>
      <c r="Q79">
        <f t="shared" si="42"/>
        <v>23.437084046165786</v>
      </c>
      <c r="R79">
        <f t="shared" si="43"/>
        <v>23.434731427647268</v>
      </c>
      <c r="S79">
        <f t="shared" si="30"/>
        <v>-89.927141488324509</v>
      </c>
      <c r="T79">
        <f t="shared" si="44"/>
        <v>-23.434714523991641</v>
      </c>
      <c r="U79">
        <f t="shared" si="45"/>
        <v>4.3017311687704611E-2</v>
      </c>
      <c r="V79">
        <f t="shared" si="46"/>
        <v>1.6844336944805898</v>
      </c>
      <c r="W79">
        <f t="shared" si="47"/>
        <v>69.938395175221686</v>
      </c>
      <c r="X79" s="15">
        <f t="shared" si="48"/>
        <v>0.54049692104549962</v>
      </c>
      <c r="Y79" s="15">
        <f t="shared" si="49"/>
        <v>0.34622360111432826</v>
      </c>
      <c r="Z79" s="15">
        <f t="shared" si="50"/>
        <v>0.73477024097667099</v>
      </c>
      <c r="AA79" s="17">
        <f t="shared" si="51"/>
        <v>559.50716140177349</v>
      </c>
      <c r="AB79">
        <f t="shared" si="52"/>
        <v>316.68443369447999</v>
      </c>
      <c r="AC79">
        <f t="shared" si="53"/>
        <v>-100.82889157638</v>
      </c>
      <c r="AD79">
        <f t="shared" si="54"/>
        <v>112.81080292293176</v>
      </c>
      <c r="AE79">
        <f t="shared" si="55"/>
        <v>-22.810802922931757</v>
      </c>
      <c r="AF79">
        <f t="shared" si="56"/>
        <v>1.3719046208114457E-2</v>
      </c>
      <c r="AG79">
        <f t="shared" si="57"/>
        <v>-22.797083876723644</v>
      </c>
      <c r="AH79">
        <f t="shared" si="58"/>
        <v>102.14012756530065</v>
      </c>
    </row>
    <row r="80" spans="4:34" x14ac:dyDescent="0.25">
      <c r="D80" s="14">
        <f t="shared" si="31"/>
        <v>42725</v>
      </c>
      <c r="E80" s="15">
        <f t="shared" si="59"/>
        <v>0.26388888888888845</v>
      </c>
      <c r="F80" s="2">
        <f t="shared" si="32"/>
        <v>2457744.013888889</v>
      </c>
      <c r="G80" s="16">
        <f t="shared" si="33"/>
        <v>0.16971975055137556</v>
      </c>
      <c r="I80">
        <f t="shared" si="34"/>
        <v>270.5081439386995</v>
      </c>
      <c r="J80">
        <f t="shared" si="35"/>
        <v>6467.2789408779281</v>
      </c>
      <c r="K80">
        <f t="shared" si="36"/>
        <v>1.6701495841278707E-2</v>
      </c>
      <c r="L80">
        <f t="shared" si="37"/>
        <v>-0.43018452033270821</v>
      </c>
      <c r="M80">
        <f t="shared" si="38"/>
        <v>270.07795941836679</v>
      </c>
      <c r="N80">
        <f t="shared" si="39"/>
        <v>6466.8487563575954</v>
      </c>
      <c r="O80">
        <f t="shared" si="40"/>
        <v>0.98372332929449147</v>
      </c>
      <c r="P80">
        <f t="shared" si="41"/>
        <v>270.07038475978425</v>
      </c>
      <c r="Q80">
        <f t="shared" si="42"/>
        <v>23.437084044929556</v>
      </c>
      <c r="R80">
        <f t="shared" si="43"/>
        <v>23.434731429650142</v>
      </c>
      <c r="S80">
        <f t="shared" si="30"/>
        <v>-89.923287519311131</v>
      </c>
      <c r="T80">
        <f t="shared" si="44"/>
        <v>-23.434712690404712</v>
      </c>
      <c r="U80">
        <f t="shared" si="45"/>
        <v>4.3017311695266743E-2</v>
      </c>
      <c r="V80">
        <f t="shared" si="46"/>
        <v>1.6827121530245706</v>
      </c>
      <c r="W80">
        <f t="shared" si="47"/>
        <v>69.938397103412782</v>
      </c>
      <c r="X80" s="15">
        <f t="shared" si="48"/>
        <v>0.54049811656039959</v>
      </c>
      <c r="Y80" s="15">
        <f t="shared" si="49"/>
        <v>0.34622479127314187</v>
      </c>
      <c r="Z80" s="15">
        <f t="shared" si="50"/>
        <v>0.7347714418476573</v>
      </c>
      <c r="AA80" s="17">
        <f t="shared" si="51"/>
        <v>559.50717682730226</v>
      </c>
      <c r="AB80">
        <f t="shared" si="52"/>
        <v>321.68271215302394</v>
      </c>
      <c r="AC80">
        <f t="shared" si="53"/>
        <v>-99.579321961744014</v>
      </c>
      <c r="AD80">
        <f t="shared" si="54"/>
        <v>111.87626943155642</v>
      </c>
      <c r="AE80">
        <f t="shared" si="55"/>
        <v>-21.876269431556423</v>
      </c>
      <c r="AF80">
        <f t="shared" si="56"/>
        <v>1.4370521558001441E-2</v>
      </c>
      <c r="AG80">
        <f t="shared" si="57"/>
        <v>-21.861898909998423</v>
      </c>
      <c r="AH80">
        <f t="shared" si="58"/>
        <v>102.85820147832163</v>
      </c>
    </row>
    <row r="81" spans="4:34" x14ac:dyDescent="0.25">
      <c r="D81" s="14">
        <f t="shared" si="31"/>
        <v>42725</v>
      </c>
      <c r="E81" s="15">
        <f t="shared" si="59"/>
        <v>0.26736111111111066</v>
      </c>
      <c r="F81" s="2">
        <f t="shared" si="32"/>
        <v>2457744.017361111</v>
      </c>
      <c r="G81" s="16">
        <f t="shared" si="33"/>
        <v>0.16971984561563333</v>
      </c>
      <c r="I81">
        <f t="shared" si="34"/>
        <v>270.51156632517268</v>
      </c>
      <c r="J81">
        <f t="shared" si="35"/>
        <v>6467.2823631009196</v>
      </c>
      <c r="K81">
        <f t="shared" si="36"/>
        <v>1.6701495837278403E-2</v>
      </c>
      <c r="L81">
        <f t="shared" si="37"/>
        <v>-0.43007082117270051</v>
      </c>
      <c r="M81">
        <f t="shared" si="38"/>
        <v>270.08149550399997</v>
      </c>
      <c r="N81">
        <f t="shared" si="39"/>
        <v>6466.8522922797465</v>
      </c>
      <c r="O81">
        <f t="shared" si="40"/>
        <v>0.98372310232830684</v>
      </c>
      <c r="P81">
        <f t="shared" si="41"/>
        <v>270.07392083132061</v>
      </c>
      <c r="Q81">
        <f t="shared" si="42"/>
        <v>23.437084043693321</v>
      </c>
      <c r="R81">
        <f t="shared" si="43"/>
        <v>23.434731431653034</v>
      </c>
      <c r="S81">
        <f t="shared" si="30"/>
        <v>-89.91943354914541</v>
      </c>
      <c r="T81">
        <f t="shared" si="44"/>
        <v>-23.434710762222583</v>
      </c>
      <c r="U81">
        <f t="shared" si="45"/>
        <v>4.3017311702828943E-2</v>
      </c>
      <c r="V81">
        <f t="shared" si="46"/>
        <v>1.6809906057955453</v>
      </c>
      <c r="W81">
        <f t="shared" si="47"/>
        <v>69.938399131079649</v>
      </c>
      <c r="X81" s="15">
        <f t="shared" si="48"/>
        <v>0.54049931207930857</v>
      </c>
      <c r="Y81" s="15">
        <f t="shared" si="49"/>
        <v>0.34622598115964287</v>
      </c>
      <c r="Z81" s="15">
        <f t="shared" si="50"/>
        <v>0.73477264299897427</v>
      </c>
      <c r="AA81" s="17">
        <f t="shared" si="51"/>
        <v>559.50719304863719</v>
      </c>
      <c r="AB81">
        <f t="shared" si="52"/>
        <v>326.68099060579493</v>
      </c>
      <c r="AC81">
        <f t="shared" si="53"/>
        <v>-98.329752348551267</v>
      </c>
      <c r="AD81">
        <f t="shared" si="54"/>
        <v>110.94440417921805</v>
      </c>
      <c r="AE81">
        <f t="shared" si="55"/>
        <v>-20.944404179218054</v>
      </c>
      <c r="AF81">
        <f t="shared" si="56"/>
        <v>1.5075069427927161E-2</v>
      </c>
      <c r="AG81">
        <f t="shared" si="57"/>
        <v>-20.929329109790128</v>
      </c>
      <c r="AH81">
        <f t="shared" si="58"/>
        <v>103.57560984968518</v>
      </c>
    </row>
    <row r="82" spans="4:34" x14ac:dyDescent="0.25">
      <c r="D82" s="14">
        <f t="shared" si="31"/>
        <v>42725</v>
      </c>
      <c r="E82" s="15">
        <f t="shared" si="59"/>
        <v>0.27083333333333287</v>
      </c>
      <c r="F82" s="2">
        <f t="shared" si="32"/>
        <v>2457744.0208333335</v>
      </c>
      <c r="G82" s="16">
        <f t="shared" si="33"/>
        <v>0.16971994067990387</v>
      </c>
      <c r="I82">
        <f t="shared" si="34"/>
        <v>270.51498871210515</v>
      </c>
      <c r="J82">
        <f t="shared" si="35"/>
        <v>6467.2857853243704</v>
      </c>
      <c r="K82">
        <f t="shared" si="36"/>
        <v>1.6701495833278096E-2</v>
      </c>
      <c r="L82">
        <f t="shared" si="37"/>
        <v>-0.42995712036629563</v>
      </c>
      <c r="M82">
        <f t="shared" si="38"/>
        <v>270.08503159173887</v>
      </c>
      <c r="N82">
        <f t="shared" si="39"/>
        <v>6466.855828204004</v>
      </c>
      <c r="O82">
        <f t="shared" si="40"/>
        <v>0.98372287542204961</v>
      </c>
      <c r="P82">
        <f t="shared" si="41"/>
        <v>270.07745690496273</v>
      </c>
      <c r="Q82">
        <f t="shared" si="42"/>
        <v>23.437084042457091</v>
      </c>
      <c r="R82">
        <f t="shared" si="43"/>
        <v>23.434731433655955</v>
      </c>
      <c r="S82">
        <f t="shared" si="30"/>
        <v>-89.915579576799843</v>
      </c>
      <c r="T82">
        <f t="shared" si="44"/>
        <v>-23.434708739444627</v>
      </c>
      <c r="U82">
        <f t="shared" si="45"/>
        <v>4.3017311710391234E-2</v>
      </c>
      <c r="V82">
        <f t="shared" si="46"/>
        <v>1.6792690523553131</v>
      </c>
      <c r="W82">
        <f t="shared" si="47"/>
        <v>69.938401258222939</v>
      </c>
      <c r="X82" s="15">
        <f t="shared" si="48"/>
        <v>0.5405005076025311</v>
      </c>
      <c r="Y82" s="15">
        <f t="shared" si="49"/>
        <v>0.34622717077413401</v>
      </c>
      <c r="Z82" s="15">
        <f t="shared" si="50"/>
        <v>0.73477384443092819</v>
      </c>
      <c r="AA82" s="17">
        <f t="shared" si="51"/>
        <v>559.50721006578351</v>
      </c>
      <c r="AB82">
        <f t="shared" si="52"/>
        <v>331.67926905235464</v>
      </c>
      <c r="AC82">
        <f t="shared" si="53"/>
        <v>-97.08018273691134</v>
      </c>
      <c r="AD82">
        <f t="shared" si="54"/>
        <v>110.01535149937216</v>
      </c>
      <c r="AE82">
        <f t="shared" si="55"/>
        <v>-20.015351499372159</v>
      </c>
      <c r="AF82">
        <f t="shared" si="56"/>
        <v>1.5839738413992221E-2</v>
      </c>
      <c r="AG82">
        <f t="shared" si="57"/>
        <v>-19.999511760958168</v>
      </c>
      <c r="AH82">
        <f t="shared" si="58"/>
        <v>104.29274267241152</v>
      </c>
    </row>
    <row r="83" spans="4:34" x14ac:dyDescent="0.25">
      <c r="D83" s="14">
        <f t="shared" si="31"/>
        <v>42725</v>
      </c>
      <c r="E83" s="15">
        <f t="shared" si="59"/>
        <v>0.27430555555555508</v>
      </c>
      <c r="F83" s="2">
        <f t="shared" si="32"/>
        <v>2457744.0243055555</v>
      </c>
      <c r="G83" s="16">
        <f t="shared" si="33"/>
        <v>0.16972003574416164</v>
      </c>
      <c r="I83">
        <f t="shared" si="34"/>
        <v>270.51841109857833</v>
      </c>
      <c r="J83">
        <f t="shared" si="35"/>
        <v>6467.2892075473619</v>
      </c>
      <c r="K83">
        <f t="shared" si="36"/>
        <v>1.6701495829277792E-2</v>
      </c>
      <c r="L83">
        <f t="shared" si="37"/>
        <v>-0.42984341794438397</v>
      </c>
      <c r="M83">
        <f t="shared" si="38"/>
        <v>270.08856768063396</v>
      </c>
      <c r="N83">
        <f t="shared" si="39"/>
        <v>6466.8593641294174</v>
      </c>
      <c r="O83">
        <f t="shared" si="40"/>
        <v>0.98372264857578173</v>
      </c>
      <c r="P83">
        <f t="shared" si="41"/>
        <v>270.08099297976111</v>
      </c>
      <c r="Q83">
        <f t="shared" si="42"/>
        <v>23.437084041220857</v>
      </c>
      <c r="R83">
        <f t="shared" si="43"/>
        <v>23.434731435658897</v>
      </c>
      <c r="S83">
        <f t="shared" si="30"/>
        <v>-89.911725603314736</v>
      </c>
      <c r="T83">
        <f t="shared" si="44"/>
        <v>-23.434706622071271</v>
      </c>
      <c r="U83">
        <f t="shared" si="45"/>
        <v>4.3017311717953623E-2</v>
      </c>
      <c r="V83">
        <f t="shared" si="46"/>
        <v>1.6775474931889192</v>
      </c>
      <c r="W83">
        <f t="shared" si="47"/>
        <v>69.938403484842169</v>
      </c>
      <c r="X83" s="15">
        <f t="shared" si="48"/>
        <v>0.54050170312972989</v>
      </c>
      <c r="Y83" s="15">
        <f t="shared" si="49"/>
        <v>0.34622836011627944</v>
      </c>
      <c r="Z83" s="15">
        <f t="shared" si="50"/>
        <v>0.73477504614318034</v>
      </c>
      <c r="AA83" s="17">
        <f t="shared" si="51"/>
        <v>559.50722787873735</v>
      </c>
      <c r="AB83">
        <f t="shared" si="52"/>
        <v>336.67754749318823</v>
      </c>
      <c r="AC83">
        <f t="shared" si="53"/>
        <v>-95.830613126702943</v>
      </c>
      <c r="AD83">
        <f t="shared" si="54"/>
        <v>109.08925662231269</v>
      </c>
      <c r="AE83">
        <f t="shared" si="55"/>
        <v>-19.089256622312689</v>
      </c>
      <c r="AF83">
        <f t="shared" si="56"/>
        <v>1.6672875914174622E-2</v>
      </c>
      <c r="AG83">
        <f t="shared" si="57"/>
        <v>-19.072583746398514</v>
      </c>
      <c r="AH83">
        <f t="shared" si="58"/>
        <v>105.0099789484384</v>
      </c>
    </row>
    <row r="84" spans="4:34" x14ac:dyDescent="0.25">
      <c r="D84" s="14">
        <f t="shared" si="31"/>
        <v>42725</v>
      </c>
      <c r="E84" s="15">
        <f t="shared" si="59"/>
        <v>0.27777777777777729</v>
      </c>
      <c r="F84" s="2">
        <f t="shared" si="32"/>
        <v>2457744.027777778</v>
      </c>
      <c r="G84" s="16">
        <f t="shared" si="33"/>
        <v>0.16972013080843215</v>
      </c>
      <c r="I84">
        <f t="shared" si="34"/>
        <v>270.52183348550989</v>
      </c>
      <c r="J84">
        <f t="shared" si="35"/>
        <v>6467.2926297708118</v>
      </c>
      <c r="K84">
        <f t="shared" si="36"/>
        <v>1.6701495825277485E-2</v>
      </c>
      <c r="L84">
        <f t="shared" si="37"/>
        <v>-0.42972971387696152</v>
      </c>
      <c r="M84">
        <f t="shared" si="38"/>
        <v>270.09210377163294</v>
      </c>
      <c r="N84">
        <f t="shared" si="39"/>
        <v>6466.8629000569344</v>
      </c>
      <c r="O84">
        <f t="shared" si="40"/>
        <v>0.98372242178944314</v>
      </c>
      <c r="P84">
        <f t="shared" si="41"/>
        <v>270.08452905666331</v>
      </c>
      <c r="Q84">
        <f t="shared" si="42"/>
        <v>23.437084039984626</v>
      </c>
      <c r="R84">
        <f t="shared" si="43"/>
        <v>23.434731437661867</v>
      </c>
      <c r="S84">
        <f t="shared" si="30"/>
        <v>-89.907871627662928</v>
      </c>
      <c r="T84">
        <f t="shared" si="44"/>
        <v>-23.434704410101816</v>
      </c>
      <c r="U84">
        <f t="shared" si="45"/>
        <v>4.3017311725516122E-2</v>
      </c>
      <c r="V84">
        <f t="shared" si="46"/>
        <v>1.6758259278581589</v>
      </c>
      <c r="W84">
        <f t="shared" si="47"/>
        <v>69.938405810938093</v>
      </c>
      <c r="X84" s="15">
        <f t="shared" si="48"/>
        <v>0.5405028986612096</v>
      </c>
      <c r="Y84" s="15">
        <f t="shared" si="49"/>
        <v>0.34622954918638155</v>
      </c>
      <c r="Z84" s="15">
        <f t="shared" si="50"/>
        <v>0.73477624813603759</v>
      </c>
      <c r="AA84" s="17">
        <f t="shared" si="51"/>
        <v>559.50724648750474</v>
      </c>
      <c r="AB84">
        <f t="shared" si="52"/>
        <v>341.67582592785749</v>
      </c>
      <c r="AC84">
        <f t="shared" si="53"/>
        <v>-94.581043518035628</v>
      </c>
      <c r="AD84">
        <f t="shared" si="54"/>
        <v>108.16626591855196</v>
      </c>
      <c r="AE84">
        <f t="shared" si="55"/>
        <v>-18.166265918551957</v>
      </c>
      <c r="AF84">
        <f t="shared" si="56"/>
        <v>1.7584441365265328E-2</v>
      </c>
      <c r="AG84">
        <f t="shared" si="57"/>
        <v>-18.148681477186692</v>
      </c>
      <c r="AH84">
        <f t="shared" si="58"/>
        <v>105.72768760209874</v>
      </c>
    </row>
    <row r="85" spans="4:34" x14ac:dyDescent="0.25">
      <c r="D85" s="14">
        <f t="shared" si="31"/>
        <v>42725</v>
      </c>
      <c r="E85" s="15">
        <f t="shared" si="59"/>
        <v>0.2812499999999995</v>
      </c>
      <c r="F85" s="2">
        <f t="shared" si="32"/>
        <v>2457744.03125</v>
      </c>
      <c r="G85" s="16">
        <f t="shared" si="33"/>
        <v>0.16972022587268995</v>
      </c>
      <c r="I85">
        <f t="shared" si="34"/>
        <v>270.52525587198397</v>
      </c>
      <c r="J85">
        <f t="shared" si="35"/>
        <v>6467.2960519938042</v>
      </c>
      <c r="K85">
        <f t="shared" si="36"/>
        <v>1.6701495821277182E-2</v>
      </c>
      <c r="L85">
        <f t="shared" si="37"/>
        <v>-0.42961600819483831</v>
      </c>
      <c r="M85">
        <f t="shared" si="38"/>
        <v>270.09563986378913</v>
      </c>
      <c r="N85">
        <f t="shared" si="39"/>
        <v>6466.8664359856093</v>
      </c>
      <c r="O85">
        <f t="shared" si="40"/>
        <v>0.98372219506309566</v>
      </c>
      <c r="P85">
        <f t="shared" si="41"/>
        <v>270.0880651347228</v>
      </c>
      <c r="Q85">
        <f t="shared" si="42"/>
        <v>23.437084038748392</v>
      </c>
      <c r="R85">
        <f t="shared" si="43"/>
        <v>23.434731439664858</v>
      </c>
      <c r="S85">
        <f t="shared" si="30"/>
        <v>-89.904017650881514</v>
      </c>
      <c r="T85">
        <f t="shared" si="44"/>
        <v>-23.434702103536761</v>
      </c>
      <c r="U85">
        <f t="shared" si="45"/>
        <v>4.3017311733078691E-2</v>
      </c>
      <c r="V85">
        <f t="shared" si="46"/>
        <v>1.6741043568467426</v>
      </c>
      <c r="W85">
        <f t="shared" si="47"/>
        <v>69.938408236510142</v>
      </c>
      <c r="X85" s="15">
        <f t="shared" si="48"/>
        <v>0.54050409419663414</v>
      </c>
      <c r="Y85" s="15">
        <f t="shared" si="49"/>
        <v>0.34623073798410597</v>
      </c>
      <c r="Z85" s="15">
        <f t="shared" si="50"/>
        <v>0.73477745040916231</v>
      </c>
      <c r="AA85" s="17">
        <f t="shared" si="51"/>
        <v>559.50726589208114</v>
      </c>
      <c r="AB85">
        <f t="shared" si="52"/>
        <v>346.67410435684599</v>
      </c>
      <c r="AC85">
        <f t="shared" si="53"/>
        <v>-93.331473910788503</v>
      </c>
      <c r="AD85">
        <f t="shared" si="54"/>
        <v>107.24652713263622</v>
      </c>
      <c r="AE85">
        <f t="shared" si="55"/>
        <v>-17.246527132636217</v>
      </c>
      <c r="AF85">
        <f t="shared" si="56"/>
        <v>1.8586414723641004E-2</v>
      </c>
      <c r="AG85">
        <f t="shared" si="57"/>
        <v>-17.227940717912578</v>
      </c>
      <c r="AH85">
        <f t="shared" si="58"/>
        <v>106.44622832191556</v>
      </c>
    </row>
    <row r="86" spans="4:34" x14ac:dyDescent="0.25">
      <c r="D86" s="14">
        <f t="shared" si="31"/>
        <v>42725</v>
      </c>
      <c r="E86" s="15">
        <f t="shared" si="59"/>
        <v>0.28472222222222171</v>
      </c>
      <c r="F86" s="2">
        <f t="shared" si="32"/>
        <v>2457744.034722222</v>
      </c>
      <c r="G86" s="16">
        <f t="shared" si="33"/>
        <v>0.16972032093694772</v>
      </c>
      <c r="I86">
        <f t="shared" si="34"/>
        <v>270.52867825845624</v>
      </c>
      <c r="J86">
        <f t="shared" si="35"/>
        <v>6467.2994742167948</v>
      </c>
      <c r="K86">
        <f t="shared" si="36"/>
        <v>1.6701495817276878E-2</v>
      </c>
      <c r="L86">
        <f t="shared" si="37"/>
        <v>-0.42950230088334906</v>
      </c>
      <c r="M86">
        <f t="shared" si="38"/>
        <v>270.09917595757287</v>
      </c>
      <c r="N86">
        <f t="shared" si="39"/>
        <v>6466.8699719159113</v>
      </c>
      <c r="O86">
        <f t="shared" si="40"/>
        <v>0.98372196839670989</v>
      </c>
      <c r="P86">
        <f t="shared" si="41"/>
        <v>270.09160121440988</v>
      </c>
      <c r="Q86">
        <f t="shared" si="42"/>
        <v>23.437084037512161</v>
      </c>
      <c r="R86">
        <f t="shared" si="43"/>
        <v>23.434731441667875</v>
      </c>
      <c r="S86">
        <f t="shared" si="30"/>
        <v>-89.900163672463449</v>
      </c>
      <c r="T86">
        <f t="shared" si="44"/>
        <v>-23.434699702375674</v>
      </c>
      <c r="U86">
        <f t="shared" si="45"/>
        <v>4.3017311740641363E-2</v>
      </c>
      <c r="V86">
        <f t="shared" si="46"/>
        <v>1.6723827799488453</v>
      </c>
      <c r="W86">
        <f t="shared" si="47"/>
        <v>69.938410761558785</v>
      </c>
      <c r="X86" s="15">
        <f t="shared" si="48"/>
        <v>0.54050528973614675</v>
      </c>
      <c r="Y86" s="15">
        <f t="shared" si="49"/>
        <v>0.34623192650959456</v>
      </c>
      <c r="Z86" s="15">
        <f t="shared" si="50"/>
        <v>0.73477865296269895</v>
      </c>
      <c r="AA86" s="17">
        <f t="shared" si="51"/>
        <v>559.50728609247028</v>
      </c>
      <c r="AB86">
        <f t="shared" si="52"/>
        <v>351.67238277994812</v>
      </c>
      <c r="AC86">
        <f t="shared" si="53"/>
        <v>-92.081904305012969</v>
      </c>
      <c r="AD86">
        <f t="shared" si="54"/>
        <v>106.33018960967753</v>
      </c>
      <c r="AE86">
        <f t="shared" si="55"/>
        <v>-16.330189609677532</v>
      </c>
      <c r="AF86">
        <f t="shared" si="56"/>
        <v>1.969333577494102E-2</v>
      </c>
      <c r="AG86">
        <f t="shared" si="57"/>
        <v>-16.31049627390259</v>
      </c>
      <c r="AH86">
        <f t="shared" si="58"/>
        <v>107.16595233485754</v>
      </c>
    </row>
    <row r="87" spans="4:34" x14ac:dyDescent="0.25">
      <c r="D87" s="14">
        <f t="shared" si="31"/>
        <v>42725</v>
      </c>
      <c r="E87" s="15">
        <f t="shared" si="59"/>
        <v>0.28819444444444392</v>
      </c>
      <c r="F87" s="2">
        <f t="shared" si="32"/>
        <v>2457744.0381944445</v>
      </c>
      <c r="G87" s="16">
        <f t="shared" si="33"/>
        <v>0.16972041600121823</v>
      </c>
      <c r="I87">
        <f t="shared" si="34"/>
        <v>270.5321006453878</v>
      </c>
      <c r="J87">
        <f t="shared" si="35"/>
        <v>6467.3028964402447</v>
      </c>
      <c r="K87">
        <f t="shared" si="36"/>
        <v>1.6701495813276571E-2</v>
      </c>
      <c r="L87">
        <f t="shared" si="37"/>
        <v>-0.42938859192755685</v>
      </c>
      <c r="M87">
        <f t="shared" si="38"/>
        <v>270.10271205346027</v>
      </c>
      <c r="N87">
        <f t="shared" si="39"/>
        <v>6466.8735078483169</v>
      </c>
      <c r="O87">
        <f t="shared" si="40"/>
        <v>0.98372174179025618</v>
      </c>
      <c r="P87">
        <f t="shared" si="41"/>
        <v>270.09513729620056</v>
      </c>
      <c r="Q87">
        <f t="shared" si="42"/>
        <v>23.437084036275927</v>
      </c>
      <c r="R87">
        <f t="shared" si="43"/>
        <v>23.434731443670913</v>
      </c>
      <c r="S87">
        <f t="shared" si="30"/>
        <v>-89.896309691895439</v>
      </c>
      <c r="T87">
        <f t="shared" si="44"/>
        <v>-23.434697206618104</v>
      </c>
      <c r="U87">
        <f t="shared" si="45"/>
        <v>4.3017311748204119E-2</v>
      </c>
      <c r="V87">
        <f t="shared" si="46"/>
        <v>1.6706611969554936</v>
      </c>
      <c r="W87">
        <f t="shared" si="47"/>
        <v>69.938413386084449</v>
      </c>
      <c r="X87" s="15">
        <f t="shared" si="48"/>
        <v>0.54050648527989198</v>
      </c>
      <c r="Y87" s="15">
        <f t="shared" si="49"/>
        <v>0.34623311476299073</v>
      </c>
      <c r="Z87" s="15">
        <f t="shared" si="50"/>
        <v>0.73477985579679328</v>
      </c>
      <c r="AA87" s="17">
        <f t="shared" si="51"/>
        <v>559.50730708867559</v>
      </c>
      <c r="AB87">
        <f t="shared" si="52"/>
        <v>356.67066119695477</v>
      </c>
      <c r="AC87">
        <f t="shared" si="53"/>
        <v>-90.832334700761308</v>
      </c>
      <c r="AD87">
        <f t="shared" si="54"/>
        <v>105.41740451438908</v>
      </c>
      <c r="AE87">
        <f t="shared" si="55"/>
        <v>-15.417404514389077</v>
      </c>
      <c r="AF87">
        <f t="shared" si="56"/>
        <v>2.0923025912645044E-2</v>
      </c>
      <c r="AG87">
        <f t="shared" si="57"/>
        <v>-15.396481488476432</v>
      </c>
      <c r="AH87">
        <f t="shared" si="58"/>
        <v>107.88720311848152</v>
      </c>
    </row>
    <row r="88" spans="4:34" x14ac:dyDescent="0.25">
      <c r="D88" s="14">
        <f t="shared" si="31"/>
        <v>42725</v>
      </c>
      <c r="E88" s="15">
        <f t="shared" si="59"/>
        <v>0.29166666666666613</v>
      </c>
      <c r="F88" s="2">
        <f t="shared" si="32"/>
        <v>2457744.0416666665</v>
      </c>
      <c r="G88" s="16">
        <f t="shared" si="33"/>
        <v>0.169720511065476</v>
      </c>
      <c r="I88">
        <f t="shared" si="34"/>
        <v>270.53552303186098</v>
      </c>
      <c r="J88">
        <f t="shared" si="35"/>
        <v>6467.3063186632362</v>
      </c>
      <c r="K88">
        <f t="shared" si="36"/>
        <v>1.6701495809276268E-2</v>
      </c>
      <c r="L88">
        <f t="shared" si="37"/>
        <v>-0.42927488135843539</v>
      </c>
      <c r="M88">
        <f t="shared" si="38"/>
        <v>270.10624815050255</v>
      </c>
      <c r="N88">
        <f t="shared" si="39"/>
        <v>6466.8770437818775</v>
      </c>
      <c r="O88">
        <f t="shared" si="40"/>
        <v>0.98372151524379592</v>
      </c>
      <c r="P88">
        <f t="shared" si="41"/>
        <v>270.09867337914619</v>
      </c>
      <c r="Q88">
        <f t="shared" si="42"/>
        <v>23.437084035039693</v>
      </c>
      <c r="R88">
        <f t="shared" si="43"/>
        <v>23.434731445673975</v>
      </c>
      <c r="S88">
        <f t="shared" si="30"/>
        <v>-89.892455710216922</v>
      </c>
      <c r="T88">
        <f t="shared" si="44"/>
        <v>-23.434694616264615</v>
      </c>
      <c r="U88">
        <f t="shared" si="45"/>
        <v>4.3017311755766952E-2</v>
      </c>
      <c r="V88">
        <f t="shared" si="46"/>
        <v>1.6689396083517636</v>
      </c>
      <c r="W88">
        <f t="shared" si="47"/>
        <v>69.93841611008655</v>
      </c>
      <c r="X88" s="15">
        <f t="shared" si="48"/>
        <v>0.54050768082753342</v>
      </c>
      <c r="Y88" s="15">
        <f t="shared" si="49"/>
        <v>0.34623430274395967</v>
      </c>
      <c r="Z88" s="15">
        <f t="shared" si="50"/>
        <v>0.73478105891110723</v>
      </c>
      <c r="AA88" s="17">
        <f t="shared" si="51"/>
        <v>559.5073288806924</v>
      </c>
      <c r="AB88">
        <f t="shared" si="52"/>
        <v>361.66893960835097</v>
      </c>
      <c r="AC88">
        <f t="shared" si="53"/>
        <v>-89.582765097912258</v>
      </c>
      <c r="AD88">
        <f t="shared" si="54"/>
        <v>104.50832504378893</v>
      </c>
      <c r="AE88">
        <f t="shared" si="55"/>
        <v>-14.508325043788929</v>
      </c>
      <c r="AF88">
        <f t="shared" si="56"/>
        <v>2.2297568710288727E-2</v>
      </c>
      <c r="AG88">
        <f t="shared" si="57"/>
        <v>-14.48602747507864</v>
      </c>
      <c r="AH88">
        <f t="shared" si="58"/>
        <v>108.61031705469708</v>
      </c>
    </row>
    <row r="89" spans="4:34" x14ac:dyDescent="0.25">
      <c r="D89" s="14">
        <f t="shared" si="31"/>
        <v>42725</v>
      </c>
      <c r="E89" s="15">
        <f t="shared" si="59"/>
        <v>0.29513888888888834</v>
      </c>
      <c r="F89" s="2">
        <f t="shared" si="32"/>
        <v>2457744.045138889</v>
      </c>
      <c r="G89" s="16">
        <f t="shared" si="33"/>
        <v>0.16972060612974654</v>
      </c>
      <c r="I89">
        <f t="shared" si="34"/>
        <v>270.53894541879345</v>
      </c>
      <c r="J89">
        <f t="shared" si="35"/>
        <v>6467.309740886687</v>
      </c>
      <c r="K89">
        <f t="shared" si="36"/>
        <v>1.6701495805275964E-2</v>
      </c>
      <c r="L89">
        <f t="shared" si="37"/>
        <v>-0.42916116914587032</v>
      </c>
      <c r="M89">
        <f t="shared" si="38"/>
        <v>270.10978424964759</v>
      </c>
      <c r="N89">
        <f t="shared" si="39"/>
        <v>6466.880579717541</v>
      </c>
      <c r="O89">
        <f t="shared" si="40"/>
        <v>0.98372128875726961</v>
      </c>
      <c r="P89">
        <f t="shared" si="41"/>
        <v>270.10220946419463</v>
      </c>
      <c r="Q89">
        <f t="shared" si="42"/>
        <v>23.437084033803462</v>
      </c>
      <c r="R89">
        <f t="shared" si="43"/>
        <v>23.434731447677066</v>
      </c>
      <c r="S89">
        <f t="shared" si="30"/>
        <v>-89.88860172640041</v>
      </c>
      <c r="T89">
        <f t="shared" si="44"/>
        <v>-23.434691931314386</v>
      </c>
      <c r="U89">
        <f t="shared" si="45"/>
        <v>4.3017311763329902E-2</v>
      </c>
      <c r="V89">
        <f t="shared" si="46"/>
        <v>1.6672180136989743</v>
      </c>
      <c r="W89">
        <f t="shared" si="47"/>
        <v>69.938418933565913</v>
      </c>
      <c r="X89" s="15">
        <f t="shared" si="48"/>
        <v>0.54050887637937561</v>
      </c>
      <c r="Y89" s="15">
        <f t="shared" si="49"/>
        <v>0.34623549045280366</v>
      </c>
      <c r="Z89" s="15">
        <f t="shared" si="50"/>
        <v>0.73478226230594756</v>
      </c>
      <c r="AA89" s="17">
        <f t="shared" si="51"/>
        <v>559.5073514685273</v>
      </c>
      <c r="AB89">
        <f t="shared" si="52"/>
        <v>366.66721801369818</v>
      </c>
      <c r="AC89">
        <f t="shared" si="53"/>
        <v>-88.333195496575456</v>
      </c>
      <c r="AD89">
        <f t="shared" si="54"/>
        <v>103.60310663463451</v>
      </c>
      <c r="AE89">
        <f t="shared" si="55"/>
        <v>-13.603106634634514</v>
      </c>
      <c r="AF89">
        <f t="shared" si="56"/>
        <v>2.3844664417667433E-2</v>
      </c>
      <c r="AG89">
        <f t="shared" si="57"/>
        <v>-13.579261970216846</v>
      </c>
      <c r="AH89">
        <f t="shared" si="58"/>
        <v>109.3356240283905</v>
      </c>
    </row>
    <row r="90" spans="4:34" x14ac:dyDescent="0.25">
      <c r="D90" s="14">
        <f t="shared" si="31"/>
        <v>42725</v>
      </c>
      <c r="E90" s="15">
        <f t="shared" si="59"/>
        <v>0.29861111111111055</v>
      </c>
      <c r="F90" s="2">
        <f t="shared" si="32"/>
        <v>2457744.048611111</v>
      </c>
      <c r="G90" s="16">
        <f t="shared" si="33"/>
        <v>0.16972070119400431</v>
      </c>
      <c r="I90">
        <f t="shared" si="34"/>
        <v>270.54236780526662</v>
      </c>
      <c r="J90">
        <f t="shared" si="35"/>
        <v>6467.3131631096785</v>
      </c>
      <c r="K90">
        <f t="shared" si="36"/>
        <v>1.6701495801275657E-2</v>
      </c>
      <c r="L90">
        <f t="shared" si="37"/>
        <v>-0.42904745532086336</v>
      </c>
      <c r="M90">
        <f t="shared" si="38"/>
        <v>270.11332034994575</v>
      </c>
      <c r="N90">
        <f t="shared" si="39"/>
        <v>6466.8841156543576</v>
      </c>
      <c r="O90">
        <f t="shared" si="40"/>
        <v>0.98372106233073875</v>
      </c>
      <c r="P90">
        <f t="shared" si="41"/>
        <v>270.10574555039619</v>
      </c>
      <c r="Q90">
        <f t="shared" si="42"/>
        <v>23.437084032567228</v>
      </c>
      <c r="R90">
        <f t="shared" si="43"/>
        <v>23.434731449680179</v>
      </c>
      <c r="S90">
        <f t="shared" si="30"/>
        <v>-89.884747741486393</v>
      </c>
      <c r="T90">
        <f t="shared" si="44"/>
        <v>-23.43468915176803</v>
      </c>
      <c r="U90">
        <f t="shared" si="45"/>
        <v>4.3017311770892942E-2</v>
      </c>
      <c r="V90">
        <f t="shared" si="46"/>
        <v>1.6654964134826498</v>
      </c>
      <c r="W90">
        <f t="shared" si="47"/>
        <v>69.938421856521899</v>
      </c>
      <c r="X90" s="15">
        <f t="shared" si="48"/>
        <v>0.54051007193508138</v>
      </c>
      <c r="Y90" s="15">
        <f t="shared" si="49"/>
        <v>0.34623667788918722</v>
      </c>
      <c r="Z90" s="15">
        <f t="shared" si="50"/>
        <v>0.73478346598097555</v>
      </c>
      <c r="AA90" s="17">
        <f t="shared" si="51"/>
        <v>559.50737485217519</v>
      </c>
      <c r="AB90">
        <f t="shared" si="52"/>
        <v>371.66549641348183</v>
      </c>
      <c r="AC90">
        <f t="shared" si="53"/>
        <v>-87.083625896629542</v>
      </c>
      <c r="AD90">
        <f t="shared" si="54"/>
        <v>102.70190716509165</v>
      </c>
      <c r="AE90">
        <f t="shared" si="55"/>
        <v>-12.701907165091654</v>
      </c>
      <c r="AF90">
        <f t="shared" si="56"/>
        <v>2.5599536022432999E-2</v>
      </c>
      <c r="AG90">
        <f t="shared" si="57"/>
        <v>-12.676307629069221</v>
      </c>
      <c r="AH90">
        <f t="shared" si="58"/>
        <v>110.06344797488413</v>
      </c>
    </row>
    <row r="91" spans="4:34" x14ac:dyDescent="0.25">
      <c r="D91" s="14">
        <f t="shared" si="31"/>
        <v>42725</v>
      </c>
      <c r="E91" s="15">
        <f t="shared" si="59"/>
        <v>0.30208333333333276</v>
      </c>
      <c r="F91" s="2">
        <f t="shared" si="32"/>
        <v>2457744.0520833335</v>
      </c>
      <c r="G91" s="16">
        <f t="shared" si="33"/>
        <v>0.16972079625827485</v>
      </c>
      <c r="I91">
        <f t="shared" si="34"/>
        <v>270.54579019219909</v>
      </c>
      <c r="J91">
        <f t="shared" si="35"/>
        <v>6467.3165853331293</v>
      </c>
      <c r="K91">
        <f t="shared" si="36"/>
        <v>1.6701495797275354E-2</v>
      </c>
      <c r="L91">
        <f t="shared" si="37"/>
        <v>-0.42893373985327232</v>
      </c>
      <c r="M91">
        <f t="shared" si="38"/>
        <v>270.11685645234581</v>
      </c>
      <c r="N91">
        <f t="shared" si="39"/>
        <v>6466.8876515932761</v>
      </c>
      <c r="O91">
        <f t="shared" si="40"/>
        <v>0.98372083596414361</v>
      </c>
      <c r="P91">
        <f t="shared" si="41"/>
        <v>270.10928163869966</v>
      </c>
      <c r="Q91">
        <f t="shared" si="42"/>
        <v>23.437084031330997</v>
      </c>
      <c r="R91">
        <f t="shared" si="43"/>
        <v>23.434731451683319</v>
      </c>
      <c r="S91">
        <f t="shared" si="30"/>
        <v>-89.880893754446348</v>
      </c>
      <c r="T91">
        <f t="shared" si="44"/>
        <v>-23.434686277624685</v>
      </c>
      <c r="U91">
        <f t="shared" si="45"/>
        <v>4.3017311778456066E-2</v>
      </c>
      <c r="V91">
        <f t="shared" si="46"/>
        <v>1.6637748072636622</v>
      </c>
      <c r="W91">
        <f t="shared" si="47"/>
        <v>69.938424878955388</v>
      </c>
      <c r="X91" s="15">
        <f t="shared" si="48"/>
        <v>0.54051126749495571</v>
      </c>
      <c r="Y91" s="15">
        <f t="shared" si="49"/>
        <v>0.34623786505341297</v>
      </c>
      <c r="Z91" s="15">
        <f t="shared" si="50"/>
        <v>0.73478466993649838</v>
      </c>
      <c r="AA91" s="17">
        <f t="shared" si="51"/>
        <v>559.5073990316431</v>
      </c>
      <c r="AB91">
        <f t="shared" si="52"/>
        <v>376.66377480726283</v>
      </c>
      <c r="AC91">
        <f t="shared" si="53"/>
        <v>-85.834056298184294</v>
      </c>
      <c r="AD91">
        <f t="shared" si="54"/>
        <v>101.80488715239782</v>
      </c>
      <c r="AE91">
        <f t="shared" si="55"/>
        <v>-11.804887152397825</v>
      </c>
      <c r="AF91">
        <f t="shared" si="56"/>
        <v>2.7607667984196324E-2</v>
      </c>
      <c r="AG91">
        <f t="shared" si="57"/>
        <v>-11.777279484413629</v>
      </c>
      <c r="AH91">
        <f t="shared" si="58"/>
        <v>110.79410737790607</v>
      </c>
    </row>
    <row r="92" spans="4:34" x14ac:dyDescent="0.25">
      <c r="D92" s="14">
        <f t="shared" si="31"/>
        <v>42725</v>
      </c>
      <c r="E92" s="15">
        <f t="shared" si="59"/>
        <v>0.30555555555555497</v>
      </c>
      <c r="F92" s="2">
        <f t="shared" si="32"/>
        <v>2457744.0555555555</v>
      </c>
      <c r="G92" s="16">
        <f t="shared" si="33"/>
        <v>0.16972089132253262</v>
      </c>
      <c r="I92">
        <f t="shared" si="34"/>
        <v>270.54921257867227</v>
      </c>
      <c r="J92">
        <f t="shared" si="35"/>
        <v>6467.3200075561208</v>
      </c>
      <c r="K92">
        <f t="shared" si="36"/>
        <v>1.6701495793275047E-2</v>
      </c>
      <c r="L92">
        <f t="shared" si="37"/>
        <v>-0.42882002277409959</v>
      </c>
      <c r="M92">
        <f t="shared" si="38"/>
        <v>270.12039255589815</v>
      </c>
      <c r="N92">
        <f t="shared" si="39"/>
        <v>6466.891187533347</v>
      </c>
      <c r="O92">
        <f t="shared" si="40"/>
        <v>0.98372060965754571</v>
      </c>
      <c r="P92">
        <f t="shared" si="41"/>
        <v>270.11281772815539</v>
      </c>
      <c r="Q92">
        <f t="shared" si="42"/>
        <v>23.437084030094763</v>
      </c>
      <c r="R92">
        <f t="shared" si="43"/>
        <v>23.434731453686478</v>
      </c>
      <c r="S92">
        <f t="shared" si="30"/>
        <v>-89.877039766320834</v>
      </c>
      <c r="T92">
        <f t="shared" si="44"/>
        <v>-23.434683308885003</v>
      </c>
      <c r="U92">
        <f t="shared" si="45"/>
        <v>4.301731178601928E-2</v>
      </c>
      <c r="V92">
        <f t="shared" si="46"/>
        <v>1.6620531955275375</v>
      </c>
      <c r="W92">
        <f t="shared" si="47"/>
        <v>69.93842800086567</v>
      </c>
      <c r="X92" s="15">
        <f t="shared" si="48"/>
        <v>0.54051246305866141</v>
      </c>
      <c r="Y92" s="15">
        <f t="shared" si="49"/>
        <v>0.34623905194514565</v>
      </c>
      <c r="Z92" s="15">
        <f t="shared" si="50"/>
        <v>0.73478587417217711</v>
      </c>
      <c r="AA92" s="17">
        <f t="shared" si="51"/>
        <v>559.50742400692536</v>
      </c>
      <c r="AB92">
        <f t="shared" si="52"/>
        <v>381.66205319552671</v>
      </c>
      <c r="AC92">
        <f t="shared" si="53"/>
        <v>-84.584486701118323</v>
      </c>
      <c r="AD92">
        <f t="shared" si="54"/>
        <v>100.91220994557041</v>
      </c>
      <c r="AE92">
        <f t="shared" si="55"/>
        <v>-10.91220994557041</v>
      </c>
      <c r="AF92">
        <f t="shared" si="56"/>
        <v>2.9928835346659469E-2</v>
      </c>
      <c r="AG92">
        <f t="shared" si="57"/>
        <v>-10.882281110223751</v>
      </c>
      <c r="AH92">
        <f t="shared" si="58"/>
        <v>111.52791572149943</v>
      </c>
    </row>
    <row r="93" spans="4:34" x14ac:dyDescent="0.25">
      <c r="D93" s="14">
        <f t="shared" si="31"/>
        <v>42725</v>
      </c>
      <c r="E93" s="15">
        <f t="shared" si="59"/>
        <v>0.30902777777777718</v>
      </c>
      <c r="F93" s="2">
        <f t="shared" si="32"/>
        <v>2457744.059027778</v>
      </c>
      <c r="G93" s="16">
        <f t="shared" si="33"/>
        <v>0.16972098638680314</v>
      </c>
      <c r="I93">
        <f t="shared" si="34"/>
        <v>270.55263496560383</v>
      </c>
      <c r="J93">
        <f t="shared" si="35"/>
        <v>6467.3234297795707</v>
      </c>
      <c r="K93">
        <f t="shared" si="36"/>
        <v>1.6701495789274743E-2</v>
      </c>
      <c r="L93">
        <f t="shared" si="37"/>
        <v>-0.42870630405322907</v>
      </c>
      <c r="M93">
        <f t="shared" si="38"/>
        <v>270.12392866155062</v>
      </c>
      <c r="N93">
        <f t="shared" si="39"/>
        <v>6466.8947234755178</v>
      </c>
      <c r="O93">
        <f t="shared" si="40"/>
        <v>0.98372038341088541</v>
      </c>
      <c r="P93">
        <f t="shared" si="41"/>
        <v>270.11635381971132</v>
      </c>
      <c r="Q93">
        <f t="shared" si="42"/>
        <v>23.437084028858532</v>
      </c>
      <c r="R93">
        <f t="shared" si="43"/>
        <v>23.434731455689665</v>
      </c>
      <c r="S93">
        <f t="shared" si="30"/>
        <v>-89.873185776082167</v>
      </c>
      <c r="T93">
        <f t="shared" si="44"/>
        <v>-23.43468024554809</v>
      </c>
      <c r="U93">
        <f t="shared" si="45"/>
        <v>4.3017311793582591E-2</v>
      </c>
      <c r="V93">
        <f t="shared" si="46"/>
        <v>1.6603315778355912</v>
      </c>
      <c r="W93">
        <f t="shared" si="47"/>
        <v>69.938431222253669</v>
      </c>
      <c r="X93" s="15">
        <f t="shared" si="48"/>
        <v>0.54051365862650302</v>
      </c>
      <c r="Y93" s="15">
        <f t="shared" si="49"/>
        <v>0.34624023856468727</v>
      </c>
      <c r="Z93" s="15">
        <f t="shared" si="50"/>
        <v>0.73478707868831883</v>
      </c>
      <c r="AA93" s="17">
        <f t="shared" si="51"/>
        <v>559.50744977802935</v>
      </c>
      <c r="AB93">
        <f t="shared" si="52"/>
        <v>386.66033157783471</v>
      </c>
      <c r="AC93">
        <f t="shared" si="53"/>
        <v>-83.334917105541322</v>
      </c>
      <c r="AD93">
        <f t="shared" si="54"/>
        <v>100.02404191478871</v>
      </c>
      <c r="AE93">
        <f t="shared" si="55"/>
        <v>-10.024041914788711</v>
      </c>
      <c r="AF93">
        <f t="shared" si="56"/>
        <v>3.2643192962248449E-2</v>
      </c>
      <c r="AG93">
        <f t="shared" si="57"/>
        <v>-9.9913987218264619</v>
      </c>
      <c r="AH93">
        <f t="shared" si="58"/>
        <v>112.26518189677682</v>
      </c>
    </row>
    <row r="94" spans="4:34" x14ac:dyDescent="0.25">
      <c r="D94" s="14">
        <f t="shared" si="31"/>
        <v>42725</v>
      </c>
      <c r="E94" s="15">
        <f t="shared" si="59"/>
        <v>0.31249999999999939</v>
      </c>
      <c r="F94" s="2">
        <f t="shared" si="32"/>
        <v>2457744.0625</v>
      </c>
      <c r="G94" s="16">
        <f t="shared" si="33"/>
        <v>0.16972108145106091</v>
      </c>
      <c r="I94">
        <f t="shared" si="34"/>
        <v>270.55605735207519</v>
      </c>
      <c r="J94">
        <f t="shared" si="35"/>
        <v>6467.3268520025622</v>
      </c>
      <c r="K94">
        <f t="shared" si="36"/>
        <v>1.6701495785274439E-2</v>
      </c>
      <c r="L94">
        <f t="shared" si="37"/>
        <v>-0.42859258372161024</v>
      </c>
      <c r="M94">
        <f t="shared" si="38"/>
        <v>270.12746476835355</v>
      </c>
      <c r="N94">
        <f t="shared" si="39"/>
        <v>6466.898259418841</v>
      </c>
      <c r="O94">
        <f t="shared" si="40"/>
        <v>0.9837201572242239</v>
      </c>
      <c r="P94">
        <f t="shared" si="41"/>
        <v>270.1198899124177</v>
      </c>
      <c r="Q94">
        <f t="shared" si="42"/>
        <v>23.437084027622298</v>
      </c>
      <c r="R94">
        <f t="shared" si="43"/>
        <v>23.434731457692873</v>
      </c>
      <c r="S94">
        <f t="shared" si="30"/>
        <v>-89.869331784771006</v>
      </c>
      <c r="T94">
        <f t="shared" si="44"/>
        <v>-23.434677087614642</v>
      </c>
      <c r="U94">
        <f t="shared" si="45"/>
        <v>4.3017311801145985E-2</v>
      </c>
      <c r="V94">
        <f t="shared" si="46"/>
        <v>1.6586099546731004</v>
      </c>
      <c r="W94">
        <f t="shared" si="47"/>
        <v>69.938434543118632</v>
      </c>
      <c r="X94" s="15">
        <f t="shared" si="48"/>
        <v>0.54051485419814371</v>
      </c>
      <c r="Y94" s="15">
        <f t="shared" si="49"/>
        <v>0.34624142491170307</v>
      </c>
      <c r="Z94" s="15">
        <f t="shared" si="50"/>
        <v>0.73478828348458436</v>
      </c>
      <c r="AA94" s="17">
        <f t="shared" si="51"/>
        <v>559.50747634494905</v>
      </c>
      <c r="AB94">
        <f t="shared" si="52"/>
        <v>391.65860995467227</v>
      </c>
      <c r="AC94">
        <f t="shared" si="53"/>
        <v>-82.085347511331932</v>
      </c>
      <c r="AD94">
        <f t="shared" si="54"/>
        <v>99.140552636357157</v>
      </c>
      <c r="AE94">
        <f t="shared" si="55"/>
        <v>-9.1405526363571568</v>
      </c>
      <c r="AF94">
        <f t="shared" si="56"/>
        <v>3.5860768213155682E-2</v>
      </c>
      <c r="AG94">
        <f t="shared" si="57"/>
        <v>-9.1046918681440019</v>
      </c>
      <c r="AH94">
        <f t="shared" si="58"/>
        <v>113.00621056628177</v>
      </c>
    </row>
    <row r="95" spans="4:34" x14ac:dyDescent="0.25">
      <c r="D95" s="14">
        <f t="shared" si="31"/>
        <v>42725</v>
      </c>
      <c r="E95" s="15">
        <f t="shared" si="59"/>
        <v>0.3159722222222216</v>
      </c>
      <c r="F95" s="2">
        <f t="shared" si="32"/>
        <v>2457744.065972222</v>
      </c>
      <c r="G95" s="16">
        <f t="shared" si="33"/>
        <v>0.16972117651531871</v>
      </c>
      <c r="I95">
        <f t="shared" si="34"/>
        <v>270.55947973854927</v>
      </c>
      <c r="J95">
        <f t="shared" si="35"/>
        <v>6467.3302742255546</v>
      </c>
      <c r="K95">
        <f t="shared" si="36"/>
        <v>1.6701495781274132E-2</v>
      </c>
      <c r="L95">
        <f t="shared" si="37"/>
        <v>-0.42847886176435934</v>
      </c>
      <c r="M95">
        <f t="shared" si="38"/>
        <v>270.13100087678492</v>
      </c>
      <c r="N95">
        <f t="shared" si="39"/>
        <v>6466.9017953637904</v>
      </c>
      <c r="O95">
        <f t="shared" si="40"/>
        <v>0.98371993109753186</v>
      </c>
      <c r="P95">
        <f t="shared" si="41"/>
        <v>270.12342600675254</v>
      </c>
      <c r="Q95">
        <f t="shared" si="42"/>
        <v>23.437084026386064</v>
      </c>
      <c r="R95">
        <f t="shared" si="43"/>
        <v>23.434731459696106</v>
      </c>
      <c r="S95">
        <f t="shared" si="30"/>
        <v>-89.865477791871911</v>
      </c>
      <c r="T95">
        <f t="shared" si="44"/>
        <v>-23.434673835084144</v>
      </c>
      <c r="U95">
        <f t="shared" si="45"/>
        <v>4.3017311808709463E-2</v>
      </c>
      <c r="V95">
        <f t="shared" si="46"/>
        <v>1.6568883258307017</v>
      </c>
      <c r="W95">
        <f t="shared" si="47"/>
        <v>69.938437963461084</v>
      </c>
      <c r="X95" s="15">
        <f t="shared" si="48"/>
        <v>0.54051604977372858</v>
      </c>
      <c r="Y95" s="15">
        <f t="shared" si="49"/>
        <v>0.34624261098633669</v>
      </c>
      <c r="Z95" s="15">
        <f t="shared" si="50"/>
        <v>0.73478948856112047</v>
      </c>
      <c r="AA95" s="17">
        <f t="shared" si="51"/>
        <v>559.50750370768867</v>
      </c>
      <c r="AB95">
        <f t="shared" si="52"/>
        <v>396.65688832582981</v>
      </c>
      <c r="AC95">
        <f t="shared" si="53"/>
        <v>-80.835777918542547</v>
      </c>
      <c r="AD95">
        <f t="shared" si="54"/>
        <v>98.261915074673354</v>
      </c>
      <c r="AE95">
        <f t="shared" si="55"/>
        <v>-8.2619150746733538</v>
      </c>
      <c r="AF95">
        <f t="shared" si="56"/>
        <v>3.9736804599332959E-2</v>
      </c>
      <c r="AG95">
        <f t="shared" si="57"/>
        <v>-8.2221782700740214</v>
      </c>
      <c r="AH95">
        <f t="shared" si="58"/>
        <v>113.75130248626465</v>
      </c>
    </row>
    <row r="96" spans="4:34" x14ac:dyDescent="0.25">
      <c r="D96" s="14">
        <f t="shared" si="31"/>
        <v>42725</v>
      </c>
      <c r="E96" s="15">
        <f t="shared" si="59"/>
        <v>0.31944444444444381</v>
      </c>
      <c r="F96" s="2">
        <f t="shared" si="32"/>
        <v>2457744.0694444445</v>
      </c>
      <c r="G96" s="16">
        <f t="shared" si="33"/>
        <v>0.16972127157958922</v>
      </c>
      <c r="I96">
        <f t="shared" si="34"/>
        <v>270.56290212548083</v>
      </c>
      <c r="J96">
        <f t="shared" si="35"/>
        <v>6467.3336964490045</v>
      </c>
      <c r="K96">
        <f t="shared" si="36"/>
        <v>1.6701495777273829E-2</v>
      </c>
      <c r="L96">
        <f t="shared" si="37"/>
        <v>-0.42836513816678112</v>
      </c>
      <c r="M96">
        <f t="shared" si="38"/>
        <v>270.13453698731405</v>
      </c>
      <c r="N96">
        <f t="shared" si="39"/>
        <v>6466.9053313108379</v>
      </c>
      <c r="O96">
        <f t="shared" si="40"/>
        <v>0.9837197050307801</v>
      </c>
      <c r="P96">
        <f t="shared" si="41"/>
        <v>270.12696210318518</v>
      </c>
      <c r="Q96">
        <f t="shared" si="42"/>
        <v>23.437084025149833</v>
      </c>
      <c r="R96">
        <f t="shared" si="43"/>
        <v>23.434731461699368</v>
      </c>
      <c r="S96">
        <f t="shared" si="30"/>
        <v>-89.861623796878845</v>
      </c>
      <c r="T96">
        <f t="shared" si="44"/>
        <v>-23.434670487956048</v>
      </c>
      <c r="U96">
        <f t="shared" si="45"/>
        <v>4.3017311816273059E-2</v>
      </c>
      <c r="V96">
        <f t="shared" si="46"/>
        <v>1.6551666911027543</v>
      </c>
      <c r="W96">
        <f t="shared" si="47"/>
        <v>69.938441483281593</v>
      </c>
      <c r="X96" s="15">
        <f t="shared" si="48"/>
        <v>0.54051724535340084</v>
      </c>
      <c r="Y96" s="15">
        <f t="shared" si="49"/>
        <v>0.34624379678872974</v>
      </c>
      <c r="Z96" s="15">
        <f t="shared" si="50"/>
        <v>0.73479069391807195</v>
      </c>
      <c r="AA96" s="17">
        <f t="shared" si="51"/>
        <v>559.50753186625275</v>
      </c>
      <c r="AB96">
        <f t="shared" si="52"/>
        <v>401.65516669110184</v>
      </c>
      <c r="AC96">
        <f t="shared" si="53"/>
        <v>-79.58620832722454</v>
      </c>
      <c r="AD96">
        <f t="shared" si="54"/>
        <v>97.388305760252706</v>
      </c>
      <c r="AE96">
        <f t="shared" si="55"/>
        <v>-7.388305760252706</v>
      </c>
      <c r="AF96">
        <f t="shared" si="56"/>
        <v>4.4497645086867252E-2</v>
      </c>
      <c r="AG96">
        <f t="shared" si="57"/>
        <v>-7.3438081151658388</v>
      </c>
      <c r="AH96">
        <f t="shared" si="58"/>
        <v>114.50075478881786</v>
      </c>
    </row>
    <row r="97" spans="4:34" x14ac:dyDescent="0.25">
      <c r="D97" s="14">
        <f t="shared" si="31"/>
        <v>42725</v>
      </c>
      <c r="E97" s="15">
        <f t="shared" si="59"/>
        <v>0.32291666666666602</v>
      </c>
      <c r="F97" s="2">
        <f t="shared" si="32"/>
        <v>2457744.0729166665</v>
      </c>
      <c r="G97" s="16">
        <f t="shared" si="33"/>
        <v>0.16972136664384699</v>
      </c>
      <c r="I97">
        <f t="shared" si="34"/>
        <v>270.56632451195401</v>
      </c>
      <c r="J97">
        <f t="shared" si="35"/>
        <v>6467.337118671996</v>
      </c>
      <c r="K97">
        <f t="shared" si="36"/>
        <v>1.6701495773273525E-2</v>
      </c>
      <c r="L97">
        <f t="shared" si="37"/>
        <v>-0.42825141295969082</v>
      </c>
      <c r="M97">
        <f t="shared" si="38"/>
        <v>270.13807309899431</v>
      </c>
      <c r="N97">
        <f t="shared" si="39"/>
        <v>6466.908867259036</v>
      </c>
      <c r="O97">
        <f t="shared" si="40"/>
        <v>0.98371947902403001</v>
      </c>
      <c r="P97">
        <f t="shared" si="41"/>
        <v>270.13049820076895</v>
      </c>
      <c r="Q97">
        <f t="shared" si="42"/>
        <v>23.437084023913599</v>
      </c>
      <c r="R97">
        <f t="shared" si="43"/>
        <v>23.434731463702647</v>
      </c>
      <c r="S97">
        <f t="shared" si="30"/>
        <v>-89.857769800829075</v>
      </c>
      <c r="T97">
        <f t="shared" si="44"/>
        <v>-23.434667046231116</v>
      </c>
      <c r="U97">
        <f t="shared" si="45"/>
        <v>4.3017311823836724E-2</v>
      </c>
      <c r="V97">
        <f t="shared" si="46"/>
        <v>1.6534450509729866</v>
      </c>
      <c r="W97">
        <f t="shared" si="47"/>
        <v>69.938445102579294</v>
      </c>
      <c r="X97" s="15">
        <f t="shared" si="48"/>
        <v>0.54051844093682433</v>
      </c>
      <c r="Y97" s="15">
        <f t="shared" si="49"/>
        <v>0.3462449823185485</v>
      </c>
      <c r="Z97" s="15">
        <f t="shared" si="50"/>
        <v>0.73479189955510016</v>
      </c>
      <c r="AA97" s="17">
        <f t="shared" si="51"/>
        <v>559.50756082063435</v>
      </c>
      <c r="AB97">
        <f t="shared" si="52"/>
        <v>406.6534450509721</v>
      </c>
      <c r="AC97">
        <f t="shared" si="53"/>
        <v>-78.336638737256976</v>
      </c>
      <c r="AD97">
        <f t="shared" si="54"/>
        <v>96.519904964231273</v>
      </c>
      <c r="AE97">
        <f t="shared" si="55"/>
        <v>-6.519904964231273</v>
      </c>
      <c r="AF97">
        <f t="shared" si="56"/>
        <v>5.0486693822367597E-2</v>
      </c>
      <c r="AG97">
        <f t="shared" si="57"/>
        <v>-6.4694182704089052</v>
      </c>
      <c r="AH97">
        <f t="shared" si="58"/>
        <v>115.25486122435188</v>
      </c>
    </row>
    <row r="98" spans="4:34" x14ac:dyDescent="0.25">
      <c r="D98" s="14">
        <f t="shared" si="31"/>
        <v>42725</v>
      </c>
      <c r="E98" s="15">
        <f t="shared" si="59"/>
        <v>0.32638888888888823</v>
      </c>
      <c r="F98" s="2">
        <f t="shared" si="32"/>
        <v>2457744.076388889</v>
      </c>
      <c r="G98" s="16">
        <f t="shared" si="33"/>
        <v>0.16972146170811753</v>
      </c>
      <c r="I98">
        <f t="shared" si="34"/>
        <v>270.56974689888648</v>
      </c>
      <c r="J98">
        <f t="shared" si="35"/>
        <v>6467.3405408954468</v>
      </c>
      <c r="K98">
        <f t="shared" si="36"/>
        <v>1.6701495769273218E-2</v>
      </c>
      <c r="L98">
        <f t="shared" si="37"/>
        <v>-0.42813768611307867</v>
      </c>
      <c r="M98">
        <f t="shared" si="38"/>
        <v>270.1416092127734</v>
      </c>
      <c r="N98">
        <f t="shared" si="39"/>
        <v>6466.9124032093341</v>
      </c>
      <c r="O98">
        <f t="shared" si="40"/>
        <v>0.98371925307722174</v>
      </c>
      <c r="P98">
        <f t="shared" si="41"/>
        <v>270.13403430045162</v>
      </c>
      <c r="Q98">
        <f t="shared" si="42"/>
        <v>23.437084022677368</v>
      </c>
      <c r="R98">
        <f t="shared" si="43"/>
        <v>23.434731465705955</v>
      </c>
      <c r="S98">
        <f t="shared" si="30"/>
        <v>-89.85391580269517</v>
      </c>
      <c r="T98">
        <f t="shared" si="44"/>
        <v>-23.434663509908329</v>
      </c>
      <c r="U98">
        <f t="shared" si="45"/>
        <v>4.3017311831400493E-2</v>
      </c>
      <c r="V98">
        <f t="shared" si="46"/>
        <v>1.6517234050031913</v>
      </c>
      <c r="W98">
        <f t="shared" si="47"/>
        <v>69.938448821355294</v>
      </c>
      <c r="X98" s="15">
        <f t="shared" si="48"/>
        <v>0.54051963652430335</v>
      </c>
      <c r="Y98" s="15">
        <f t="shared" si="49"/>
        <v>0.34624616757609417</v>
      </c>
      <c r="Z98" s="15">
        <f t="shared" si="50"/>
        <v>0.73479310547251253</v>
      </c>
      <c r="AA98" s="17">
        <f t="shared" si="51"/>
        <v>559.50759057084235</v>
      </c>
      <c r="AB98">
        <f t="shared" si="52"/>
        <v>411.6517234050022</v>
      </c>
      <c r="AC98">
        <f t="shared" si="53"/>
        <v>-77.08706914874945</v>
      </c>
      <c r="AD98">
        <f t="shared" si="54"/>
        <v>95.656896869666014</v>
      </c>
      <c r="AE98">
        <f t="shared" si="55"/>
        <v>-5.6568968696660136</v>
      </c>
      <c r="AF98">
        <f t="shared" si="56"/>
        <v>5.8251325503218473E-2</v>
      </c>
      <c r="AG98">
        <f t="shared" si="57"/>
        <v>-5.5986455441627951</v>
      </c>
      <c r="AH98">
        <f t="shared" si="58"/>
        <v>116.01391236464235</v>
      </c>
    </row>
    <row r="99" spans="4:34" x14ac:dyDescent="0.25">
      <c r="D99" s="14">
        <f t="shared" si="31"/>
        <v>42725</v>
      </c>
      <c r="E99" s="15">
        <f t="shared" si="59"/>
        <v>0.32986111111111044</v>
      </c>
      <c r="F99" s="2">
        <f t="shared" si="32"/>
        <v>2457744.079861111</v>
      </c>
      <c r="G99" s="16">
        <f t="shared" si="33"/>
        <v>0.1697215567723753</v>
      </c>
      <c r="I99">
        <f t="shared" si="34"/>
        <v>270.57316928535874</v>
      </c>
      <c r="J99">
        <f t="shared" si="35"/>
        <v>6467.3439631184383</v>
      </c>
      <c r="K99">
        <f t="shared" si="36"/>
        <v>1.6701495765272915E-2</v>
      </c>
      <c r="L99">
        <f t="shared" si="37"/>
        <v>-0.42802395765784207</v>
      </c>
      <c r="M99">
        <f t="shared" si="38"/>
        <v>270.1451453277009</v>
      </c>
      <c r="N99">
        <f t="shared" si="39"/>
        <v>6466.9159391607809</v>
      </c>
      <c r="O99">
        <f t="shared" si="40"/>
        <v>0.98371902719041693</v>
      </c>
      <c r="P99">
        <f t="shared" si="41"/>
        <v>270.13757040128269</v>
      </c>
      <c r="Q99">
        <f t="shared" si="42"/>
        <v>23.437084021441134</v>
      </c>
      <c r="R99">
        <f t="shared" si="43"/>
        <v>23.434731467709284</v>
      </c>
      <c r="S99">
        <f t="shared" si="30"/>
        <v>-89.850061803518614</v>
      </c>
      <c r="T99">
        <f t="shared" si="44"/>
        <v>-23.43465987898853</v>
      </c>
      <c r="U99">
        <f t="shared" si="45"/>
        <v>4.3017311838964338E-2</v>
      </c>
      <c r="V99">
        <f t="shared" si="46"/>
        <v>1.6500017536787137</v>
      </c>
      <c r="W99">
        <f t="shared" si="47"/>
        <v>69.938452639608641</v>
      </c>
      <c r="X99" s="15">
        <f t="shared" si="48"/>
        <v>0.54052083211550095</v>
      </c>
      <c r="Y99" s="15">
        <f t="shared" si="49"/>
        <v>0.34624735256103251</v>
      </c>
      <c r="Z99" s="15">
        <f t="shared" si="50"/>
        <v>0.73479431166996934</v>
      </c>
      <c r="AA99" s="17">
        <f t="shared" si="51"/>
        <v>559.50762111686913</v>
      </c>
      <c r="AB99">
        <f t="shared" si="52"/>
        <v>416.65000175367777</v>
      </c>
      <c r="AC99">
        <f t="shared" si="53"/>
        <v>-75.837499561580557</v>
      </c>
      <c r="AD99">
        <f t="shared" si="54"/>
        <v>94.799469738493571</v>
      </c>
      <c r="AE99">
        <f t="shared" si="55"/>
        <v>-4.7994697384935705</v>
      </c>
      <c r="AF99">
        <f t="shared" si="56"/>
        <v>6.8720724673944078E-2</v>
      </c>
      <c r="AG99">
        <f t="shared" si="57"/>
        <v>-4.7307490138196266</v>
      </c>
      <c r="AH99">
        <f t="shared" si="58"/>
        <v>116.77819576767035</v>
      </c>
    </row>
    <row r="100" spans="4:34" x14ac:dyDescent="0.25">
      <c r="D100" s="14">
        <f t="shared" si="31"/>
        <v>42725</v>
      </c>
      <c r="E100" s="15">
        <f t="shared" si="59"/>
        <v>0.33333333333333265</v>
      </c>
      <c r="F100" s="2">
        <f t="shared" si="32"/>
        <v>2457744.0833333335</v>
      </c>
      <c r="G100" s="16">
        <f t="shared" si="33"/>
        <v>0.16972165183664581</v>
      </c>
      <c r="I100">
        <f t="shared" si="34"/>
        <v>270.57659167229031</v>
      </c>
      <c r="J100">
        <f t="shared" si="35"/>
        <v>6467.3473853418882</v>
      </c>
      <c r="K100">
        <f t="shared" si="36"/>
        <v>1.6701495761272608E-2</v>
      </c>
      <c r="L100">
        <f t="shared" si="37"/>
        <v>-0.42791022756397001</v>
      </c>
      <c r="M100">
        <f t="shared" si="38"/>
        <v>270.14868144472632</v>
      </c>
      <c r="N100">
        <f t="shared" si="39"/>
        <v>6466.9194751143241</v>
      </c>
      <c r="O100">
        <f t="shared" si="40"/>
        <v>0.98371880136355583</v>
      </c>
      <c r="P100">
        <f t="shared" si="41"/>
        <v>270.14110650421168</v>
      </c>
      <c r="Q100">
        <f t="shared" si="42"/>
        <v>23.437084020204903</v>
      </c>
      <c r="R100">
        <f t="shared" si="43"/>
        <v>23.434731469712641</v>
      </c>
      <c r="S100">
        <f t="shared" si="30"/>
        <v>-89.846207802270001</v>
      </c>
      <c r="T100">
        <f t="shared" si="44"/>
        <v>-23.43465615347063</v>
      </c>
      <c r="U100">
        <f t="shared" si="45"/>
        <v>4.3017311846528301E-2</v>
      </c>
      <c r="V100">
        <f t="shared" si="46"/>
        <v>1.6482800965607218</v>
      </c>
      <c r="W100">
        <f t="shared" si="47"/>
        <v>69.938456557340473</v>
      </c>
      <c r="X100" s="15">
        <f t="shared" si="48"/>
        <v>0.54052202771072178</v>
      </c>
      <c r="Y100" s="15">
        <f t="shared" si="49"/>
        <v>0.34624853727366489</v>
      </c>
      <c r="Z100" s="15">
        <f t="shared" si="50"/>
        <v>0.73479551814777866</v>
      </c>
      <c r="AA100" s="17">
        <f t="shared" si="51"/>
        <v>559.50765245872378</v>
      </c>
      <c r="AB100">
        <f t="shared" si="52"/>
        <v>421.64828009655974</v>
      </c>
      <c r="AC100">
        <f t="shared" si="53"/>
        <v>-74.587929975860064</v>
      </c>
      <c r="AD100">
        <f t="shared" si="54"/>
        <v>93.947816075158713</v>
      </c>
      <c r="AE100">
        <f t="shared" si="55"/>
        <v>-3.9478160751587126</v>
      </c>
      <c r="AF100">
        <f t="shared" si="56"/>
        <v>8.3609089768431691E-2</v>
      </c>
      <c r="AG100">
        <f t="shared" si="57"/>
        <v>-3.8642069853902807</v>
      </c>
      <c r="AH100">
        <f t="shared" si="58"/>
        <v>117.5479961033015</v>
      </c>
    </row>
    <row r="101" spans="4:34" x14ac:dyDescent="0.25">
      <c r="D101" s="14">
        <f t="shared" si="31"/>
        <v>42725</v>
      </c>
      <c r="E101" s="15">
        <f t="shared" si="59"/>
        <v>0.33680555555555486</v>
      </c>
      <c r="F101" s="2">
        <f t="shared" si="32"/>
        <v>2457744.0868055555</v>
      </c>
      <c r="G101" s="16">
        <f t="shared" si="33"/>
        <v>0.16972174690090361</v>
      </c>
      <c r="I101">
        <f t="shared" si="34"/>
        <v>270.58001405876439</v>
      </c>
      <c r="J101">
        <f t="shared" si="35"/>
        <v>6467.3508075648806</v>
      </c>
      <c r="K101">
        <f t="shared" si="36"/>
        <v>1.6701495757272304E-2</v>
      </c>
      <c r="L101">
        <f t="shared" si="37"/>
        <v>-0.42779649586227964</v>
      </c>
      <c r="M101">
        <f t="shared" si="38"/>
        <v>270.15221756290214</v>
      </c>
      <c r="N101">
        <f t="shared" si="39"/>
        <v>6466.9230110690187</v>
      </c>
      <c r="O101">
        <f t="shared" si="40"/>
        <v>0.98371857559669984</v>
      </c>
      <c r="P101">
        <f t="shared" si="41"/>
        <v>270.14464260829106</v>
      </c>
      <c r="Q101">
        <f t="shared" si="42"/>
        <v>23.437084018968669</v>
      </c>
      <c r="R101">
        <f t="shared" si="43"/>
        <v>23.43473147171602</v>
      </c>
      <c r="S101">
        <f t="shared" si="30"/>
        <v>-89.842353799987592</v>
      </c>
      <c r="T101">
        <f t="shared" si="44"/>
        <v>-23.434652333355519</v>
      </c>
      <c r="U101">
        <f t="shared" si="45"/>
        <v>4.301731185409232E-2</v>
      </c>
      <c r="V101">
        <f t="shared" si="46"/>
        <v>1.6465584341332611</v>
      </c>
      <c r="W101">
        <f t="shared" si="47"/>
        <v>69.938460574549822</v>
      </c>
      <c r="X101" s="15">
        <f t="shared" si="48"/>
        <v>0.54052322330962965</v>
      </c>
      <c r="Y101" s="15">
        <f t="shared" si="49"/>
        <v>0.34624972171365792</v>
      </c>
      <c r="Z101" s="15">
        <f t="shared" si="50"/>
        <v>0.73479672490560133</v>
      </c>
      <c r="AA101" s="17">
        <f t="shared" si="51"/>
        <v>559.50768459639858</v>
      </c>
      <c r="AB101">
        <f t="shared" si="52"/>
        <v>426.64655843413226</v>
      </c>
      <c r="AC101">
        <f t="shared" si="53"/>
        <v>-73.338360391466935</v>
      </c>
      <c r="AD101">
        <f t="shared" si="54"/>
        <v>93.102132785347493</v>
      </c>
      <c r="AE101">
        <f t="shared" si="55"/>
        <v>-3.1021327853474929</v>
      </c>
      <c r="AF101">
        <f t="shared" si="56"/>
        <v>0.10646660545499964</v>
      </c>
      <c r="AG101">
        <f t="shared" si="57"/>
        <v>-2.9956661798924933</v>
      </c>
      <c r="AH101">
        <f t="shared" si="58"/>
        <v>118.32359524087252</v>
      </c>
    </row>
    <row r="102" spans="4:34" x14ac:dyDescent="0.25">
      <c r="D102" s="14">
        <f t="shared" si="31"/>
        <v>42725</v>
      </c>
      <c r="E102" s="15">
        <f t="shared" si="59"/>
        <v>0.34027777777777707</v>
      </c>
      <c r="F102" s="2">
        <f t="shared" si="32"/>
        <v>2457744.090277778</v>
      </c>
      <c r="G102" s="16">
        <f t="shared" si="33"/>
        <v>0.16972184196517412</v>
      </c>
      <c r="I102">
        <f t="shared" si="34"/>
        <v>270.58343644569595</v>
      </c>
      <c r="J102">
        <f t="shared" si="35"/>
        <v>6467.3542297883296</v>
      </c>
      <c r="K102">
        <f t="shared" si="36"/>
        <v>1.6701495753271997E-2</v>
      </c>
      <c r="L102">
        <f t="shared" si="37"/>
        <v>-0.4276827625228678</v>
      </c>
      <c r="M102">
        <f t="shared" si="38"/>
        <v>270.15575368317309</v>
      </c>
      <c r="N102">
        <f t="shared" si="39"/>
        <v>6466.9265470258069</v>
      </c>
      <c r="O102">
        <f t="shared" si="40"/>
        <v>0.98371834988978968</v>
      </c>
      <c r="P102">
        <f t="shared" si="41"/>
        <v>270.14817871446564</v>
      </c>
      <c r="Q102">
        <f t="shared" si="42"/>
        <v>23.437084017732435</v>
      </c>
      <c r="R102">
        <f t="shared" si="43"/>
        <v>23.434731473719424</v>
      </c>
      <c r="S102">
        <f t="shared" si="30"/>
        <v>-89.838499795647138</v>
      </c>
      <c r="T102">
        <f t="shared" si="44"/>
        <v>-23.434648418642073</v>
      </c>
      <c r="U102">
        <f t="shared" si="45"/>
        <v>4.3017311861656457E-2</v>
      </c>
      <c r="V102">
        <f t="shared" si="46"/>
        <v>1.6448367659595562</v>
      </c>
      <c r="W102">
        <f t="shared" si="47"/>
        <v>69.938464691237854</v>
      </c>
      <c r="X102" s="15">
        <f t="shared" si="48"/>
        <v>0.54052441891252812</v>
      </c>
      <c r="Y102" s="15">
        <f t="shared" si="49"/>
        <v>0.34625090588131185</v>
      </c>
      <c r="Z102" s="15">
        <f t="shared" si="50"/>
        <v>0.73479793194374432</v>
      </c>
      <c r="AA102" s="17">
        <f t="shared" si="51"/>
        <v>559.50771752990283</v>
      </c>
      <c r="AB102">
        <f t="shared" si="52"/>
        <v>431.64483676595853</v>
      </c>
      <c r="AC102">
        <f t="shared" si="53"/>
        <v>-72.088790808510367</v>
      </c>
      <c r="AD102">
        <f t="shared" si="54"/>
        <v>92.262621330703908</v>
      </c>
      <c r="AE102">
        <f t="shared" si="55"/>
        <v>-2.262621330703908</v>
      </c>
      <c r="AF102">
        <f t="shared" si="56"/>
        <v>0.14603626908586884</v>
      </c>
      <c r="AG102">
        <f t="shared" si="57"/>
        <v>-2.1165850616180393</v>
      </c>
      <c r="AH102">
        <f t="shared" si="58"/>
        <v>119.1052722972924</v>
      </c>
    </row>
    <row r="103" spans="4:34" x14ac:dyDescent="0.25">
      <c r="D103" s="14">
        <f t="shared" si="31"/>
        <v>42725</v>
      </c>
      <c r="E103" s="15">
        <f t="shared" si="59"/>
        <v>0.34374999999999928</v>
      </c>
      <c r="F103" s="2">
        <f t="shared" si="32"/>
        <v>2457744.09375</v>
      </c>
      <c r="G103" s="16">
        <f t="shared" si="33"/>
        <v>0.16972193702943189</v>
      </c>
      <c r="I103">
        <f t="shared" si="34"/>
        <v>270.58685883216913</v>
      </c>
      <c r="J103">
        <f t="shared" si="35"/>
        <v>6467.3576520113211</v>
      </c>
      <c r="K103">
        <f t="shared" si="36"/>
        <v>1.6701495749271694E-2</v>
      </c>
      <c r="L103">
        <f t="shared" si="37"/>
        <v>-0.42756902757652521</v>
      </c>
      <c r="M103">
        <f t="shared" si="38"/>
        <v>270.15928980459262</v>
      </c>
      <c r="N103">
        <f t="shared" si="39"/>
        <v>6466.9300829837448</v>
      </c>
      <c r="O103">
        <f t="shared" si="40"/>
        <v>0.98371812424288607</v>
      </c>
      <c r="P103">
        <f t="shared" si="41"/>
        <v>270.1517148217888</v>
      </c>
      <c r="Q103">
        <f t="shared" si="42"/>
        <v>23.437084016496204</v>
      </c>
      <c r="R103">
        <f t="shared" si="43"/>
        <v>23.434731475722852</v>
      </c>
      <c r="S103">
        <f t="shared" si="30"/>
        <v>-89.834645790285904</v>
      </c>
      <c r="T103">
        <f t="shared" si="44"/>
        <v>-23.434644409331227</v>
      </c>
      <c r="U103">
        <f t="shared" si="45"/>
        <v>4.3017311869220684E-2</v>
      </c>
      <c r="V103">
        <f t="shared" si="46"/>
        <v>1.6431150925232281</v>
      </c>
      <c r="W103">
        <f t="shared" si="47"/>
        <v>69.938468907403561</v>
      </c>
      <c r="X103" s="15">
        <f t="shared" si="48"/>
        <v>0.5405256145190811</v>
      </c>
      <c r="Y103" s="15">
        <f t="shared" si="49"/>
        <v>0.3462520897762934</v>
      </c>
      <c r="Z103" s="15">
        <f t="shared" si="50"/>
        <v>0.73479913926186879</v>
      </c>
      <c r="AA103" s="17">
        <f t="shared" si="51"/>
        <v>559.50775125922848</v>
      </c>
      <c r="AB103">
        <f t="shared" si="52"/>
        <v>436.64311509252218</v>
      </c>
      <c r="AC103">
        <f t="shared" si="53"/>
        <v>-70.839221226869455</v>
      </c>
      <c r="AD103">
        <f t="shared" si="54"/>
        <v>91.42948787782359</v>
      </c>
      <c r="AE103">
        <f t="shared" si="55"/>
        <v>-1.4294878778235898</v>
      </c>
      <c r="AF103">
        <f t="shared" si="56"/>
        <v>0.23122130310106676</v>
      </c>
      <c r="AG103">
        <f t="shared" si="57"/>
        <v>-1.198266574722523</v>
      </c>
      <c r="AH103">
        <f t="shared" si="58"/>
        <v>119.89330364638334</v>
      </c>
    </row>
    <row r="104" spans="4:34" x14ac:dyDescent="0.25">
      <c r="D104" s="14">
        <f t="shared" si="31"/>
        <v>42725</v>
      </c>
      <c r="E104" s="15">
        <f t="shared" si="59"/>
        <v>0.34722222222222149</v>
      </c>
      <c r="F104" s="2">
        <f t="shared" si="32"/>
        <v>2457744.097222222</v>
      </c>
      <c r="G104" s="16">
        <f t="shared" si="33"/>
        <v>0.16972203209368966</v>
      </c>
      <c r="I104">
        <f t="shared" si="34"/>
        <v>270.5902812186423</v>
      </c>
      <c r="J104">
        <f t="shared" si="35"/>
        <v>6467.3610742343117</v>
      </c>
      <c r="K104">
        <f t="shared" si="36"/>
        <v>1.670149574527139E-2</v>
      </c>
      <c r="L104">
        <f t="shared" si="37"/>
        <v>-0.42745529100847435</v>
      </c>
      <c r="M104">
        <f t="shared" si="38"/>
        <v>270.16282592763383</v>
      </c>
      <c r="N104">
        <f t="shared" si="39"/>
        <v>6466.9336189433034</v>
      </c>
      <c r="O104">
        <f t="shared" si="40"/>
        <v>0.98371789865596015</v>
      </c>
      <c r="P104">
        <f t="shared" si="41"/>
        <v>270.1552509307337</v>
      </c>
      <c r="Q104">
        <f t="shared" si="42"/>
        <v>23.43708401525997</v>
      </c>
      <c r="R104">
        <f t="shared" si="43"/>
        <v>23.434731477726302</v>
      </c>
      <c r="S104">
        <f t="shared" si="30"/>
        <v>-89.830791783393707</v>
      </c>
      <c r="T104">
        <f t="shared" si="44"/>
        <v>-23.434640305422356</v>
      </c>
      <c r="U104">
        <f t="shared" si="45"/>
        <v>4.301731187678498E-2</v>
      </c>
      <c r="V104">
        <f t="shared" si="46"/>
        <v>1.6413934136169823</v>
      </c>
      <c r="W104">
        <f t="shared" si="47"/>
        <v>69.938473223047566</v>
      </c>
      <c r="X104" s="15">
        <f t="shared" si="48"/>
        <v>0.54052681012943271</v>
      </c>
      <c r="Y104" s="15">
        <f t="shared" si="49"/>
        <v>0.34625327339874501</v>
      </c>
      <c r="Z104" s="15">
        <f t="shared" si="50"/>
        <v>0.73480034686012041</v>
      </c>
      <c r="AA104" s="17">
        <f t="shared" si="51"/>
        <v>559.50778578438053</v>
      </c>
      <c r="AB104">
        <f t="shared" si="52"/>
        <v>441.6413934136159</v>
      </c>
      <c r="AC104">
        <f t="shared" si="53"/>
        <v>-69.589651646596025</v>
      </c>
      <c r="AD104">
        <f t="shared" si="54"/>
        <v>90.602943442177533</v>
      </c>
      <c r="AE104">
        <f t="shared" si="55"/>
        <v>-0.60294344217753348</v>
      </c>
      <c r="AF104">
        <f t="shared" si="56"/>
        <v>0.54828433490807038</v>
      </c>
      <c r="AG104">
        <f t="shared" si="57"/>
        <v>-5.4659107269463103E-2</v>
      </c>
      <c r="AH104">
        <f t="shared" si="58"/>
        <v>120.68796288776406</v>
      </c>
    </row>
    <row r="105" spans="4:34" x14ac:dyDescent="0.25">
      <c r="D105" s="14">
        <f t="shared" si="31"/>
        <v>42725</v>
      </c>
      <c r="E105" s="15">
        <f t="shared" si="59"/>
        <v>0.3506944444444437</v>
      </c>
      <c r="F105" s="2">
        <f t="shared" si="32"/>
        <v>2457744.1006944445</v>
      </c>
      <c r="G105" s="16">
        <f t="shared" si="33"/>
        <v>0.1697221271579602</v>
      </c>
      <c r="I105">
        <f t="shared" si="34"/>
        <v>270.59370360557477</v>
      </c>
      <c r="J105">
        <f t="shared" si="35"/>
        <v>6467.3644964577634</v>
      </c>
      <c r="K105">
        <f t="shared" si="36"/>
        <v>1.6701495741271083E-2</v>
      </c>
      <c r="L105">
        <f t="shared" si="37"/>
        <v>-0.42734155280385605</v>
      </c>
      <c r="M105">
        <f t="shared" si="38"/>
        <v>270.16636205277092</v>
      </c>
      <c r="N105">
        <f t="shared" si="39"/>
        <v>6466.9371549049592</v>
      </c>
      <c r="O105">
        <f t="shared" si="40"/>
        <v>0.98371767312898239</v>
      </c>
      <c r="P105">
        <f t="shared" si="41"/>
        <v>270.15878704177447</v>
      </c>
      <c r="Q105">
        <f t="shared" si="42"/>
        <v>23.437084014023739</v>
      </c>
      <c r="R105">
        <f t="shared" si="43"/>
        <v>23.434731479729781</v>
      </c>
      <c r="S105">
        <f t="shared" si="30"/>
        <v>-89.826937774459239</v>
      </c>
      <c r="T105">
        <f t="shared" si="44"/>
        <v>-23.434636106914805</v>
      </c>
      <c r="U105">
        <f t="shared" si="45"/>
        <v>4.3017311884349395E-2</v>
      </c>
      <c r="V105">
        <f t="shared" si="46"/>
        <v>1.6396717290328429</v>
      </c>
      <c r="W105">
        <f t="shared" si="47"/>
        <v>69.938477638170554</v>
      </c>
      <c r="X105" s="15">
        <f t="shared" si="48"/>
        <v>0.54052800574372717</v>
      </c>
      <c r="Y105" s="15">
        <f t="shared" si="49"/>
        <v>0.34625445674880895</v>
      </c>
      <c r="Z105" s="15">
        <f t="shared" si="50"/>
        <v>0.73480155473864539</v>
      </c>
      <c r="AA105" s="17">
        <f t="shared" si="51"/>
        <v>559.50782110536443</v>
      </c>
      <c r="AB105">
        <f t="shared" si="52"/>
        <v>446.63967172903176</v>
      </c>
      <c r="AC105">
        <f t="shared" si="53"/>
        <v>-68.34008206774206</v>
      </c>
      <c r="AD105">
        <f t="shared" si="54"/>
        <v>89.783204025370921</v>
      </c>
      <c r="AE105">
        <f t="shared" si="55"/>
        <v>0.21679597462907907</v>
      </c>
      <c r="AF105">
        <f t="shared" si="56"/>
        <v>0.45205206216299715</v>
      </c>
      <c r="AG105">
        <f t="shared" si="57"/>
        <v>0.66884803679207616</v>
      </c>
      <c r="AH105">
        <f t="shared" si="58"/>
        <v>121.48952077545732</v>
      </c>
    </row>
    <row r="106" spans="4:34" x14ac:dyDescent="0.25">
      <c r="D106" s="14">
        <f t="shared" si="31"/>
        <v>42725</v>
      </c>
      <c r="E106" s="15">
        <f t="shared" si="59"/>
        <v>0.35416666666666591</v>
      </c>
      <c r="F106" s="2">
        <f t="shared" si="32"/>
        <v>2457744.1041666665</v>
      </c>
      <c r="G106" s="16">
        <f t="shared" si="33"/>
        <v>0.16972222222221797</v>
      </c>
      <c r="I106">
        <f t="shared" si="34"/>
        <v>270.59712599204704</v>
      </c>
      <c r="J106">
        <f t="shared" si="35"/>
        <v>6467.367918680754</v>
      </c>
      <c r="K106">
        <f t="shared" si="36"/>
        <v>1.6701495737270779E-2</v>
      </c>
      <c r="L106">
        <f t="shared" si="37"/>
        <v>-0.42722781299367879</v>
      </c>
      <c r="M106">
        <f t="shared" si="38"/>
        <v>270.16989817905335</v>
      </c>
      <c r="N106">
        <f t="shared" si="39"/>
        <v>6466.9406908677602</v>
      </c>
      <c r="O106">
        <f t="shared" si="40"/>
        <v>0.98371744766201419</v>
      </c>
      <c r="P106">
        <f t="shared" si="41"/>
        <v>270.16232315396059</v>
      </c>
      <c r="Q106">
        <f t="shared" si="42"/>
        <v>23.437084012787505</v>
      </c>
      <c r="R106">
        <f t="shared" si="43"/>
        <v>23.43473148173328</v>
      </c>
      <c r="S106">
        <f t="shared" si="30"/>
        <v>-89.823083764524029</v>
      </c>
      <c r="T106">
        <f t="shared" si="44"/>
        <v>-23.43463181380957</v>
      </c>
      <c r="U106">
        <f t="shared" si="45"/>
        <v>4.3017311891913886E-2</v>
      </c>
      <c r="V106">
        <f t="shared" si="46"/>
        <v>1.6379500392566879</v>
      </c>
      <c r="W106">
        <f t="shared" si="47"/>
        <v>69.938482152771428</v>
      </c>
      <c r="X106" s="15">
        <f t="shared" si="48"/>
        <v>0.54052920136162719</v>
      </c>
      <c r="Y106" s="15">
        <f t="shared" si="49"/>
        <v>0.34625563982615098</v>
      </c>
      <c r="Z106" s="15">
        <f t="shared" si="50"/>
        <v>0.73480276289710345</v>
      </c>
      <c r="AA106" s="17">
        <f t="shared" si="51"/>
        <v>559.50785722217142</v>
      </c>
      <c r="AB106">
        <f t="shared" si="52"/>
        <v>451.6379500392556</v>
      </c>
      <c r="AC106">
        <f t="shared" si="53"/>
        <v>-67.0905124901861</v>
      </c>
      <c r="AD106">
        <f t="shared" si="54"/>
        <v>88.970490745405272</v>
      </c>
      <c r="AE106">
        <f t="shared" si="55"/>
        <v>1.0295092545947284</v>
      </c>
      <c r="AF106">
        <f t="shared" si="56"/>
        <v>0.36053987777466556</v>
      </c>
      <c r="AG106">
        <f t="shared" si="57"/>
        <v>1.390049132369394</v>
      </c>
      <c r="AH106">
        <f t="shared" si="58"/>
        <v>122.29824510501874</v>
      </c>
    </row>
    <row r="107" spans="4:34" x14ac:dyDescent="0.25">
      <c r="D107" s="14">
        <f t="shared" si="31"/>
        <v>42725</v>
      </c>
      <c r="E107" s="15">
        <f t="shared" si="59"/>
        <v>0.35763888888888812</v>
      </c>
      <c r="F107" s="2">
        <f t="shared" si="32"/>
        <v>2457744.107638889</v>
      </c>
      <c r="G107" s="16">
        <f t="shared" si="33"/>
        <v>0.16972231728648851</v>
      </c>
      <c r="I107">
        <f t="shared" si="34"/>
        <v>270.60054837897951</v>
      </c>
      <c r="J107">
        <f t="shared" si="35"/>
        <v>6467.3713409042057</v>
      </c>
      <c r="K107">
        <f t="shared" si="36"/>
        <v>1.6701495733270476E-2</v>
      </c>
      <c r="L107">
        <f t="shared" si="37"/>
        <v>-0.42711407154779368</v>
      </c>
      <c r="M107">
        <f t="shared" si="38"/>
        <v>270.17343430743171</v>
      </c>
      <c r="N107">
        <f t="shared" si="39"/>
        <v>6466.9442268326575</v>
      </c>
      <c r="O107">
        <f t="shared" si="40"/>
        <v>0.98371722225499592</v>
      </c>
      <c r="P107">
        <f t="shared" si="41"/>
        <v>270.16585926824263</v>
      </c>
      <c r="Q107">
        <f t="shared" si="42"/>
        <v>23.437084011551274</v>
      </c>
      <c r="R107">
        <f t="shared" si="43"/>
        <v>23.434731483736808</v>
      </c>
      <c r="S107">
        <f t="shared" si="30"/>
        <v>-89.819229752557646</v>
      </c>
      <c r="T107">
        <f t="shared" si="44"/>
        <v>-23.434627426105411</v>
      </c>
      <c r="U107">
        <f t="shared" si="45"/>
        <v>4.3017311899478494E-2</v>
      </c>
      <c r="V107">
        <f t="shared" si="46"/>
        <v>1.6362283438487064</v>
      </c>
      <c r="W107">
        <f t="shared" si="47"/>
        <v>69.93848676685144</v>
      </c>
      <c r="X107" s="15">
        <f t="shared" si="48"/>
        <v>0.54053039698343841</v>
      </c>
      <c r="Y107" s="15">
        <f t="shared" si="49"/>
        <v>0.34625682263107327</v>
      </c>
      <c r="Z107" s="15">
        <f t="shared" si="50"/>
        <v>0.73480397133580355</v>
      </c>
      <c r="AA107" s="17">
        <f t="shared" si="51"/>
        <v>559.50789413481152</v>
      </c>
      <c r="AB107">
        <f t="shared" si="52"/>
        <v>456.63622834384762</v>
      </c>
      <c r="AC107">
        <f t="shared" si="53"/>
        <v>-65.840942914038095</v>
      </c>
      <c r="AD107">
        <f t="shared" si="54"/>
        <v>88.16502995949692</v>
      </c>
      <c r="AE107">
        <f t="shared" si="55"/>
        <v>1.8349700405030802</v>
      </c>
      <c r="AF107">
        <f t="shared" si="56"/>
        <v>0.29480984343347422</v>
      </c>
      <c r="AG107">
        <f t="shared" si="57"/>
        <v>2.1297798839365543</v>
      </c>
      <c r="AH107">
        <f t="shared" si="58"/>
        <v>123.11440055784828</v>
      </c>
    </row>
    <row r="108" spans="4:34" x14ac:dyDescent="0.25">
      <c r="D108" s="14">
        <f t="shared" si="31"/>
        <v>42725</v>
      </c>
      <c r="E108" s="15">
        <f t="shared" si="59"/>
        <v>0.36111111111111033</v>
      </c>
      <c r="F108" s="2">
        <f t="shared" si="32"/>
        <v>2457744.111111111</v>
      </c>
      <c r="G108" s="16">
        <f t="shared" si="33"/>
        <v>0.16972241235074628</v>
      </c>
      <c r="I108">
        <f t="shared" si="34"/>
        <v>270.60397076545269</v>
      </c>
      <c r="J108">
        <f t="shared" si="35"/>
        <v>6467.3747631271963</v>
      </c>
      <c r="K108">
        <f t="shared" si="36"/>
        <v>1.6701495729270169E-2</v>
      </c>
      <c r="L108">
        <f t="shared" si="37"/>
        <v>-0.4270003284972102</v>
      </c>
      <c r="M108">
        <f t="shared" si="38"/>
        <v>270.17697043695546</v>
      </c>
      <c r="N108">
        <f t="shared" si="39"/>
        <v>6466.9477627986989</v>
      </c>
      <c r="O108">
        <f t="shared" si="40"/>
        <v>0.98371699690798931</v>
      </c>
      <c r="P108">
        <f t="shared" si="41"/>
        <v>270.16939538367012</v>
      </c>
      <c r="Q108">
        <f t="shared" si="42"/>
        <v>23.43708401031504</v>
      </c>
      <c r="R108">
        <f t="shared" si="43"/>
        <v>23.434731485740354</v>
      </c>
      <c r="S108">
        <f t="shared" si="30"/>
        <v>-89.815375739601393</v>
      </c>
      <c r="T108">
        <f t="shared" si="44"/>
        <v>-23.43462294380339</v>
      </c>
      <c r="U108">
        <f t="shared" si="45"/>
        <v>4.3017311907043158E-2</v>
      </c>
      <c r="V108">
        <f t="shared" si="46"/>
        <v>1.6345066432947795</v>
      </c>
      <c r="W108">
        <f t="shared" si="47"/>
        <v>69.93849148040951</v>
      </c>
      <c r="X108" s="15">
        <f t="shared" si="48"/>
        <v>0.54053159260882311</v>
      </c>
      <c r="Y108" s="15">
        <f t="shared" si="49"/>
        <v>0.34625800516324112</v>
      </c>
      <c r="Z108" s="15">
        <f t="shared" si="50"/>
        <v>0.73480518005440509</v>
      </c>
      <c r="AA108" s="17">
        <f t="shared" si="51"/>
        <v>559.50793184327608</v>
      </c>
      <c r="AB108">
        <f t="shared" si="52"/>
        <v>461.63450664329366</v>
      </c>
      <c r="AC108">
        <f t="shared" si="53"/>
        <v>-64.591373339176585</v>
      </c>
      <c r="AD108">
        <f t="shared" si="54"/>
        <v>87.367053377608045</v>
      </c>
      <c r="AE108">
        <f t="shared" si="55"/>
        <v>2.6329466223919553</v>
      </c>
      <c r="AF108">
        <f t="shared" si="56"/>
        <v>0.2467044316829631</v>
      </c>
      <c r="AG108">
        <f t="shared" si="57"/>
        <v>2.8796510540749183</v>
      </c>
      <c r="AH108">
        <f t="shared" si="58"/>
        <v>123.9382485025825</v>
      </c>
    </row>
    <row r="109" spans="4:34" x14ac:dyDescent="0.25">
      <c r="D109" s="14">
        <f t="shared" si="31"/>
        <v>42725</v>
      </c>
      <c r="E109" s="15">
        <f t="shared" si="59"/>
        <v>0.36458333333333254</v>
      </c>
      <c r="F109" s="2">
        <f t="shared" si="32"/>
        <v>2457744.1145833335</v>
      </c>
      <c r="G109" s="16">
        <f t="shared" si="33"/>
        <v>0.16972250741501679</v>
      </c>
      <c r="I109">
        <f t="shared" si="34"/>
        <v>270.60739315238425</v>
      </c>
      <c r="J109">
        <f t="shared" si="35"/>
        <v>6467.3781853506462</v>
      </c>
      <c r="K109">
        <f t="shared" si="36"/>
        <v>1.6701495725269865E-2</v>
      </c>
      <c r="L109">
        <f t="shared" si="37"/>
        <v>-0.4268865838118327</v>
      </c>
      <c r="M109">
        <f t="shared" si="38"/>
        <v>270.18050656857241</v>
      </c>
      <c r="N109">
        <f t="shared" si="39"/>
        <v>6466.951298766834</v>
      </c>
      <c r="O109">
        <f t="shared" si="40"/>
        <v>0.98371677162093407</v>
      </c>
      <c r="P109">
        <f t="shared" si="41"/>
        <v>270.17293150119082</v>
      </c>
      <c r="Q109">
        <f t="shared" si="42"/>
        <v>23.437084009078809</v>
      </c>
      <c r="R109">
        <f t="shared" si="43"/>
        <v>23.434731487743928</v>
      </c>
      <c r="S109">
        <f t="shared" si="30"/>
        <v>-89.811521724627895</v>
      </c>
      <c r="T109">
        <f t="shared" si="44"/>
        <v>-23.434618366902217</v>
      </c>
      <c r="U109">
        <f t="shared" si="45"/>
        <v>4.3017311914607927E-2</v>
      </c>
      <c r="V109">
        <f t="shared" si="46"/>
        <v>1.6327849371563146</v>
      </c>
      <c r="W109">
        <f t="shared" si="47"/>
        <v>69.938496293446931</v>
      </c>
      <c r="X109" s="15">
        <f t="shared" si="48"/>
        <v>0.54053278823808593</v>
      </c>
      <c r="Y109" s="15">
        <f t="shared" si="49"/>
        <v>0.34625918742295558</v>
      </c>
      <c r="Z109" s="15">
        <f t="shared" si="50"/>
        <v>0.73480638905321627</v>
      </c>
      <c r="AA109" s="17">
        <f t="shared" si="51"/>
        <v>559.50797034757545</v>
      </c>
      <c r="AB109">
        <f t="shared" si="52"/>
        <v>466.63278493715518</v>
      </c>
      <c r="AC109">
        <f t="shared" si="53"/>
        <v>-63.341803765711205</v>
      </c>
      <c r="AD109">
        <f t="shared" si="54"/>
        <v>86.576798166833157</v>
      </c>
      <c r="AE109">
        <f t="shared" si="55"/>
        <v>3.4232018331668428</v>
      </c>
      <c r="AF109">
        <f t="shared" si="56"/>
        <v>0.21037331372825885</v>
      </c>
      <c r="AG109">
        <f t="shared" si="57"/>
        <v>3.6335751468951019</v>
      </c>
      <c r="AH109">
        <f t="shared" si="58"/>
        <v>124.77004675127995</v>
      </c>
    </row>
    <row r="110" spans="4:34" x14ac:dyDescent="0.25">
      <c r="D110" s="14">
        <f t="shared" si="31"/>
        <v>42725</v>
      </c>
      <c r="E110" s="15">
        <f t="shared" si="59"/>
        <v>0.36805555555555475</v>
      </c>
      <c r="F110" s="2">
        <f t="shared" si="32"/>
        <v>2457744.1180555555</v>
      </c>
      <c r="G110" s="16">
        <f t="shared" si="33"/>
        <v>0.16972260247927456</v>
      </c>
      <c r="I110">
        <f t="shared" si="34"/>
        <v>270.61081553885742</v>
      </c>
      <c r="J110">
        <f t="shared" si="35"/>
        <v>6467.3816075736377</v>
      </c>
      <c r="K110">
        <f t="shared" si="36"/>
        <v>1.6701495721269558E-2</v>
      </c>
      <c r="L110">
        <f t="shared" si="37"/>
        <v>-0.42677283752253614</v>
      </c>
      <c r="M110">
        <f t="shared" si="38"/>
        <v>270.18404270133487</v>
      </c>
      <c r="N110">
        <f t="shared" si="39"/>
        <v>6466.9548347361151</v>
      </c>
      <c r="O110">
        <f t="shared" si="40"/>
        <v>0.98371654639389194</v>
      </c>
      <c r="P110">
        <f t="shared" si="41"/>
        <v>270.17646761985708</v>
      </c>
      <c r="Q110">
        <f t="shared" si="42"/>
        <v>23.437084007842575</v>
      </c>
      <c r="R110">
        <f t="shared" si="43"/>
        <v>23.434731489747524</v>
      </c>
      <c r="S110">
        <f t="shared" si="30"/>
        <v>-89.807667708675538</v>
      </c>
      <c r="T110">
        <f t="shared" si="44"/>
        <v>-23.434613695403002</v>
      </c>
      <c r="U110">
        <f t="shared" si="45"/>
        <v>4.3017311922172778E-2</v>
      </c>
      <c r="V110">
        <f t="shared" si="46"/>
        <v>1.631063225917623</v>
      </c>
      <c r="W110">
        <f t="shared" si="47"/>
        <v>69.938501205962496</v>
      </c>
      <c r="X110" s="15">
        <f t="shared" si="48"/>
        <v>0.54053398387089058</v>
      </c>
      <c r="Y110" s="15">
        <f t="shared" si="49"/>
        <v>0.34626036940988364</v>
      </c>
      <c r="Z110" s="15">
        <f t="shared" si="50"/>
        <v>0.73480759833189757</v>
      </c>
      <c r="AA110" s="17">
        <f t="shared" si="51"/>
        <v>559.50800964769996</v>
      </c>
      <c r="AB110">
        <f t="shared" si="52"/>
        <v>471.63106322591648</v>
      </c>
      <c r="AC110">
        <f t="shared" si="53"/>
        <v>-62.092234193520881</v>
      </c>
      <c r="AD110">
        <f t="shared" si="54"/>
        <v>85.794507044352784</v>
      </c>
      <c r="AE110">
        <f t="shared" si="55"/>
        <v>4.205492955647216</v>
      </c>
      <c r="AF110">
        <f t="shared" si="56"/>
        <v>0.18209906003393839</v>
      </c>
      <c r="AG110">
        <f t="shared" si="57"/>
        <v>4.3875920156811548</v>
      </c>
      <c r="AH110">
        <f t="shared" si="58"/>
        <v>125.61004927046451</v>
      </c>
    </row>
    <row r="111" spans="4:34" x14ac:dyDescent="0.25">
      <c r="D111" s="14">
        <f t="shared" si="31"/>
        <v>42725</v>
      </c>
      <c r="E111" s="15">
        <f t="shared" si="59"/>
        <v>0.37152777777777696</v>
      </c>
      <c r="F111" s="2">
        <f t="shared" si="32"/>
        <v>2457744.121527778</v>
      </c>
      <c r="G111" s="16">
        <f t="shared" si="33"/>
        <v>0.1697226975435451</v>
      </c>
      <c r="I111">
        <f t="shared" si="34"/>
        <v>270.61423792578989</v>
      </c>
      <c r="J111">
        <f t="shared" si="35"/>
        <v>6467.3850297970885</v>
      </c>
      <c r="K111">
        <f t="shared" si="36"/>
        <v>1.6701495717269255E-2</v>
      </c>
      <c r="L111">
        <f t="shared" si="37"/>
        <v>-0.42665908959930521</v>
      </c>
      <c r="M111">
        <f t="shared" si="38"/>
        <v>270.1875788361906</v>
      </c>
      <c r="N111">
        <f t="shared" si="39"/>
        <v>6466.9583707074889</v>
      </c>
      <c r="O111">
        <f t="shared" si="40"/>
        <v>0.98371632122680353</v>
      </c>
      <c r="P111">
        <f t="shared" si="41"/>
        <v>270.1800037406166</v>
      </c>
      <c r="Q111">
        <f t="shared" si="42"/>
        <v>23.437084006606341</v>
      </c>
      <c r="R111">
        <f t="shared" si="43"/>
        <v>23.434731491751144</v>
      </c>
      <c r="S111">
        <f t="shared" si="30"/>
        <v>-89.803813690716865</v>
      </c>
      <c r="T111">
        <f t="shared" si="44"/>
        <v>-23.434608929304403</v>
      </c>
      <c r="U111">
        <f t="shared" si="45"/>
        <v>4.3017311929737734E-2</v>
      </c>
      <c r="V111">
        <f t="shared" si="46"/>
        <v>1.6293415091404615</v>
      </c>
      <c r="W111">
        <f t="shared" si="47"/>
        <v>69.93850621795761</v>
      </c>
      <c r="X111" s="15">
        <f t="shared" si="48"/>
        <v>0.54053517950754137</v>
      </c>
      <c r="Y111" s="15">
        <f t="shared" si="49"/>
        <v>0.34626155112432577</v>
      </c>
      <c r="Z111" s="15">
        <f t="shared" si="50"/>
        <v>0.73480880789075698</v>
      </c>
      <c r="AA111" s="17">
        <f t="shared" si="51"/>
        <v>559.50804974366088</v>
      </c>
      <c r="AB111">
        <f t="shared" si="52"/>
        <v>476.62934150913929</v>
      </c>
      <c r="AC111">
        <f t="shared" si="53"/>
        <v>-60.842664622715176</v>
      </c>
      <c r="AD111">
        <f t="shared" si="54"/>
        <v>85.020428358907807</v>
      </c>
      <c r="AE111">
        <f t="shared" si="55"/>
        <v>4.9795716410921926</v>
      </c>
      <c r="AF111">
        <f t="shared" si="56"/>
        <v>0.16011923813435366</v>
      </c>
      <c r="AG111">
        <f t="shared" si="57"/>
        <v>5.1396908792265465</v>
      </c>
      <c r="AH111">
        <f t="shared" si="58"/>
        <v>126.45850584461743</v>
      </c>
    </row>
    <row r="112" spans="4:34" x14ac:dyDescent="0.25">
      <c r="D112" s="14">
        <f t="shared" si="31"/>
        <v>42725</v>
      </c>
      <c r="E112" s="15">
        <f t="shared" si="59"/>
        <v>0.37499999999999917</v>
      </c>
      <c r="F112" s="2">
        <f t="shared" si="32"/>
        <v>2457744.125</v>
      </c>
      <c r="G112" s="16">
        <f t="shared" si="33"/>
        <v>0.16972279260780287</v>
      </c>
      <c r="I112">
        <f t="shared" si="34"/>
        <v>270.61766031226307</v>
      </c>
      <c r="J112">
        <f t="shared" si="35"/>
        <v>6467.38845202008</v>
      </c>
      <c r="K112">
        <f t="shared" si="36"/>
        <v>1.6701495713268951E-2</v>
      </c>
      <c r="L112">
        <f t="shared" si="37"/>
        <v>-0.4265453400730429</v>
      </c>
      <c r="M112">
        <f t="shared" si="38"/>
        <v>270.19111497219001</v>
      </c>
      <c r="N112">
        <f t="shared" si="39"/>
        <v>6466.9619066800069</v>
      </c>
      <c r="O112">
        <f t="shared" si="40"/>
        <v>0.98371609611972965</v>
      </c>
      <c r="P112">
        <f t="shared" si="41"/>
        <v>270.18353986251981</v>
      </c>
      <c r="Q112">
        <f t="shared" si="42"/>
        <v>23.43708400537011</v>
      </c>
      <c r="R112">
        <f t="shared" si="43"/>
        <v>23.434731493754793</v>
      </c>
      <c r="S112">
        <f t="shared" si="30"/>
        <v>-89.799959671792379</v>
      </c>
      <c r="T112">
        <f t="shared" si="44"/>
        <v>-23.434604068607591</v>
      </c>
      <c r="U112">
        <f t="shared" si="45"/>
        <v>4.3017311937302787E-2</v>
      </c>
      <c r="V112">
        <f t="shared" si="46"/>
        <v>1.6276197873099185</v>
      </c>
      <c r="W112">
        <f t="shared" si="47"/>
        <v>69.93851132943098</v>
      </c>
      <c r="X112" s="15">
        <f t="shared" si="48"/>
        <v>0.54053637514770148</v>
      </c>
      <c r="Y112" s="15">
        <f t="shared" si="49"/>
        <v>0.34626273256594875</v>
      </c>
      <c r="Z112" s="15">
        <f t="shared" si="50"/>
        <v>0.7348100177294542</v>
      </c>
      <c r="AA112" s="17">
        <f t="shared" si="51"/>
        <v>559.50809063544784</v>
      </c>
      <c r="AB112">
        <f t="shared" si="52"/>
        <v>481.62761978730862</v>
      </c>
      <c r="AC112">
        <f t="shared" si="53"/>
        <v>-59.593095053172846</v>
      </c>
      <c r="AD112">
        <f t="shared" si="54"/>
        <v>84.254816158325397</v>
      </c>
      <c r="AE112">
        <f t="shared" si="55"/>
        <v>5.7451838416746028</v>
      </c>
      <c r="AF112">
        <f t="shared" si="56"/>
        <v>0.14363505223430673</v>
      </c>
      <c r="AG112">
        <f t="shared" si="57"/>
        <v>5.8888188939089092</v>
      </c>
      <c r="AH112">
        <f t="shared" si="58"/>
        <v>127.3156616921944</v>
      </c>
    </row>
    <row r="113" spans="4:34" x14ac:dyDescent="0.25">
      <c r="D113" s="14">
        <f t="shared" si="31"/>
        <v>42725</v>
      </c>
      <c r="E113" s="15">
        <f t="shared" si="59"/>
        <v>0.37847222222222138</v>
      </c>
      <c r="F113" s="2">
        <f t="shared" si="32"/>
        <v>2457744.128472222</v>
      </c>
      <c r="G113" s="16">
        <f t="shared" si="33"/>
        <v>0.16972288767206065</v>
      </c>
      <c r="I113">
        <f t="shared" si="34"/>
        <v>270.62108269873534</v>
      </c>
      <c r="J113">
        <f t="shared" si="35"/>
        <v>6467.3918742430715</v>
      </c>
      <c r="K113">
        <f t="shared" si="36"/>
        <v>1.6701495709268644E-2</v>
      </c>
      <c r="L113">
        <f t="shared" si="37"/>
        <v>-0.42643158892896993</v>
      </c>
      <c r="M113">
        <f t="shared" si="38"/>
        <v>270.19465110980639</v>
      </c>
      <c r="N113">
        <f t="shared" si="39"/>
        <v>6466.9654426541429</v>
      </c>
      <c r="O113">
        <f t="shared" si="40"/>
        <v>0.98371587107264169</v>
      </c>
      <c r="P113">
        <f t="shared" si="41"/>
        <v>270.18707598604004</v>
      </c>
      <c r="Q113">
        <f t="shared" si="42"/>
        <v>23.437084004133876</v>
      </c>
      <c r="R113">
        <f t="shared" si="43"/>
        <v>23.434731495758463</v>
      </c>
      <c r="S113">
        <f t="shared" si="30"/>
        <v>-89.796105651391727</v>
      </c>
      <c r="T113">
        <f t="shared" si="44"/>
        <v>-23.434599113311833</v>
      </c>
      <c r="U113">
        <f t="shared" si="45"/>
        <v>4.3017311944867923E-2</v>
      </c>
      <c r="V113">
        <f t="shared" si="46"/>
        <v>1.6258980602186763</v>
      </c>
      <c r="W113">
        <f t="shared" si="47"/>
        <v>69.938516540383375</v>
      </c>
      <c r="X113" s="15">
        <f t="shared" si="48"/>
        <v>0.54053757079151477</v>
      </c>
      <c r="Y113" s="15">
        <f t="shared" si="49"/>
        <v>0.34626391373489429</v>
      </c>
      <c r="Z113" s="15">
        <f t="shared" si="50"/>
        <v>0.73481122784813524</v>
      </c>
      <c r="AA113" s="17">
        <f t="shared" si="51"/>
        <v>559.508132323067</v>
      </c>
      <c r="AB113">
        <f t="shared" si="52"/>
        <v>486.62589806021742</v>
      </c>
      <c r="AC113">
        <f t="shared" si="53"/>
        <v>-58.343525484945644</v>
      </c>
      <c r="AD113">
        <f t="shared" si="54"/>
        <v>83.497930242782942</v>
      </c>
      <c r="AE113">
        <f t="shared" si="55"/>
        <v>6.5020697572170576</v>
      </c>
      <c r="AF113">
        <f t="shared" si="56"/>
        <v>0.12971190635676311</v>
      </c>
      <c r="AG113">
        <f t="shared" si="57"/>
        <v>6.6317816635738209</v>
      </c>
      <c r="AH113">
        <f t="shared" si="58"/>
        <v>128.18175703182936</v>
      </c>
    </row>
    <row r="114" spans="4:34" x14ac:dyDescent="0.25">
      <c r="D114" s="14">
        <f t="shared" si="31"/>
        <v>42725</v>
      </c>
      <c r="E114" s="15">
        <f t="shared" si="59"/>
        <v>0.38194444444444359</v>
      </c>
      <c r="F114" s="2">
        <f t="shared" si="32"/>
        <v>2457744.1319444445</v>
      </c>
      <c r="G114" s="16">
        <f t="shared" si="33"/>
        <v>0.16972298273633118</v>
      </c>
      <c r="I114">
        <f t="shared" si="34"/>
        <v>270.62450508566872</v>
      </c>
      <c r="J114">
        <f t="shared" si="35"/>
        <v>6467.3952964665223</v>
      </c>
      <c r="K114">
        <f t="shared" si="36"/>
        <v>1.670149570526834E-2</v>
      </c>
      <c r="L114">
        <f t="shared" si="37"/>
        <v>-0.42631783615219793</v>
      </c>
      <c r="M114">
        <f t="shared" si="38"/>
        <v>270.19818724951654</v>
      </c>
      <c r="N114">
        <f t="shared" si="39"/>
        <v>6466.9689786303697</v>
      </c>
      <c r="O114">
        <f t="shared" si="40"/>
        <v>0.98371564608550965</v>
      </c>
      <c r="P114">
        <f t="shared" si="41"/>
        <v>270.19061211165405</v>
      </c>
      <c r="Q114">
        <f t="shared" si="42"/>
        <v>23.437084002897645</v>
      </c>
      <c r="R114">
        <f t="shared" si="43"/>
        <v>23.434731497762158</v>
      </c>
      <c r="S114">
        <f t="shared" si="30"/>
        <v>-89.792251629000731</v>
      </c>
      <c r="T114">
        <f t="shared" si="44"/>
        <v>-23.434594063416345</v>
      </c>
      <c r="U114">
        <f t="shared" si="45"/>
        <v>4.3017311952433156E-2</v>
      </c>
      <c r="V114">
        <f t="shared" si="46"/>
        <v>1.6241763276577035</v>
      </c>
      <c r="W114">
        <f t="shared" si="47"/>
        <v>69.938521850815576</v>
      </c>
      <c r="X114" s="15">
        <f t="shared" si="48"/>
        <v>0.54053876643912657</v>
      </c>
      <c r="Y114" s="15">
        <f t="shared" si="49"/>
        <v>0.3462650946313055</v>
      </c>
      <c r="Z114" s="15">
        <f t="shared" si="50"/>
        <v>0.73481243824694764</v>
      </c>
      <c r="AA114" s="17">
        <f t="shared" si="51"/>
        <v>559.50817480652461</v>
      </c>
      <c r="AB114">
        <f t="shared" si="52"/>
        <v>491.62417632765641</v>
      </c>
      <c r="AC114">
        <f t="shared" si="53"/>
        <v>-57.093955918085896</v>
      </c>
      <c r="AD114">
        <f t="shared" si="54"/>
        <v>82.750036201397535</v>
      </c>
      <c r="AE114">
        <f t="shared" si="55"/>
        <v>7.2499637986024652</v>
      </c>
      <c r="AF114">
        <f t="shared" si="56"/>
        <v>0.11813519584399594</v>
      </c>
      <c r="AG114">
        <f t="shared" si="57"/>
        <v>7.368098994446461</v>
      </c>
      <c r="AH114">
        <f t="shared" si="58"/>
        <v>129.05702659865983</v>
      </c>
    </row>
    <row r="115" spans="4:34" x14ac:dyDescent="0.25">
      <c r="D115" s="14">
        <f t="shared" si="31"/>
        <v>42725</v>
      </c>
      <c r="E115" s="15">
        <f t="shared" si="59"/>
        <v>0.3854166666666658</v>
      </c>
      <c r="F115" s="2">
        <f t="shared" si="32"/>
        <v>2457744.1354166665</v>
      </c>
      <c r="G115" s="16">
        <f t="shared" si="33"/>
        <v>0.16972307780058896</v>
      </c>
      <c r="I115">
        <f t="shared" si="34"/>
        <v>270.62792747214098</v>
      </c>
      <c r="J115">
        <f t="shared" si="35"/>
        <v>6467.3987186895138</v>
      </c>
      <c r="K115">
        <f t="shared" si="36"/>
        <v>1.6701495701268033E-2</v>
      </c>
      <c r="L115">
        <f t="shared" si="37"/>
        <v>-0.42620408177373975</v>
      </c>
      <c r="M115">
        <f t="shared" si="38"/>
        <v>270.20172339036725</v>
      </c>
      <c r="N115">
        <f t="shared" si="39"/>
        <v>6466.9725146077399</v>
      </c>
      <c r="O115">
        <f t="shared" si="40"/>
        <v>0.98371542115839528</v>
      </c>
      <c r="P115">
        <f t="shared" si="41"/>
        <v>270.19414823840862</v>
      </c>
      <c r="Q115">
        <f t="shared" si="42"/>
        <v>23.437084001661411</v>
      </c>
      <c r="R115">
        <f t="shared" si="43"/>
        <v>23.434731499765874</v>
      </c>
      <c r="S115">
        <f t="shared" si="30"/>
        <v>-89.788397605663931</v>
      </c>
      <c r="T115">
        <f t="shared" si="44"/>
        <v>-23.434588918922387</v>
      </c>
      <c r="U115">
        <f t="shared" si="45"/>
        <v>4.3017311959998465E-2</v>
      </c>
      <c r="V115">
        <f t="shared" si="46"/>
        <v>1.6224545901138034</v>
      </c>
      <c r="W115">
        <f t="shared" si="47"/>
        <v>69.938527260726218</v>
      </c>
      <c r="X115" s="15">
        <f t="shared" si="48"/>
        <v>0.54053996209019872</v>
      </c>
      <c r="Y115" s="15">
        <f t="shared" si="49"/>
        <v>0.3462662752548481</v>
      </c>
      <c r="Z115" s="15">
        <f t="shared" si="50"/>
        <v>0.73481364892554935</v>
      </c>
      <c r="AA115" s="17">
        <f t="shared" si="51"/>
        <v>559.50821808580974</v>
      </c>
      <c r="AB115">
        <f t="shared" si="52"/>
        <v>496.62245459011251</v>
      </c>
      <c r="AC115">
        <f t="shared" si="53"/>
        <v>-55.844386352471872</v>
      </c>
      <c r="AD115">
        <f t="shared" si="54"/>
        <v>82.011405430876394</v>
      </c>
      <c r="AE115">
        <f t="shared" si="55"/>
        <v>7.988594569123606</v>
      </c>
      <c r="AF115">
        <f t="shared" si="56"/>
        <v>0.10840400282096893</v>
      </c>
      <c r="AG115">
        <f t="shared" si="57"/>
        <v>8.0969985719445745</v>
      </c>
      <c r="AH115">
        <f t="shared" si="58"/>
        <v>129.94169910945988</v>
      </c>
    </row>
    <row r="116" spans="4:34" x14ac:dyDescent="0.25">
      <c r="D116" s="14">
        <f t="shared" si="31"/>
        <v>42725</v>
      </c>
      <c r="E116" s="15">
        <f t="shared" si="59"/>
        <v>0.38888888888888801</v>
      </c>
      <c r="F116" s="2">
        <f t="shared" si="32"/>
        <v>2457744.138888889</v>
      </c>
      <c r="G116" s="16">
        <f t="shared" si="33"/>
        <v>0.16972317286485947</v>
      </c>
      <c r="I116">
        <f t="shared" si="34"/>
        <v>270.63134985907254</v>
      </c>
      <c r="J116">
        <f t="shared" si="35"/>
        <v>6467.4021409129637</v>
      </c>
      <c r="K116">
        <f t="shared" si="36"/>
        <v>1.670149569726773E-2</v>
      </c>
      <c r="L116">
        <f t="shared" si="37"/>
        <v>-0.42609032576346939</v>
      </c>
      <c r="M116">
        <f t="shared" si="38"/>
        <v>270.20525953330906</v>
      </c>
      <c r="N116">
        <f t="shared" si="39"/>
        <v>6466.9760505872</v>
      </c>
      <c r="O116">
        <f t="shared" si="40"/>
        <v>0.9837151962912386</v>
      </c>
      <c r="P116">
        <f t="shared" si="41"/>
        <v>270.19768436725428</v>
      </c>
      <c r="Q116">
        <f t="shared" si="42"/>
        <v>23.43708400042518</v>
      </c>
      <c r="R116">
        <f t="shared" si="43"/>
        <v>23.434731501769619</v>
      </c>
      <c r="S116">
        <f t="shared" si="30"/>
        <v>-89.784543580350743</v>
      </c>
      <c r="T116">
        <f t="shared" si="44"/>
        <v>-23.434583679828474</v>
      </c>
      <c r="U116">
        <f t="shared" si="45"/>
        <v>4.3017311967563879E-2</v>
      </c>
      <c r="V116">
        <f t="shared" si="46"/>
        <v>1.620732847147345</v>
      </c>
      <c r="W116">
        <f t="shared" si="47"/>
        <v>69.938532770116836</v>
      </c>
      <c r="X116" s="15">
        <f t="shared" si="48"/>
        <v>0.54054115774503653</v>
      </c>
      <c r="Y116" s="15">
        <f t="shared" si="49"/>
        <v>0.34626745560582306</v>
      </c>
      <c r="Z116" s="15">
        <f t="shared" si="50"/>
        <v>0.73481485988424999</v>
      </c>
      <c r="AA116" s="17">
        <f t="shared" si="51"/>
        <v>559.50826216093469</v>
      </c>
      <c r="AB116">
        <f t="shared" si="52"/>
        <v>501.62073284714609</v>
      </c>
      <c r="AC116">
        <f t="shared" si="53"/>
        <v>-54.594816788213478</v>
      </c>
      <c r="AD116">
        <f t="shared" si="54"/>
        <v>81.282315134835343</v>
      </c>
      <c r="AE116">
        <f t="shared" si="55"/>
        <v>8.7176848651646566</v>
      </c>
      <c r="AF116">
        <f t="shared" si="56"/>
        <v>0.10013937979911607</v>
      </c>
      <c r="AG116">
        <f t="shared" si="57"/>
        <v>8.8178242449637718</v>
      </c>
      <c r="AH116">
        <f t="shared" si="58"/>
        <v>130.83599667538624</v>
      </c>
    </row>
    <row r="117" spans="4:34" x14ac:dyDescent="0.25">
      <c r="D117" s="14">
        <f t="shared" si="31"/>
        <v>42725</v>
      </c>
      <c r="E117" s="15">
        <f t="shared" si="59"/>
        <v>0.39236111111111022</v>
      </c>
      <c r="F117" s="2">
        <f t="shared" si="32"/>
        <v>2457744.142361111</v>
      </c>
      <c r="G117" s="16">
        <f t="shared" si="33"/>
        <v>0.16972326792911724</v>
      </c>
      <c r="I117">
        <f t="shared" si="34"/>
        <v>270.63477224554572</v>
      </c>
      <c r="J117">
        <f t="shared" si="35"/>
        <v>6467.4055631359552</v>
      </c>
      <c r="K117">
        <f t="shared" si="36"/>
        <v>1.6701495693267426E-2</v>
      </c>
      <c r="L117">
        <f t="shared" si="37"/>
        <v>-0.42597656815234625</v>
      </c>
      <c r="M117">
        <f t="shared" si="38"/>
        <v>270.20879567739337</v>
      </c>
      <c r="N117">
        <f t="shared" si="39"/>
        <v>6466.9795865678025</v>
      </c>
      <c r="O117">
        <f t="shared" si="40"/>
        <v>0.98371497148410147</v>
      </c>
      <c r="P117">
        <f t="shared" si="41"/>
        <v>270.2012204972425</v>
      </c>
      <c r="Q117">
        <f t="shared" si="42"/>
        <v>23.437083999188946</v>
      </c>
      <c r="R117">
        <f t="shared" si="43"/>
        <v>23.434731503773385</v>
      </c>
      <c r="S117">
        <f t="shared" si="30"/>
        <v>-89.780689554100618</v>
      </c>
      <c r="T117">
        <f t="shared" si="44"/>
        <v>-23.434578346135918</v>
      </c>
      <c r="U117">
        <f t="shared" si="45"/>
        <v>4.3017311975129369E-2</v>
      </c>
      <c r="V117">
        <f t="shared" si="46"/>
        <v>1.6190110992432558</v>
      </c>
      <c r="W117">
        <f t="shared" si="47"/>
        <v>69.938538378986024</v>
      </c>
      <c r="X117" s="15">
        <f t="shared" si="48"/>
        <v>0.54054235340330337</v>
      </c>
      <c r="Y117" s="15">
        <f t="shared" si="49"/>
        <v>0.34626863568389776</v>
      </c>
      <c r="Z117" s="15">
        <f t="shared" si="50"/>
        <v>0.73481607112270897</v>
      </c>
      <c r="AA117" s="17">
        <f t="shared" si="51"/>
        <v>559.50830703188819</v>
      </c>
      <c r="AB117">
        <f t="shared" si="52"/>
        <v>506.61901109924202</v>
      </c>
      <c r="AC117">
        <f t="shared" si="53"/>
        <v>-53.345247225189496</v>
      </c>
      <c r="AD117">
        <f t="shared" si="54"/>
        <v>80.56304830111867</v>
      </c>
      <c r="AE117">
        <f t="shared" si="55"/>
        <v>9.4369516988813302</v>
      </c>
      <c r="AF117">
        <f t="shared" si="56"/>
        <v>9.3052175394143274E-2</v>
      </c>
      <c r="AG117">
        <f t="shared" si="57"/>
        <v>9.530003874275474</v>
      </c>
      <c r="AH117">
        <f t="shared" si="58"/>
        <v>131.74013416280803</v>
      </c>
    </row>
    <row r="118" spans="4:34" x14ac:dyDescent="0.25">
      <c r="D118" s="14">
        <f t="shared" si="31"/>
        <v>42725</v>
      </c>
      <c r="E118" s="15">
        <f t="shared" si="59"/>
        <v>0.39583333333333243</v>
      </c>
      <c r="F118" s="2">
        <f t="shared" si="32"/>
        <v>2457744.1458333335</v>
      </c>
      <c r="G118" s="16">
        <f t="shared" si="33"/>
        <v>0.16972336299338778</v>
      </c>
      <c r="I118">
        <f t="shared" si="34"/>
        <v>270.63819463247819</v>
      </c>
      <c r="J118">
        <f t="shared" si="35"/>
        <v>6467.408985359406</v>
      </c>
      <c r="K118">
        <f t="shared" si="36"/>
        <v>1.6701495689267119E-2</v>
      </c>
      <c r="L118">
        <f t="shared" si="37"/>
        <v>-0.42586280891024375</v>
      </c>
      <c r="M118">
        <f t="shared" si="38"/>
        <v>270.21233182356792</v>
      </c>
      <c r="N118">
        <f t="shared" si="39"/>
        <v>6466.9831225504959</v>
      </c>
      <c r="O118">
        <f t="shared" si="40"/>
        <v>0.98371474673692416</v>
      </c>
      <c r="P118">
        <f t="shared" si="41"/>
        <v>270.20475662932103</v>
      </c>
      <c r="Q118">
        <f t="shared" si="42"/>
        <v>23.437083997952712</v>
      </c>
      <c r="R118">
        <f t="shared" si="43"/>
        <v>23.434731505777176</v>
      </c>
      <c r="S118">
        <f t="shared" si="30"/>
        <v>-89.776835525885986</v>
      </c>
      <c r="T118">
        <f t="shared" si="44"/>
        <v>-23.434572917843198</v>
      </c>
      <c r="U118">
        <f t="shared" si="45"/>
        <v>4.301731198269497E-2</v>
      </c>
      <c r="V118">
        <f t="shared" si="46"/>
        <v>1.6172893459628865</v>
      </c>
      <c r="W118">
        <f t="shared" si="47"/>
        <v>69.938544087335345</v>
      </c>
      <c r="X118" s="15">
        <f t="shared" si="48"/>
        <v>0.54054354906530355</v>
      </c>
      <c r="Y118" s="15">
        <f t="shared" si="49"/>
        <v>0.34626981548937208</v>
      </c>
      <c r="Z118" s="15">
        <f t="shared" si="50"/>
        <v>0.73481728264123503</v>
      </c>
      <c r="AA118" s="17">
        <f t="shared" si="51"/>
        <v>559.50835269868276</v>
      </c>
      <c r="AB118">
        <f t="shared" si="52"/>
        <v>511.61728934596158</v>
      </c>
      <c r="AC118">
        <f t="shared" si="53"/>
        <v>-52.095677663509605</v>
      </c>
      <c r="AD118">
        <f t="shared" si="54"/>
        <v>79.853893656253234</v>
      </c>
      <c r="AE118">
        <f t="shared" si="55"/>
        <v>10.146106343746766</v>
      </c>
      <c r="AF118">
        <f t="shared" si="56"/>
        <v>8.6920255018628947E-2</v>
      </c>
      <c r="AG118">
        <f t="shared" si="57"/>
        <v>10.233026598765395</v>
      </c>
      <c r="AH118">
        <f t="shared" si="58"/>
        <v>132.6543185006268</v>
      </c>
    </row>
    <row r="119" spans="4:34" x14ac:dyDescent="0.25">
      <c r="D119" s="14">
        <f t="shared" si="31"/>
        <v>42725</v>
      </c>
      <c r="E119" s="15">
        <f t="shared" si="59"/>
        <v>0.39930555555555464</v>
      </c>
      <c r="F119" s="2">
        <f t="shared" si="32"/>
        <v>2457744.1493055555</v>
      </c>
      <c r="G119" s="16">
        <f t="shared" si="33"/>
        <v>0.16972345805764555</v>
      </c>
      <c r="I119">
        <f t="shared" si="34"/>
        <v>270.64161701895137</v>
      </c>
      <c r="J119">
        <f t="shared" si="35"/>
        <v>6467.4124075823975</v>
      </c>
      <c r="K119">
        <f t="shared" si="36"/>
        <v>1.6701495685266816E-2</v>
      </c>
      <c r="L119">
        <f t="shared" si="37"/>
        <v>-0.42574904806817626</v>
      </c>
      <c r="M119">
        <f t="shared" si="38"/>
        <v>270.21586797088321</v>
      </c>
      <c r="N119">
        <f t="shared" si="39"/>
        <v>6466.9866585343289</v>
      </c>
      <c r="O119">
        <f t="shared" si="40"/>
        <v>0.98371452204976761</v>
      </c>
      <c r="P119">
        <f t="shared" si="41"/>
        <v>270.20829276254022</v>
      </c>
      <c r="Q119">
        <f t="shared" si="42"/>
        <v>23.437083996716481</v>
      </c>
      <c r="R119">
        <f t="shared" si="43"/>
        <v>23.434731507780992</v>
      </c>
      <c r="S119">
        <f t="shared" si="30"/>
        <v>-89.772981496747491</v>
      </c>
      <c r="T119">
        <f t="shared" si="44"/>
        <v>-23.434567394951653</v>
      </c>
      <c r="U119">
        <f t="shared" si="45"/>
        <v>4.3017311990260661E-2</v>
      </c>
      <c r="V119">
        <f t="shared" si="46"/>
        <v>1.6155675877917328</v>
      </c>
      <c r="W119">
        <f t="shared" si="47"/>
        <v>69.938549895163334</v>
      </c>
      <c r="X119" s="15">
        <f t="shared" si="48"/>
        <v>0.54054474473070024</v>
      </c>
      <c r="Y119" s="15">
        <f t="shared" si="49"/>
        <v>0.34627099502191322</v>
      </c>
      <c r="Z119" s="15">
        <f t="shared" si="50"/>
        <v>0.73481849443948732</v>
      </c>
      <c r="AA119" s="17">
        <f t="shared" si="51"/>
        <v>559.50839916130667</v>
      </c>
      <c r="AB119">
        <f t="shared" si="52"/>
        <v>516.61556758779034</v>
      </c>
      <c r="AC119">
        <f t="shared" si="53"/>
        <v>-50.846108103052416</v>
      </c>
      <c r="AD119">
        <f t="shared" si="54"/>
        <v>79.155145593986632</v>
      </c>
      <c r="AE119">
        <f t="shared" si="55"/>
        <v>10.844854406013368</v>
      </c>
      <c r="AF119">
        <f t="shared" si="56"/>
        <v>8.1571560104584023E-2</v>
      </c>
      <c r="AG119">
        <f t="shared" si="57"/>
        <v>10.926425966117952</v>
      </c>
      <c r="AH119">
        <f t="shared" si="58"/>
        <v>133.57874793543175</v>
      </c>
    </row>
    <row r="120" spans="4:34" x14ac:dyDescent="0.25">
      <c r="D120" s="14">
        <f t="shared" si="31"/>
        <v>42725</v>
      </c>
      <c r="E120" s="15">
        <f t="shared" si="59"/>
        <v>0.40277777777777685</v>
      </c>
      <c r="F120" s="2">
        <f t="shared" si="32"/>
        <v>2457744.152777778</v>
      </c>
      <c r="G120" s="16">
        <f t="shared" si="33"/>
        <v>0.16972355312191609</v>
      </c>
      <c r="I120">
        <f t="shared" si="34"/>
        <v>270.64503940588202</v>
      </c>
      <c r="J120">
        <f t="shared" si="35"/>
        <v>6467.4158298058483</v>
      </c>
      <c r="K120">
        <f t="shared" si="36"/>
        <v>1.6701495681266509E-2</v>
      </c>
      <c r="L120">
        <f t="shared" si="37"/>
        <v>-0.42563528559598918</v>
      </c>
      <c r="M120">
        <f t="shared" si="38"/>
        <v>270.21940412028601</v>
      </c>
      <c r="N120">
        <f t="shared" si="39"/>
        <v>6466.9901945202519</v>
      </c>
      <c r="O120">
        <f t="shared" si="40"/>
        <v>0.98371429742257277</v>
      </c>
      <c r="P120">
        <f t="shared" si="41"/>
        <v>270.211828897847</v>
      </c>
      <c r="Q120">
        <f t="shared" si="42"/>
        <v>23.437083995480247</v>
      </c>
      <c r="R120">
        <f t="shared" si="43"/>
        <v>23.434731509784832</v>
      </c>
      <c r="S120">
        <f t="shared" si="30"/>
        <v>-89.769127465658514</v>
      </c>
      <c r="T120">
        <f t="shared" si="44"/>
        <v>-23.434561777459727</v>
      </c>
      <c r="U120">
        <f t="shared" si="45"/>
        <v>4.3017311997826442E-2</v>
      </c>
      <c r="V120">
        <f t="shared" si="46"/>
        <v>1.6138458242913349</v>
      </c>
      <c r="W120">
        <f t="shared" si="47"/>
        <v>69.93855580247164</v>
      </c>
      <c r="X120" s="15">
        <f t="shared" si="48"/>
        <v>0.54054594039979775</v>
      </c>
      <c r="Y120" s="15">
        <f t="shared" si="49"/>
        <v>0.346272174281821</v>
      </c>
      <c r="Z120" s="15">
        <f t="shared" si="50"/>
        <v>0.73481970651777451</v>
      </c>
      <c r="AA120" s="17">
        <f t="shared" si="51"/>
        <v>559.50844641977312</v>
      </c>
      <c r="AB120">
        <f t="shared" si="52"/>
        <v>521.61384582429002</v>
      </c>
      <c r="AC120">
        <f t="shared" si="53"/>
        <v>-49.596538543927494</v>
      </c>
      <c r="AD120">
        <f t="shared" si="54"/>
        <v>78.467104076897385</v>
      </c>
      <c r="AE120">
        <f t="shared" si="55"/>
        <v>11.532895923102615</v>
      </c>
      <c r="AF120">
        <f t="shared" si="56"/>
        <v>7.687156547952842E-2</v>
      </c>
      <c r="AG120">
        <f t="shared" si="57"/>
        <v>11.609767488582143</v>
      </c>
      <c r="AH120">
        <f t="shared" si="58"/>
        <v>134.51361123351529</v>
      </c>
    </row>
    <row r="121" spans="4:34" x14ac:dyDescent="0.25">
      <c r="D121" s="14">
        <f t="shared" si="31"/>
        <v>42725</v>
      </c>
      <c r="E121" s="15">
        <f t="shared" si="59"/>
        <v>0.40624999999999906</v>
      </c>
      <c r="F121" s="2">
        <f t="shared" si="32"/>
        <v>2457744.15625</v>
      </c>
      <c r="G121" s="16">
        <f t="shared" si="33"/>
        <v>0.16972364818617386</v>
      </c>
      <c r="I121">
        <f t="shared" si="34"/>
        <v>270.64846179235519</v>
      </c>
      <c r="J121">
        <f t="shared" si="35"/>
        <v>6467.4192520288398</v>
      </c>
      <c r="K121">
        <f t="shared" si="36"/>
        <v>1.6701495677266205E-2</v>
      </c>
      <c r="L121">
        <f t="shared" si="37"/>
        <v>-0.42552152152469785</v>
      </c>
      <c r="M121">
        <f t="shared" si="38"/>
        <v>270.22294027083052</v>
      </c>
      <c r="N121">
        <f t="shared" si="39"/>
        <v>6466.9937305073154</v>
      </c>
      <c r="O121">
        <f t="shared" si="40"/>
        <v>0.98371407285540047</v>
      </c>
      <c r="P121">
        <f t="shared" si="41"/>
        <v>270.21536503429553</v>
      </c>
      <c r="Q121">
        <f t="shared" si="42"/>
        <v>23.437083994244016</v>
      </c>
      <c r="R121">
        <f t="shared" si="43"/>
        <v>23.434731511788698</v>
      </c>
      <c r="S121">
        <f t="shared" si="30"/>
        <v>-89.765273433655494</v>
      </c>
      <c r="T121">
        <f t="shared" si="44"/>
        <v>-23.43455606536882</v>
      </c>
      <c r="U121">
        <f t="shared" si="45"/>
        <v>4.3017312005392307E-2</v>
      </c>
      <c r="V121">
        <f t="shared" si="46"/>
        <v>1.612124055945932</v>
      </c>
      <c r="W121">
        <f t="shared" si="47"/>
        <v>69.938561809258715</v>
      </c>
      <c r="X121" s="15">
        <f t="shared" si="48"/>
        <v>0.54054713607225979</v>
      </c>
      <c r="Y121" s="15">
        <f t="shared" si="49"/>
        <v>0.34627335326876335</v>
      </c>
      <c r="Z121" s="15">
        <f t="shared" si="50"/>
        <v>0.73482091887575618</v>
      </c>
      <c r="AA121" s="17">
        <f t="shared" si="51"/>
        <v>559.50849447406972</v>
      </c>
      <c r="AB121">
        <f t="shared" si="52"/>
        <v>526.61212405594461</v>
      </c>
      <c r="AC121">
        <f t="shared" si="53"/>
        <v>-48.346968986013849</v>
      </c>
      <c r="AD121">
        <f t="shared" si="54"/>
        <v>77.790074507932303</v>
      </c>
      <c r="AE121">
        <f t="shared" si="55"/>
        <v>12.209925492067697</v>
      </c>
      <c r="AF121">
        <f t="shared" si="56"/>
        <v>7.2714049305556652E-2</v>
      </c>
      <c r="AG121">
        <f t="shared" si="57"/>
        <v>12.282639541373253</v>
      </c>
      <c r="AH121">
        <f t="shared" si="58"/>
        <v>135.45908683192619</v>
      </c>
    </row>
    <row r="122" spans="4:34" x14ac:dyDescent="0.25">
      <c r="D122" s="14">
        <f t="shared" si="31"/>
        <v>42725</v>
      </c>
      <c r="E122" s="15">
        <f t="shared" si="59"/>
        <v>0.40972222222222127</v>
      </c>
      <c r="F122" s="2">
        <f t="shared" si="32"/>
        <v>2457744.159722222</v>
      </c>
      <c r="G122" s="16">
        <f t="shared" si="33"/>
        <v>0.16972374325043163</v>
      </c>
      <c r="I122">
        <f t="shared" si="34"/>
        <v>270.65188417882837</v>
      </c>
      <c r="J122">
        <f t="shared" si="35"/>
        <v>6467.4226742518313</v>
      </c>
      <c r="K122">
        <f t="shared" si="36"/>
        <v>1.6701495673265902E-2</v>
      </c>
      <c r="L122">
        <f t="shared" si="37"/>
        <v>-0.42540775583941276</v>
      </c>
      <c r="M122">
        <f t="shared" si="38"/>
        <v>270.22647642298898</v>
      </c>
      <c r="N122">
        <f t="shared" si="39"/>
        <v>6466.9972664959914</v>
      </c>
      <c r="O122">
        <f t="shared" si="40"/>
        <v>0.98371384834822184</v>
      </c>
      <c r="P122">
        <f t="shared" si="41"/>
        <v>270.21890117235796</v>
      </c>
      <c r="Q122">
        <f t="shared" si="42"/>
        <v>23.437083993007782</v>
      </c>
      <c r="R122">
        <f t="shared" si="43"/>
        <v>23.434731513792585</v>
      </c>
      <c r="S122">
        <f t="shared" si="30"/>
        <v>-89.761419400229343</v>
      </c>
      <c r="T122">
        <f t="shared" si="44"/>
        <v>-23.43455025867809</v>
      </c>
      <c r="U122">
        <f t="shared" si="45"/>
        <v>4.3017312012958268E-2</v>
      </c>
      <c r="V122">
        <f t="shared" si="46"/>
        <v>1.6104022825480762</v>
      </c>
      <c r="W122">
        <f t="shared" si="47"/>
        <v>69.938567915525425</v>
      </c>
      <c r="X122" s="15">
        <f t="shared" si="48"/>
        <v>0.54054833174823058</v>
      </c>
      <c r="Y122" s="15">
        <f t="shared" si="49"/>
        <v>0.34627453198288216</v>
      </c>
      <c r="Z122" s="15">
        <f t="shared" si="50"/>
        <v>0.734822131513579</v>
      </c>
      <c r="AA122" s="17">
        <f t="shared" si="51"/>
        <v>559.5085433242034</v>
      </c>
      <c r="AB122">
        <f t="shared" si="52"/>
        <v>531.61040228254672</v>
      </c>
      <c r="AC122">
        <f t="shared" si="53"/>
        <v>-47.097399429363321</v>
      </c>
      <c r="AD122">
        <f t="shared" si="54"/>
        <v>77.124367570701068</v>
      </c>
      <c r="AE122">
        <f t="shared" si="55"/>
        <v>12.875632429298932</v>
      </c>
      <c r="AF122">
        <f t="shared" si="56"/>
        <v>6.9014305666878023E-2</v>
      </c>
      <c r="AG122">
        <f t="shared" si="57"/>
        <v>12.94464673496581</v>
      </c>
      <c r="AH122">
        <f t="shared" si="58"/>
        <v>136.41534193853431</v>
      </c>
    </row>
    <row r="123" spans="4:34" x14ac:dyDescent="0.25">
      <c r="D123" s="14">
        <f t="shared" si="31"/>
        <v>42725</v>
      </c>
      <c r="E123" s="15">
        <f t="shared" si="59"/>
        <v>0.41319444444444348</v>
      </c>
      <c r="F123" s="2">
        <f t="shared" si="32"/>
        <v>2457744.1631944445</v>
      </c>
      <c r="G123" s="16">
        <f t="shared" si="33"/>
        <v>0.16972383831470214</v>
      </c>
      <c r="I123">
        <f t="shared" si="34"/>
        <v>270.65530656575993</v>
      </c>
      <c r="J123">
        <f t="shared" si="35"/>
        <v>6467.4260964752812</v>
      </c>
      <c r="K123">
        <f t="shared" si="36"/>
        <v>1.6701495669265595E-2</v>
      </c>
      <c r="L123">
        <f t="shared" si="37"/>
        <v>-0.42529398852537909</v>
      </c>
      <c r="M123">
        <f t="shared" si="38"/>
        <v>270.23001257723456</v>
      </c>
      <c r="N123">
        <f t="shared" si="39"/>
        <v>6467.0008024867557</v>
      </c>
      <c r="O123">
        <f t="shared" si="40"/>
        <v>0.98371362390100725</v>
      </c>
      <c r="P123">
        <f t="shared" si="41"/>
        <v>270.22243731250757</v>
      </c>
      <c r="Q123">
        <f t="shared" si="42"/>
        <v>23.437083991771551</v>
      </c>
      <c r="R123">
        <f t="shared" si="43"/>
        <v>23.434731515796496</v>
      </c>
      <c r="S123">
        <f t="shared" si="30"/>
        <v>-89.757565364869706</v>
      </c>
      <c r="T123">
        <f t="shared" si="44"/>
        <v>-23.434544357386649</v>
      </c>
      <c r="U123">
        <f t="shared" si="45"/>
        <v>4.301731202052432E-2</v>
      </c>
      <c r="V123">
        <f t="shared" si="46"/>
        <v>1.6086805038905772</v>
      </c>
      <c r="W123">
        <f t="shared" si="47"/>
        <v>69.938574121272637</v>
      </c>
      <c r="X123" s="15">
        <f t="shared" si="48"/>
        <v>0.54054952742785378</v>
      </c>
      <c r="Y123" s="15">
        <f t="shared" si="49"/>
        <v>0.34627571042431871</v>
      </c>
      <c r="Z123" s="15">
        <f t="shared" si="50"/>
        <v>0.73482334443138886</v>
      </c>
      <c r="AA123" s="17">
        <f t="shared" si="51"/>
        <v>559.5085929701811</v>
      </c>
      <c r="AB123">
        <f t="shared" si="52"/>
        <v>536.60868050388922</v>
      </c>
      <c r="AC123">
        <f t="shared" si="53"/>
        <v>-45.847829874027695</v>
      </c>
      <c r="AD123">
        <f t="shared" si="54"/>
        <v>76.470299035565986</v>
      </c>
      <c r="AE123">
        <f t="shared" si="55"/>
        <v>13.529700964434014</v>
      </c>
      <c r="AF123">
        <f t="shared" si="56"/>
        <v>6.5704134861676464E-2</v>
      </c>
      <c r="AG123">
        <f t="shared" si="57"/>
        <v>13.595405099295689</v>
      </c>
      <c r="AH123">
        <f t="shared" si="58"/>
        <v>137.38253158406332</v>
      </c>
    </row>
    <row r="124" spans="4:34" x14ac:dyDescent="0.25">
      <c r="D124" s="14">
        <f t="shared" si="31"/>
        <v>42725</v>
      </c>
      <c r="E124" s="15">
        <f t="shared" si="59"/>
        <v>0.41666666666666569</v>
      </c>
      <c r="F124" s="2">
        <f t="shared" si="32"/>
        <v>2457744.1666666665</v>
      </c>
      <c r="G124" s="16">
        <f t="shared" si="33"/>
        <v>0.16972393337895994</v>
      </c>
      <c r="I124">
        <f t="shared" si="34"/>
        <v>270.65872895223401</v>
      </c>
      <c r="J124">
        <f t="shared" si="35"/>
        <v>6467.4295186982736</v>
      </c>
      <c r="K124">
        <f t="shared" si="36"/>
        <v>1.6701495665265291E-2</v>
      </c>
      <c r="L124">
        <f t="shared" si="37"/>
        <v>-0.42518021961342395</v>
      </c>
      <c r="M124">
        <f t="shared" si="38"/>
        <v>270.23354873262059</v>
      </c>
      <c r="N124">
        <f t="shared" si="39"/>
        <v>6467.0043384786604</v>
      </c>
      <c r="O124">
        <f t="shared" si="40"/>
        <v>0.98371339951381809</v>
      </c>
      <c r="P124">
        <f t="shared" si="41"/>
        <v>270.22597345379768</v>
      </c>
      <c r="Q124">
        <f t="shared" si="42"/>
        <v>23.437083990535317</v>
      </c>
      <c r="R124">
        <f t="shared" si="43"/>
        <v>23.434731517800433</v>
      </c>
      <c r="S124">
        <f t="shared" si="30"/>
        <v>-89.75371132861396</v>
      </c>
      <c r="T124">
        <f t="shared" si="44"/>
        <v>-23.434538361495981</v>
      </c>
      <c r="U124">
        <f t="shared" si="45"/>
        <v>4.3017312028090456E-2</v>
      </c>
      <c r="V124">
        <f t="shared" si="46"/>
        <v>1.6069587204572029</v>
      </c>
      <c r="W124">
        <f t="shared" si="47"/>
        <v>69.938580426498788</v>
      </c>
      <c r="X124" s="15">
        <f t="shared" si="48"/>
        <v>0.54055072311079355</v>
      </c>
      <c r="Y124" s="15">
        <f t="shared" si="49"/>
        <v>0.34627688859274136</v>
      </c>
      <c r="Z124" s="15">
        <f t="shared" si="50"/>
        <v>0.73482455762884569</v>
      </c>
      <c r="AA124" s="17">
        <f t="shared" si="51"/>
        <v>559.50864341199031</v>
      </c>
      <c r="AB124">
        <f t="shared" si="52"/>
        <v>541.60695872045585</v>
      </c>
      <c r="AC124">
        <f t="shared" si="53"/>
        <v>-44.598260319886037</v>
      </c>
      <c r="AD124">
        <f t="shared" si="54"/>
        <v>75.828189529679619</v>
      </c>
      <c r="AE124">
        <f t="shared" si="55"/>
        <v>14.171810470320381</v>
      </c>
      <c r="AF124">
        <f t="shared" si="56"/>
        <v>6.2728121658537778E-2</v>
      </c>
      <c r="AG124">
        <f t="shared" si="57"/>
        <v>14.234538591978918</v>
      </c>
      <c r="AH124">
        <f t="shared" si="58"/>
        <v>138.3607976281769</v>
      </c>
    </row>
    <row r="125" spans="4:34" x14ac:dyDescent="0.25">
      <c r="D125" s="14">
        <f t="shared" si="31"/>
        <v>42725</v>
      </c>
      <c r="E125" s="15">
        <f t="shared" si="59"/>
        <v>0.4201388888888879</v>
      </c>
      <c r="F125" s="2">
        <f t="shared" si="32"/>
        <v>2457744.170138889</v>
      </c>
      <c r="G125" s="16">
        <f t="shared" si="33"/>
        <v>0.16972402844323045</v>
      </c>
      <c r="I125">
        <f t="shared" si="34"/>
        <v>270.66215133916558</v>
      </c>
      <c r="J125">
        <f t="shared" si="35"/>
        <v>6467.4329409217235</v>
      </c>
      <c r="K125">
        <f t="shared" si="36"/>
        <v>1.6701495661264984E-2</v>
      </c>
      <c r="L125">
        <f t="shared" si="37"/>
        <v>-0.42506644907360719</v>
      </c>
      <c r="M125">
        <f t="shared" si="38"/>
        <v>270.23708489009198</v>
      </c>
      <c r="N125">
        <f t="shared" si="39"/>
        <v>6467.0078744726497</v>
      </c>
      <c r="O125">
        <f t="shared" si="40"/>
        <v>0.98371317518659507</v>
      </c>
      <c r="P125">
        <f t="shared" si="41"/>
        <v>270.22950959717309</v>
      </c>
      <c r="Q125">
        <f t="shared" si="42"/>
        <v>23.437083989299087</v>
      </c>
      <c r="R125">
        <f t="shared" si="43"/>
        <v>23.434731519804394</v>
      </c>
      <c r="S125">
        <f t="shared" si="30"/>
        <v>-89.749857290437816</v>
      </c>
      <c r="T125">
        <f t="shared" si="44"/>
        <v>-23.43453227100439</v>
      </c>
      <c r="U125">
        <f t="shared" si="45"/>
        <v>4.3017312035656688E-2</v>
      </c>
      <c r="V125">
        <f t="shared" si="46"/>
        <v>1.6052369318110282</v>
      </c>
      <c r="W125">
        <f t="shared" si="47"/>
        <v>69.938586831205612</v>
      </c>
      <c r="X125" s="15">
        <f t="shared" si="48"/>
        <v>0.54055191879735343</v>
      </c>
      <c r="Y125" s="15">
        <f t="shared" si="49"/>
        <v>0.34627806648844894</v>
      </c>
      <c r="Z125" s="15">
        <f t="shared" si="50"/>
        <v>0.73482577110625791</v>
      </c>
      <c r="AA125" s="17">
        <f t="shared" si="51"/>
        <v>559.50869464964489</v>
      </c>
      <c r="AB125">
        <f t="shared" si="52"/>
        <v>546.6052369318096</v>
      </c>
      <c r="AC125">
        <f t="shared" si="53"/>
        <v>-43.3486907670476</v>
      </c>
      <c r="AD125">
        <f t="shared" si="54"/>
        <v>75.198364269107614</v>
      </c>
      <c r="AE125">
        <f t="shared" si="55"/>
        <v>14.801635730892386</v>
      </c>
      <c r="AF125">
        <f t="shared" si="56"/>
        <v>6.0040847942261534E-2</v>
      </c>
      <c r="AG125">
        <f t="shared" si="57"/>
        <v>14.861676578834647</v>
      </c>
      <c r="AH125">
        <f t="shared" si="58"/>
        <v>139.35026772236853</v>
      </c>
    </row>
    <row r="126" spans="4:34" x14ac:dyDescent="0.25">
      <c r="D126" s="14">
        <f t="shared" si="31"/>
        <v>42725</v>
      </c>
      <c r="E126" s="15">
        <f t="shared" si="59"/>
        <v>0.42361111111111011</v>
      </c>
      <c r="F126" s="2">
        <f t="shared" si="32"/>
        <v>2457744.173611111</v>
      </c>
      <c r="G126" s="16">
        <f t="shared" si="33"/>
        <v>0.16972412350748822</v>
      </c>
      <c r="I126">
        <f t="shared" si="34"/>
        <v>270.66557372563784</v>
      </c>
      <c r="J126">
        <f t="shared" si="35"/>
        <v>6467.436363144715</v>
      </c>
      <c r="K126">
        <f t="shared" si="36"/>
        <v>1.670149565726468E-2</v>
      </c>
      <c r="L126">
        <f t="shared" si="37"/>
        <v>-0.42495267693675676</v>
      </c>
      <c r="M126">
        <f t="shared" si="38"/>
        <v>270.24062104870109</v>
      </c>
      <c r="N126">
        <f t="shared" si="39"/>
        <v>6467.0114104677778</v>
      </c>
      <c r="O126">
        <f t="shared" si="40"/>
        <v>0.98371295091939914</v>
      </c>
      <c r="P126">
        <f t="shared" si="41"/>
        <v>270.23304574168628</v>
      </c>
      <c r="Q126">
        <f t="shared" si="42"/>
        <v>23.437083988062852</v>
      </c>
      <c r="R126">
        <f t="shared" si="43"/>
        <v>23.434731521808377</v>
      </c>
      <c r="S126">
        <f t="shared" si="30"/>
        <v>-89.746003251379534</v>
      </c>
      <c r="T126">
        <f t="shared" si="44"/>
        <v>-23.434526085913419</v>
      </c>
      <c r="U126">
        <f t="shared" si="45"/>
        <v>4.3017312043222997E-2</v>
      </c>
      <c r="V126">
        <f t="shared" si="46"/>
        <v>1.6035151384361532</v>
      </c>
      <c r="W126">
        <f t="shared" si="47"/>
        <v>69.93859333539146</v>
      </c>
      <c r="X126" s="15">
        <f t="shared" si="48"/>
        <v>0.54055311448719701</v>
      </c>
      <c r="Y126" s="15">
        <f t="shared" si="49"/>
        <v>0.34627924411110961</v>
      </c>
      <c r="Z126" s="15">
        <f t="shared" si="50"/>
        <v>0.73482698486328446</v>
      </c>
      <c r="AA126" s="17">
        <f t="shared" si="51"/>
        <v>559.50874668313168</v>
      </c>
      <c r="AB126">
        <f t="shared" si="52"/>
        <v>551.60351513843466</v>
      </c>
      <c r="AC126">
        <f t="shared" si="53"/>
        <v>-42.099121215391335</v>
      </c>
      <c r="AD126">
        <f t="shared" si="54"/>
        <v>74.581152750223822</v>
      </c>
      <c r="AE126">
        <f t="shared" si="55"/>
        <v>15.418847249776178</v>
      </c>
      <c r="AF126">
        <f t="shared" si="56"/>
        <v>5.760478656723244E-2</v>
      </c>
      <c r="AG126">
        <f t="shared" si="57"/>
        <v>15.47645203634341</v>
      </c>
      <c r="AH126">
        <f t="shared" si="58"/>
        <v>140.35105423477165</v>
      </c>
    </row>
    <row r="127" spans="4:34" x14ac:dyDescent="0.25">
      <c r="D127" s="14">
        <f t="shared" si="31"/>
        <v>42725</v>
      </c>
      <c r="E127" s="15">
        <f t="shared" si="59"/>
        <v>0.42708333333333232</v>
      </c>
      <c r="F127" s="2">
        <f t="shared" si="32"/>
        <v>2457744.1770833335</v>
      </c>
      <c r="G127" s="16">
        <f t="shared" si="33"/>
        <v>0.16972421857175876</v>
      </c>
      <c r="I127">
        <f t="shared" si="34"/>
        <v>270.66899611257122</v>
      </c>
      <c r="J127">
        <f t="shared" si="35"/>
        <v>6467.4397853681658</v>
      </c>
      <c r="K127">
        <f t="shared" si="36"/>
        <v>1.6701495653264373E-2</v>
      </c>
      <c r="L127">
        <f t="shared" si="37"/>
        <v>-0.42483890317285056</v>
      </c>
      <c r="M127">
        <f t="shared" si="38"/>
        <v>270.2441572093984</v>
      </c>
      <c r="N127">
        <f t="shared" si="39"/>
        <v>6467.014946464993</v>
      </c>
      <c r="O127">
        <f t="shared" si="40"/>
        <v>0.98371272671217092</v>
      </c>
      <c r="P127">
        <f t="shared" si="41"/>
        <v>270.23658188828773</v>
      </c>
      <c r="Q127">
        <f t="shared" si="42"/>
        <v>23.437083986826618</v>
      </c>
      <c r="R127">
        <f t="shared" si="43"/>
        <v>23.434731523812388</v>
      </c>
      <c r="S127">
        <f t="shared" si="30"/>
        <v>-89.742149210408712</v>
      </c>
      <c r="T127">
        <f t="shared" si="44"/>
        <v>-23.434519806221317</v>
      </c>
      <c r="U127">
        <f t="shared" si="45"/>
        <v>4.3017312050789437E-2</v>
      </c>
      <c r="V127">
        <f t="shared" si="46"/>
        <v>1.6017933398933253</v>
      </c>
      <c r="W127">
        <f t="shared" si="47"/>
        <v>69.938599939058108</v>
      </c>
      <c r="X127" s="15">
        <f t="shared" si="48"/>
        <v>0.54055431018062972</v>
      </c>
      <c r="Y127" s="15">
        <f t="shared" si="49"/>
        <v>0.34628042146102389</v>
      </c>
      <c r="Z127" s="15">
        <f t="shared" si="50"/>
        <v>0.73482819890023554</v>
      </c>
      <c r="AA127" s="17">
        <f t="shared" si="51"/>
        <v>559.50879951246486</v>
      </c>
      <c r="AB127">
        <f t="shared" si="52"/>
        <v>556.60179333989186</v>
      </c>
      <c r="AC127">
        <f t="shared" si="53"/>
        <v>-40.849551665027036</v>
      </c>
      <c r="AD127">
        <f t="shared" si="54"/>
        <v>73.976888399278295</v>
      </c>
      <c r="AE127">
        <f t="shared" si="55"/>
        <v>16.023111600721705</v>
      </c>
      <c r="AF127">
        <f t="shared" si="56"/>
        <v>5.5388695319222032E-2</v>
      </c>
      <c r="AG127">
        <f t="shared" si="57"/>
        <v>16.078500296040929</v>
      </c>
      <c r="AH127">
        <f t="shared" si="58"/>
        <v>141.36325314029239</v>
      </c>
    </row>
    <row r="128" spans="4:34" x14ac:dyDescent="0.25">
      <c r="D128" s="14">
        <f t="shared" si="31"/>
        <v>42725</v>
      </c>
      <c r="E128" s="15">
        <f t="shared" si="59"/>
        <v>0.43055555555555453</v>
      </c>
      <c r="F128" s="2">
        <f t="shared" si="32"/>
        <v>2457744.1805555555</v>
      </c>
      <c r="G128" s="16">
        <f t="shared" si="33"/>
        <v>0.16972431363601653</v>
      </c>
      <c r="I128">
        <f t="shared" si="34"/>
        <v>270.67241849904349</v>
      </c>
      <c r="J128">
        <f t="shared" si="35"/>
        <v>6467.4432075911573</v>
      </c>
      <c r="K128">
        <f t="shared" si="36"/>
        <v>1.670149564926407E-2</v>
      </c>
      <c r="L128">
        <f t="shared" si="37"/>
        <v>-0.42472512781279859</v>
      </c>
      <c r="M128">
        <f t="shared" si="38"/>
        <v>270.2476933712307</v>
      </c>
      <c r="N128">
        <f t="shared" si="39"/>
        <v>6467.0184824633443</v>
      </c>
      <c r="O128">
        <f t="shared" si="40"/>
        <v>0.98371250256497145</v>
      </c>
      <c r="P128">
        <f t="shared" si="41"/>
        <v>270.24011803602411</v>
      </c>
      <c r="Q128">
        <f t="shared" si="42"/>
        <v>23.437083985590387</v>
      </c>
      <c r="R128">
        <f t="shared" si="43"/>
        <v>23.434731525816421</v>
      </c>
      <c r="S128">
        <f t="shared" si="30"/>
        <v>-89.738295168569849</v>
      </c>
      <c r="T128">
        <f t="shared" si="44"/>
        <v>-23.434513431929666</v>
      </c>
      <c r="U128">
        <f t="shared" si="45"/>
        <v>4.3017312058355947E-2</v>
      </c>
      <c r="V128">
        <f t="shared" si="46"/>
        <v>1.6000715366689719</v>
      </c>
      <c r="W128">
        <f t="shared" si="47"/>
        <v>69.938606642203865</v>
      </c>
      <c r="X128" s="15">
        <f t="shared" si="48"/>
        <v>0.54055550587731316</v>
      </c>
      <c r="Y128" s="15">
        <f t="shared" si="49"/>
        <v>0.346281598537858</v>
      </c>
      <c r="Z128" s="15">
        <f t="shared" si="50"/>
        <v>0.73482941321676831</v>
      </c>
      <c r="AA128" s="17">
        <f t="shared" si="51"/>
        <v>559.50885313763092</v>
      </c>
      <c r="AB128">
        <f t="shared" si="52"/>
        <v>561.60007153666754</v>
      </c>
      <c r="AC128">
        <f t="shared" si="53"/>
        <v>-39.599982115833114</v>
      </c>
      <c r="AD128">
        <f t="shared" si="54"/>
        <v>73.385908177364342</v>
      </c>
      <c r="AE128">
        <f t="shared" si="55"/>
        <v>16.614091822635658</v>
      </c>
      <c r="AF128">
        <f t="shared" si="56"/>
        <v>5.3366381009564028E-2</v>
      </c>
      <c r="AG128">
        <f t="shared" si="57"/>
        <v>16.667458203645221</v>
      </c>
      <c r="AH128">
        <f t="shared" si="58"/>
        <v>142.38694288325189</v>
      </c>
    </row>
    <row r="129" spans="4:34" x14ac:dyDescent="0.25">
      <c r="D129" s="14">
        <f t="shared" si="31"/>
        <v>42725</v>
      </c>
      <c r="E129" s="15">
        <f t="shared" si="59"/>
        <v>0.43402777777777674</v>
      </c>
      <c r="F129" s="2">
        <f t="shared" si="32"/>
        <v>2457744.184027778</v>
      </c>
      <c r="G129" s="16">
        <f t="shared" si="33"/>
        <v>0.16972440870028704</v>
      </c>
      <c r="I129">
        <f t="shared" si="34"/>
        <v>270.67584088597505</v>
      </c>
      <c r="J129">
        <f t="shared" si="35"/>
        <v>6467.4466298146071</v>
      </c>
      <c r="K129">
        <f t="shared" si="36"/>
        <v>1.6701495645263766E-2</v>
      </c>
      <c r="L129">
        <f t="shared" si="37"/>
        <v>-0.42461135082657775</v>
      </c>
      <c r="M129">
        <f t="shared" si="38"/>
        <v>270.25122953514847</v>
      </c>
      <c r="N129">
        <f t="shared" si="39"/>
        <v>6467.022018463781</v>
      </c>
      <c r="O129">
        <f t="shared" si="40"/>
        <v>0.98371227847774168</v>
      </c>
      <c r="P129">
        <f t="shared" si="41"/>
        <v>270.24365418584603</v>
      </c>
      <c r="Q129">
        <f t="shared" si="42"/>
        <v>23.437083984354153</v>
      </c>
      <c r="R129">
        <f t="shared" si="43"/>
        <v>23.434731527820478</v>
      </c>
      <c r="S129">
        <f t="shared" si="30"/>
        <v>-89.734441124832429</v>
      </c>
      <c r="T129">
        <f t="shared" si="44"/>
        <v>-23.434506963036679</v>
      </c>
      <c r="U129">
        <f t="shared" si="45"/>
        <v>4.3017312065922547E-2</v>
      </c>
      <c r="V129">
        <f t="shared" si="46"/>
        <v>1.5983497283238381</v>
      </c>
      <c r="W129">
        <f t="shared" si="47"/>
        <v>69.938613444830551</v>
      </c>
      <c r="X129" s="15">
        <f t="shared" si="48"/>
        <v>0.54055670157755287</v>
      </c>
      <c r="Y129" s="15">
        <f t="shared" si="49"/>
        <v>0.34628277534191243</v>
      </c>
      <c r="Z129" s="15">
        <f t="shared" si="50"/>
        <v>0.7348306278131933</v>
      </c>
      <c r="AA129" s="17">
        <f t="shared" si="51"/>
        <v>559.50890755864441</v>
      </c>
      <c r="AB129">
        <f t="shared" si="52"/>
        <v>566.59834972832232</v>
      </c>
      <c r="AC129">
        <f t="shared" si="53"/>
        <v>-38.35041256791942</v>
      </c>
      <c r="AD129">
        <f t="shared" si="54"/>
        <v>72.808552139979966</v>
      </c>
      <c r="AE129">
        <f t="shared" si="55"/>
        <v>17.191447860020034</v>
      </c>
      <c r="AF129">
        <f t="shared" si="56"/>
        <v>5.1515739885174557E-2</v>
      </c>
      <c r="AG129">
        <f t="shared" si="57"/>
        <v>17.24296359990521</v>
      </c>
      <c r="AH129">
        <f t="shared" si="58"/>
        <v>143.42218321769889</v>
      </c>
    </row>
    <row r="130" spans="4:34" x14ac:dyDescent="0.25">
      <c r="D130" s="14">
        <f t="shared" si="31"/>
        <v>42725</v>
      </c>
      <c r="E130" s="15">
        <f t="shared" si="59"/>
        <v>0.43749999999999895</v>
      </c>
      <c r="F130" s="2">
        <f t="shared" si="32"/>
        <v>2457744.1875</v>
      </c>
      <c r="G130" s="16">
        <f t="shared" si="33"/>
        <v>0.16972450376454484</v>
      </c>
      <c r="I130">
        <f t="shared" si="34"/>
        <v>270.67926327244913</v>
      </c>
      <c r="J130">
        <f t="shared" si="35"/>
        <v>6467.4500520375996</v>
      </c>
      <c r="K130">
        <f t="shared" si="36"/>
        <v>1.6701495641263459E-2</v>
      </c>
      <c r="L130">
        <f t="shared" si="37"/>
        <v>-0.42449757224501788</v>
      </c>
      <c r="M130">
        <f t="shared" si="38"/>
        <v>270.25476570020413</v>
      </c>
      <c r="N130">
        <f t="shared" si="39"/>
        <v>6467.0255544653546</v>
      </c>
      <c r="O130">
        <f t="shared" si="40"/>
        <v>0.98371205445054244</v>
      </c>
      <c r="P130">
        <f t="shared" si="41"/>
        <v>270.24719033680589</v>
      </c>
      <c r="Q130">
        <f t="shared" si="42"/>
        <v>23.437083983117923</v>
      </c>
      <c r="R130">
        <f t="shared" si="43"/>
        <v>23.43473152982456</v>
      </c>
      <c r="S130">
        <f t="shared" si="30"/>
        <v>-89.73058708023477</v>
      </c>
      <c r="T130">
        <f t="shared" si="44"/>
        <v>-23.434500399543989</v>
      </c>
      <c r="U130">
        <f t="shared" si="45"/>
        <v>4.3017312073489224E-2</v>
      </c>
      <c r="V130">
        <f t="shared" si="46"/>
        <v>1.5966279153420275</v>
      </c>
      <c r="W130">
        <f t="shared" si="47"/>
        <v>69.938620346936446</v>
      </c>
      <c r="X130" s="15">
        <f t="shared" si="48"/>
        <v>0.54055789728101256</v>
      </c>
      <c r="Y130" s="15">
        <f t="shared" si="49"/>
        <v>0.34628395187285577</v>
      </c>
      <c r="Z130" s="15">
        <f t="shared" si="50"/>
        <v>0.73483184268916935</v>
      </c>
      <c r="AA130" s="17">
        <f t="shared" si="51"/>
        <v>559.50896277549157</v>
      </c>
      <c r="AB130">
        <f t="shared" si="52"/>
        <v>571.5966279153406</v>
      </c>
      <c r="AC130">
        <f t="shared" si="53"/>
        <v>-37.100843021164849</v>
      </c>
      <c r="AD130">
        <f t="shared" si="54"/>
        <v>72.245162948828934</v>
      </c>
      <c r="AE130">
        <f t="shared" si="55"/>
        <v>17.754837051171066</v>
      </c>
      <c r="AF130">
        <f t="shared" si="56"/>
        <v>4.98180061348878E-2</v>
      </c>
      <c r="AG130">
        <f t="shared" si="57"/>
        <v>17.804655057305954</v>
      </c>
      <c r="AH130">
        <f t="shared" si="58"/>
        <v>144.46901403455036</v>
      </c>
    </row>
    <row r="131" spans="4:34" x14ac:dyDescent="0.25">
      <c r="D131" s="14">
        <f t="shared" si="31"/>
        <v>42725</v>
      </c>
      <c r="E131" s="15">
        <f t="shared" si="59"/>
        <v>0.44097222222222116</v>
      </c>
      <c r="F131" s="2">
        <f t="shared" si="32"/>
        <v>2457744.190972222</v>
      </c>
      <c r="G131" s="16">
        <f t="shared" si="33"/>
        <v>0.16972459882880261</v>
      </c>
      <c r="I131">
        <f t="shared" si="34"/>
        <v>270.68268565892231</v>
      </c>
      <c r="J131">
        <f t="shared" si="35"/>
        <v>6467.4534742605911</v>
      </c>
      <c r="K131">
        <f t="shared" si="36"/>
        <v>1.6701495637263156E-2</v>
      </c>
      <c r="L131">
        <f t="shared" si="37"/>
        <v>-0.4243837920534172</v>
      </c>
      <c r="M131">
        <f t="shared" si="38"/>
        <v>270.25830186686892</v>
      </c>
      <c r="N131">
        <f t="shared" si="39"/>
        <v>6467.029090468538</v>
      </c>
      <c r="O131">
        <f t="shared" si="40"/>
        <v>0.98371183048334454</v>
      </c>
      <c r="P131">
        <f t="shared" si="41"/>
        <v>270.25072648937487</v>
      </c>
      <c r="Q131">
        <f t="shared" si="42"/>
        <v>23.437083981881688</v>
      </c>
      <c r="R131">
        <f t="shared" si="43"/>
        <v>23.434731531828668</v>
      </c>
      <c r="S131">
        <f t="shared" si="30"/>
        <v>-89.726733034268833</v>
      </c>
      <c r="T131">
        <f t="shared" si="44"/>
        <v>-23.434493741450659</v>
      </c>
      <c r="U131">
        <f t="shared" si="45"/>
        <v>4.3017312081056018E-2</v>
      </c>
      <c r="V131">
        <f t="shared" si="46"/>
        <v>1.5949060975172402</v>
      </c>
      <c r="W131">
        <f t="shared" si="47"/>
        <v>69.938627348522459</v>
      </c>
      <c r="X131" s="15">
        <f t="shared" si="48"/>
        <v>0.54055909298783533</v>
      </c>
      <c r="Y131" s="15">
        <f t="shared" si="49"/>
        <v>0.34628512813082851</v>
      </c>
      <c r="Z131" s="15">
        <f t="shared" si="50"/>
        <v>0.7348330578448421</v>
      </c>
      <c r="AA131" s="17">
        <f t="shared" si="51"/>
        <v>559.50901878817967</v>
      </c>
      <c r="AB131">
        <f t="shared" si="52"/>
        <v>576.5949060975156</v>
      </c>
      <c r="AC131">
        <f t="shared" si="53"/>
        <v>-35.851273475621099</v>
      </c>
      <c r="AD131">
        <f t="shared" si="54"/>
        <v>71.696085335467643</v>
      </c>
      <c r="AE131">
        <f t="shared" si="55"/>
        <v>18.303914664532357</v>
      </c>
      <c r="AF131">
        <f t="shared" si="56"/>
        <v>4.825715849615602E-2</v>
      </c>
      <c r="AG131">
        <f t="shared" si="57"/>
        <v>18.352171823028513</v>
      </c>
      <c r="AH131">
        <f t="shared" si="58"/>
        <v>145.52745418274429</v>
      </c>
    </row>
    <row r="132" spans="4:34" x14ac:dyDescent="0.25">
      <c r="D132" s="14">
        <f t="shared" si="31"/>
        <v>42725</v>
      </c>
      <c r="E132" s="15">
        <f t="shared" si="59"/>
        <v>0.44444444444444337</v>
      </c>
      <c r="F132" s="2">
        <f t="shared" si="32"/>
        <v>2457744.1944444445</v>
      </c>
      <c r="G132" s="16">
        <f t="shared" si="33"/>
        <v>0.16972469389307313</v>
      </c>
      <c r="I132">
        <f t="shared" si="34"/>
        <v>270.68610804585387</v>
      </c>
      <c r="J132">
        <f t="shared" si="35"/>
        <v>6467.456896484041</v>
      </c>
      <c r="K132">
        <f t="shared" si="36"/>
        <v>1.6701495633262849E-2</v>
      </c>
      <c r="L132">
        <f t="shared" si="37"/>
        <v>-0.42427001023691052</v>
      </c>
      <c r="M132">
        <f t="shared" si="38"/>
        <v>270.26183803561696</v>
      </c>
      <c r="N132">
        <f t="shared" si="39"/>
        <v>6467.0326264738042</v>
      </c>
      <c r="O132">
        <f t="shared" si="40"/>
        <v>0.98371160657611911</v>
      </c>
      <c r="P132">
        <f t="shared" si="41"/>
        <v>270.25426264402711</v>
      </c>
      <c r="Q132">
        <f t="shared" si="42"/>
        <v>23.437083980645458</v>
      </c>
      <c r="R132">
        <f t="shared" si="43"/>
        <v>23.434731533832799</v>
      </c>
      <c r="S132">
        <f t="shared" si="30"/>
        <v>-89.722878986423339</v>
      </c>
      <c r="T132">
        <f t="shared" si="44"/>
        <v>-23.43448698875568</v>
      </c>
      <c r="U132">
        <f t="shared" si="45"/>
        <v>4.3017312088622896E-2</v>
      </c>
      <c r="V132">
        <f t="shared" si="46"/>
        <v>1.5931842746414795</v>
      </c>
      <c r="W132">
        <f t="shared" si="47"/>
        <v>69.938634449589642</v>
      </c>
      <c r="X132" s="15">
        <f t="shared" si="48"/>
        <v>0.54056028869816564</v>
      </c>
      <c r="Y132" s="15">
        <f t="shared" si="49"/>
        <v>0.34628630411597217</v>
      </c>
      <c r="Z132" s="15">
        <f t="shared" si="50"/>
        <v>0.73483427328035911</v>
      </c>
      <c r="AA132" s="17">
        <f t="shared" si="51"/>
        <v>559.50907559671714</v>
      </c>
      <c r="AB132">
        <f t="shared" si="52"/>
        <v>581.59318427463984</v>
      </c>
      <c r="AC132">
        <f t="shared" si="53"/>
        <v>-34.60170393134004</v>
      </c>
      <c r="AD132">
        <f t="shared" si="54"/>
        <v>71.161665515226744</v>
      </c>
      <c r="AE132">
        <f t="shared" si="55"/>
        <v>18.838334484773256</v>
      </c>
      <c r="AF132">
        <f t="shared" si="56"/>
        <v>4.6819448005967275E-2</v>
      </c>
      <c r="AG132">
        <f t="shared" si="57"/>
        <v>18.885153932779222</v>
      </c>
      <c r="AH132">
        <f t="shared" si="58"/>
        <v>146.5975002952971</v>
      </c>
    </row>
    <row r="133" spans="4:34" x14ac:dyDescent="0.25">
      <c r="D133" s="14">
        <f t="shared" si="31"/>
        <v>42725</v>
      </c>
      <c r="E133" s="15">
        <f t="shared" si="59"/>
        <v>0.44791666666666557</v>
      </c>
      <c r="F133" s="2">
        <f t="shared" si="32"/>
        <v>2457744.1979166665</v>
      </c>
      <c r="G133" s="16">
        <f t="shared" si="33"/>
        <v>0.1697247889573309</v>
      </c>
      <c r="I133">
        <f t="shared" si="34"/>
        <v>270.68953043232614</v>
      </c>
      <c r="J133">
        <f t="shared" si="35"/>
        <v>6467.4603187070315</v>
      </c>
      <c r="K133">
        <f t="shared" si="36"/>
        <v>1.6701495629262545E-2</v>
      </c>
      <c r="L133">
        <f t="shared" si="37"/>
        <v>-0.42415622682641035</v>
      </c>
      <c r="M133">
        <f t="shared" si="38"/>
        <v>270.26537420549971</v>
      </c>
      <c r="N133">
        <f t="shared" si="39"/>
        <v>6467.0361624802053</v>
      </c>
      <c r="O133">
        <f t="shared" si="40"/>
        <v>0.98371138272892666</v>
      </c>
      <c r="P133">
        <f t="shared" si="41"/>
        <v>270.25779879981405</v>
      </c>
      <c r="Q133">
        <f t="shared" si="42"/>
        <v>23.437083979409223</v>
      </c>
      <c r="R133">
        <f t="shared" si="43"/>
        <v>23.434731535836953</v>
      </c>
      <c r="S133">
        <f t="shared" ref="S133:S196" si="60">DEGREES(ATAN2(COS(RADIANS(P133)),COS(RADIANS(R133))*SIN(RADIANS(P133))))</f>
        <v>-89.719024937737657</v>
      </c>
      <c r="T133">
        <f t="shared" si="44"/>
        <v>-23.434480141460774</v>
      </c>
      <c r="U133">
        <f t="shared" si="45"/>
        <v>4.301731209618985E-2</v>
      </c>
      <c r="V133">
        <f t="shared" si="46"/>
        <v>1.5914624471995178</v>
      </c>
      <c r="W133">
        <f t="shared" si="47"/>
        <v>69.938641650136105</v>
      </c>
      <c r="X133" s="15">
        <f t="shared" si="48"/>
        <v>0.54056148441166696</v>
      </c>
      <c r="Y133" s="15">
        <f t="shared" si="49"/>
        <v>0.34628747982795555</v>
      </c>
      <c r="Z133" s="15">
        <f t="shared" si="50"/>
        <v>0.73483548899537832</v>
      </c>
      <c r="AA133" s="17">
        <f t="shared" si="51"/>
        <v>559.50913320108884</v>
      </c>
      <c r="AB133">
        <f t="shared" si="52"/>
        <v>586.59146244719796</v>
      </c>
      <c r="AC133">
        <f t="shared" si="53"/>
        <v>-33.352134388200511</v>
      </c>
      <c r="AD133">
        <f t="shared" si="54"/>
        <v>70.642250551135263</v>
      </c>
      <c r="AE133">
        <f t="shared" si="55"/>
        <v>19.357749448864737</v>
      </c>
      <c r="AF133">
        <f t="shared" si="56"/>
        <v>4.5493019353086937E-2</v>
      </c>
      <c r="AG133">
        <f t="shared" si="57"/>
        <v>19.403242468217826</v>
      </c>
      <c r="AH133">
        <f t="shared" si="58"/>
        <v>147.67912563052522</v>
      </c>
    </row>
    <row r="134" spans="4:34" x14ac:dyDescent="0.25">
      <c r="D134" s="14">
        <f t="shared" ref="D134:D197" si="61">$B$10+E134-MOD(E134,1)</f>
        <v>42725</v>
      </c>
      <c r="E134" s="15">
        <f t="shared" si="59"/>
        <v>0.45138888888888778</v>
      </c>
      <c r="F134" s="2">
        <f t="shared" ref="F134:F197" si="62">D134+2415018.5+E134-$B$8/24</f>
        <v>2457744.201388889</v>
      </c>
      <c r="G134" s="16">
        <f t="shared" ref="G134:G197" si="63">(F134-2451545)/36525</f>
        <v>0.16972488402160144</v>
      </c>
      <c r="I134">
        <f t="shared" ref="I134:I197" si="64">MOD(280.46646+G134*(36000.76983 + G134*0.0003032),360)</f>
        <v>270.69295281925952</v>
      </c>
      <c r="J134">
        <f t="shared" ref="J134:J197" si="65">357.52911+G134*(35999.05029 - 0.0001537*G134)</f>
        <v>6467.4637409304833</v>
      </c>
      <c r="K134">
        <f t="shared" ref="K134:K197" si="66">0.016708634-G134*(0.000042037+0.0000001267*G134)</f>
        <v>1.6701495625262242E-2</v>
      </c>
      <c r="L134">
        <f t="shared" ref="L134:L197" si="67">SIN(RADIANS(J134))*(1.914602-G134*(0.004817+0.000014*G134))+SIN(RADIANS(2*J134))*(0.019993-0.000101*G134)+SIN(RADIANS(3*J134))*0.000289</f>
        <v>-0.42404244179181005</v>
      </c>
      <c r="M134">
        <f t="shared" ref="M134:M197" si="68">I134+L134</f>
        <v>270.26891037746771</v>
      </c>
      <c r="N134">
        <f t="shared" ref="N134:N197" si="69">J134+L134</f>
        <v>6467.0396984886911</v>
      </c>
      <c r="O134">
        <f t="shared" ref="O134:O197" si="70">(1.000001018*(1-K134*K134))/(1+K134*COS(RADIANS(N134)))</f>
        <v>0.98371115894170846</v>
      </c>
      <c r="P134">
        <f t="shared" ref="P134:P197" si="71">M134-0.00569-0.00478*SIN(RADIANS(125.04-1934.136*G134))</f>
        <v>270.2613349576863</v>
      </c>
      <c r="Q134">
        <f t="shared" ref="Q134:Q197" si="72">23+(26+((21.448-G134*(46.815+G134*(0.00059-G134*0.001813))))/60)/60</f>
        <v>23.437083978172989</v>
      </c>
      <c r="R134">
        <f t="shared" ref="R134:R197" si="73">Q134+0.00256*COS(RADIANS(125.04-1934.136*G134))</f>
        <v>23.434731537841131</v>
      </c>
      <c r="S134">
        <f t="shared" si="60"/>
        <v>-89.715170887181273</v>
      </c>
      <c r="T134">
        <f t="shared" ref="T134:T197" si="74">DEGREES(ASIN(SIN(RADIANS(R134))*SIN(RADIANS(P134))))</f>
        <v>-23.434473199564021</v>
      </c>
      <c r="U134">
        <f t="shared" ref="U134:U197" si="75">TAN(RADIANS(R134/2))*TAN(RADIANS(R134/2))</f>
        <v>4.3017312103756915E-2</v>
      </c>
      <c r="V134">
        <f t="shared" ref="V134:V197" si="76">4*DEGREES(U134*SIN(2*RADIANS(I134))-2*K134*SIN(RADIANS(J134))+4*K134*U134*SIN(RADIANS(J134))*COS(2*RADIANS(I134))-0.5*U134*U134*SIN(4*RADIANS(I134))-1.25*K134*K134*SIN(2*RADIANS(J134)))</f>
        <v>1.5897406147517958</v>
      </c>
      <c r="W134">
        <f t="shared" ref="W134:W197" si="77">DEGREES(ACOS(COS(RADIANS(90.833))/(COS(RADIANS($B$6))*COS(RADIANS(T134)))-TAN(RADIANS($B$6))*TAN(RADIANS(T134))))</f>
        <v>69.938648950163838</v>
      </c>
      <c r="X134" s="15">
        <f t="shared" ref="X134:X197" si="78">(720-4*$B$7-V134+$B$8*60)/1440</f>
        <v>0.54056268012864461</v>
      </c>
      <c r="Y134" s="15">
        <f t="shared" ref="Y134:Y197" si="79">X134-W134*4/1440</f>
        <v>0.34628865526707842</v>
      </c>
      <c r="Z134" s="15">
        <f t="shared" ref="Z134:Z197" si="80">X134+W134*4/1440</f>
        <v>0.73483670499021081</v>
      </c>
      <c r="AA134" s="17">
        <f t="shared" ref="AA134:AA197" si="81">8*W134</f>
        <v>559.5091916013107</v>
      </c>
      <c r="AB134">
        <f t="shared" ref="AB134:AB197" si="82">MOD(E134*1440+V134+4*$B$7-60*$B$8,1440)</f>
        <v>591.58974061475021</v>
      </c>
      <c r="AC134">
        <f t="shared" ref="AC134:AC197" si="83">IF(AB134/4&lt;0,AB134/4+180,AB134/4-180)</f>
        <v>-32.102564846312447</v>
      </c>
      <c r="AD134">
        <f t="shared" ref="AD134:AD197" si="84">DEGREES(ACOS(SIN(RADIANS($B$6))*SIN(RADIANS(T134))+COS(RADIANS($B$6))*COS(RADIANS(T134))*COS(RADIANS(AC134))))</f>
        <v>70.138187667934901</v>
      </c>
      <c r="AE134">
        <f t="shared" ref="AE134:AE197" si="85">90-AD134</f>
        <v>19.861812332065099</v>
      </c>
      <c r="AF134">
        <f t="shared" ref="AF134:AF197" si="86">IF(AE134&gt;85,0,IF(AE134&gt;5,58.1/TAN(RADIANS(AE134))-0.07/POWER(TAN(RADIANS(AE134)),3)+0.000086/POWER(TAN(RADIANS(AE134)),5),IF(AE134&gt;-0.575,1735+AE134*(-518.2+AE134*(103.4+AE134*(-12.79+AE134*0.711))),-20.772/TAN(RADIANS(AE134)))))/3600</f>
        <v>4.4267605129939269E-2</v>
      </c>
      <c r="AG134">
        <f t="shared" ref="AG134:AG197" si="87">AE134+AF134</f>
        <v>19.906079937195038</v>
      </c>
      <c r="AH134">
        <f t="shared" ref="AH134:AH197" si="88">IF(AC134&gt;0,MOD(DEGREES(ACOS(((SIN(RADIANS($B$6))*COS(RADIANS(AD134)))-SIN(RADIANS(T134)))/(COS(RADIANS($B$6))*SIN(RADIANS(AD134)))))+180,360),MOD(540-DEGREES(ACOS(((SIN(RADIANS($B$6))*COS(RADIANS(AD134)))-SIN(RADIANS(T134)))/(COS(RADIANS($B$6))*SIN(RADIANS(AD134))))),360))</f>
        <v>148.77227893964937</v>
      </c>
    </row>
    <row r="135" spans="4:34" x14ac:dyDescent="0.25">
      <c r="D135" s="14">
        <f t="shared" si="61"/>
        <v>42725</v>
      </c>
      <c r="E135" s="15">
        <f t="shared" ref="E135:E198" si="89">E134+(1/12)/24</f>
        <v>0.45486111111110999</v>
      </c>
      <c r="F135" s="2">
        <f t="shared" si="62"/>
        <v>2457744.204861111</v>
      </c>
      <c r="G135" s="16">
        <f t="shared" si="63"/>
        <v>0.16972497908585921</v>
      </c>
      <c r="I135">
        <f t="shared" si="64"/>
        <v>270.69637520573178</v>
      </c>
      <c r="J135">
        <f t="shared" si="65"/>
        <v>6467.4671631534738</v>
      </c>
      <c r="K135">
        <f t="shared" si="66"/>
        <v>1.6701495621261934E-2</v>
      </c>
      <c r="L135">
        <f t="shared" si="67"/>
        <v>-0.4239286551641312</v>
      </c>
      <c r="M135">
        <f t="shared" si="68"/>
        <v>270.27244655056768</v>
      </c>
      <c r="N135">
        <f t="shared" si="69"/>
        <v>6467.0432344983101</v>
      </c>
      <c r="O135">
        <f t="shared" si="70"/>
        <v>0.98371093521452502</v>
      </c>
      <c r="P135">
        <f t="shared" si="71"/>
        <v>270.26487111669053</v>
      </c>
      <c r="Q135">
        <f t="shared" si="72"/>
        <v>23.437083976936758</v>
      </c>
      <c r="R135">
        <f t="shared" si="73"/>
        <v>23.434731539845334</v>
      </c>
      <c r="S135">
        <f t="shared" si="60"/>
        <v>-89.71131683579874</v>
      </c>
      <c r="T135">
        <f t="shared" si="74"/>
        <v>-23.434466163067192</v>
      </c>
      <c r="U135">
        <f t="shared" si="75"/>
        <v>4.3017312111324049E-2</v>
      </c>
      <c r="V135">
        <f t="shared" si="76"/>
        <v>1.5880187777851462</v>
      </c>
      <c r="W135">
        <f t="shared" si="77"/>
        <v>69.938656349670936</v>
      </c>
      <c r="X135" s="15">
        <f t="shared" si="78"/>
        <v>0.5405638758487602</v>
      </c>
      <c r="Y135" s="15">
        <f t="shared" si="79"/>
        <v>0.34628983043300759</v>
      </c>
      <c r="Z135" s="15">
        <f t="shared" si="80"/>
        <v>0.73483792126451286</v>
      </c>
      <c r="AA135" s="17">
        <f t="shared" si="81"/>
        <v>559.50925079736749</v>
      </c>
      <c r="AB135">
        <f t="shared" si="82"/>
        <v>596.58801877778353</v>
      </c>
      <c r="AC135">
        <f t="shared" si="83"/>
        <v>-30.852995305554117</v>
      </c>
      <c r="AD135">
        <f t="shared" si="84"/>
        <v>69.649823515933932</v>
      </c>
      <c r="AE135">
        <f t="shared" si="85"/>
        <v>20.350176484066068</v>
      </c>
      <c r="AF135">
        <f t="shared" si="86"/>
        <v>4.313427729525722E-2</v>
      </c>
      <c r="AG135">
        <f t="shared" si="87"/>
        <v>20.393310761361327</v>
      </c>
      <c r="AH135">
        <f t="shared" si="88"/>
        <v>149.87688337472775</v>
      </c>
    </row>
    <row r="136" spans="4:34" x14ac:dyDescent="0.25">
      <c r="D136" s="14">
        <f t="shared" si="61"/>
        <v>42725</v>
      </c>
      <c r="E136" s="15">
        <f t="shared" si="89"/>
        <v>0.4583333333333322</v>
      </c>
      <c r="F136" s="2">
        <f t="shared" si="62"/>
        <v>2457744.2083333335</v>
      </c>
      <c r="G136" s="16">
        <f t="shared" si="63"/>
        <v>0.16972507415012975</v>
      </c>
      <c r="I136">
        <f t="shared" si="64"/>
        <v>270.69979759266425</v>
      </c>
      <c r="J136">
        <f t="shared" si="65"/>
        <v>6467.4705853769256</v>
      </c>
      <c r="K136">
        <f t="shared" si="66"/>
        <v>1.6701495617261631E-2</v>
      </c>
      <c r="L136">
        <f t="shared" si="67"/>
        <v>-0.42381486691321246</v>
      </c>
      <c r="M136">
        <f t="shared" si="68"/>
        <v>270.27598272575102</v>
      </c>
      <c r="N136">
        <f t="shared" si="69"/>
        <v>6467.0467705100127</v>
      </c>
      <c r="O136">
        <f t="shared" si="70"/>
        <v>0.98371071154731737</v>
      </c>
      <c r="P136">
        <f t="shared" si="71"/>
        <v>270.26840727777812</v>
      </c>
      <c r="Q136">
        <f t="shared" si="72"/>
        <v>23.437083975700524</v>
      </c>
      <c r="R136">
        <f t="shared" si="73"/>
        <v>23.434731541849562</v>
      </c>
      <c r="S136">
        <f t="shared" si="60"/>
        <v>-89.707462782558579</v>
      </c>
      <c r="T136">
        <f t="shared" si="74"/>
        <v>-23.434459031968313</v>
      </c>
      <c r="U136">
        <f t="shared" si="75"/>
        <v>4.3017312118891295E-2</v>
      </c>
      <c r="V136">
        <f t="shared" si="76"/>
        <v>1.586296935859463</v>
      </c>
      <c r="W136">
        <f t="shared" si="77"/>
        <v>69.938663848659431</v>
      </c>
      <c r="X136" s="15">
        <f t="shared" si="78"/>
        <v>0.54056507157231981</v>
      </c>
      <c r="Y136" s="15">
        <f t="shared" si="79"/>
        <v>0.34629100532604362</v>
      </c>
      <c r="Z136" s="15">
        <f t="shared" si="80"/>
        <v>0.734839137818596</v>
      </c>
      <c r="AA136" s="17">
        <f t="shared" si="81"/>
        <v>559.50931078927545</v>
      </c>
      <c r="AB136">
        <f t="shared" si="82"/>
        <v>601.58629693585783</v>
      </c>
      <c r="AC136">
        <f t="shared" si="83"/>
        <v>-29.603425766035542</v>
      </c>
      <c r="AD136">
        <f t="shared" si="84"/>
        <v>69.177503386270828</v>
      </c>
      <c r="AE136">
        <f t="shared" si="85"/>
        <v>20.822496613729172</v>
      </c>
      <c r="AF136">
        <f t="shared" si="86"/>
        <v>4.2085243867682261E-2</v>
      </c>
      <c r="AG136">
        <f t="shared" si="87"/>
        <v>20.864581857596853</v>
      </c>
      <c r="AH136">
        <f t="shared" si="88"/>
        <v>150.9928354489208</v>
      </c>
    </row>
    <row r="137" spans="4:34" x14ac:dyDescent="0.25">
      <c r="D137" s="14">
        <f t="shared" si="61"/>
        <v>42725</v>
      </c>
      <c r="E137" s="15">
        <f t="shared" si="89"/>
        <v>0.46180555555555441</v>
      </c>
      <c r="F137" s="2">
        <f t="shared" si="62"/>
        <v>2457744.2118055555</v>
      </c>
      <c r="G137" s="16">
        <f t="shared" si="63"/>
        <v>0.16972516921438752</v>
      </c>
      <c r="I137">
        <f t="shared" si="64"/>
        <v>270.70321997913743</v>
      </c>
      <c r="J137">
        <f t="shared" si="65"/>
        <v>6467.4740075999161</v>
      </c>
      <c r="K137">
        <f t="shared" si="66"/>
        <v>1.6701495613261324E-2</v>
      </c>
      <c r="L137">
        <f t="shared" si="67"/>
        <v>-0.42370107707007604</v>
      </c>
      <c r="M137">
        <f t="shared" si="68"/>
        <v>270.27951890206737</v>
      </c>
      <c r="N137">
        <f t="shared" si="69"/>
        <v>6467.0503065228459</v>
      </c>
      <c r="O137">
        <f t="shared" si="70"/>
        <v>0.98371048794014659</v>
      </c>
      <c r="P137">
        <f t="shared" si="71"/>
        <v>270.27194343999878</v>
      </c>
      <c r="Q137">
        <f t="shared" si="72"/>
        <v>23.437083974464294</v>
      </c>
      <c r="R137">
        <f t="shared" si="73"/>
        <v>23.434731543853815</v>
      </c>
      <c r="S137">
        <f t="shared" si="60"/>
        <v>-89.703608728502076</v>
      </c>
      <c r="T137">
        <f t="shared" si="74"/>
        <v>-23.434451806269223</v>
      </c>
      <c r="U137">
        <f t="shared" si="75"/>
        <v>4.301731212645863E-2</v>
      </c>
      <c r="V137">
        <f t="shared" si="76"/>
        <v>1.584575089460613</v>
      </c>
      <c r="W137">
        <f t="shared" si="77"/>
        <v>69.938671447127348</v>
      </c>
      <c r="X137" s="15">
        <f t="shared" si="78"/>
        <v>0.5405662672989856</v>
      </c>
      <c r="Y137" s="15">
        <f t="shared" si="79"/>
        <v>0.3462921799458541</v>
      </c>
      <c r="Z137" s="15">
        <f t="shared" si="80"/>
        <v>0.73484035465211717</v>
      </c>
      <c r="AA137" s="17">
        <f t="shared" si="81"/>
        <v>559.50937157701878</v>
      </c>
      <c r="AB137">
        <f t="shared" si="82"/>
        <v>606.58457508945901</v>
      </c>
      <c r="AC137">
        <f t="shared" si="83"/>
        <v>-28.353856227635248</v>
      </c>
      <c r="AD137">
        <f t="shared" si="84"/>
        <v>68.721570378289854</v>
      </c>
      <c r="AE137">
        <f t="shared" si="85"/>
        <v>21.278429621710146</v>
      </c>
      <c r="AF137">
        <f t="shared" si="86"/>
        <v>4.1113681627309731E-2</v>
      </c>
      <c r="AG137">
        <f t="shared" si="87"/>
        <v>21.319543303337454</v>
      </c>
      <c r="AH137">
        <f t="shared" si="88"/>
        <v>152.12000406506729</v>
      </c>
    </row>
    <row r="138" spans="4:34" x14ac:dyDescent="0.25">
      <c r="D138" s="14">
        <f t="shared" si="61"/>
        <v>42725</v>
      </c>
      <c r="E138" s="15">
        <f t="shared" si="89"/>
        <v>0.46527777777777662</v>
      </c>
      <c r="F138" s="2">
        <f t="shared" si="62"/>
        <v>2457744.215277778</v>
      </c>
      <c r="G138" s="16">
        <f t="shared" si="63"/>
        <v>0.16972526427865803</v>
      </c>
      <c r="I138">
        <f t="shared" si="64"/>
        <v>270.70664236606899</v>
      </c>
      <c r="J138">
        <f t="shared" si="65"/>
        <v>6467.477429823366</v>
      </c>
      <c r="K138">
        <f t="shared" si="66"/>
        <v>1.670149560926102E-2</v>
      </c>
      <c r="L138">
        <f t="shared" si="67"/>
        <v>-0.42358728560461367</v>
      </c>
      <c r="M138">
        <f t="shared" si="68"/>
        <v>270.28305508046435</v>
      </c>
      <c r="N138">
        <f t="shared" si="69"/>
        <v>6467.0538425377617</v>
      </c>
      <c r="O138">
        <f t="shared" si="70"/>
        <v>0.98371026439295328</v>
      </c>
      <c r="P138">
        <f t="shared" si="71"/>
        <v>270.27547960430007</v>
      </c>
      <c r="Q138">
        <f t="shared" si="72"/>
        <v>23.437083973228059</v>
      </c>
      <c r="R138">
        <f t="shared" si="73"/>
        <v>23.434731545858089</v>
      </c>
      <c r="S138">
        <f t="shared" si="60"/>
        <v>-89.69975467260204</v>
      </c>
      <c r="T138">
        <f t="shared" si="74"/>
        <v>-23.434444485967887</v>
      </c>
      <c r="U138">
        <f t="shared" si="75"/>
        <v>4.3017312134026049E-2</v>
      </c>
      <c r="V138">
        <f t="shared" si="76"/>
        <v>1.5828532381499834</v>
      </c>
      <c r="W138">
        <f t="shared" si="77"/>
        <v>69.938679145076762</v>
      </c>
      <c r="X138" s="15">
        <f t="shared" si="78"/>
        <v>0.54056746302906256</v>
      </c>
      <c r="Y138" s="15">
        <f t="shared" si="79"/>
        <v>0.34629335429273822</v>
      </c>
      <c r="Z138" s="15">
        <f t="shared" si="80"/>
        <v>0.73484157176538689</v>
      </c>
      <c r="AA138" s="17">
        <f t="shared" si="81"/>
        <v>559.50943316061409</v>
      </c>
      <c r="AB138">
        <f t="shared" si="82"/>
        <v>611.58285323814823</v>
      </c>
      <c r="AC138">
        <f t="shared" si="83"/>
        <v>-27.104286690462942</v>
      </c>
      <c r="AD138">
        <f t="shared" si="84"/>
        <v>68.282364521761025</v>
      </c>
      <c r="AE138">
        <f t="shared" si="85"/>
        <v>21.717635478238975</v>
      </c>
      <c r="AF138">
        <f t="shared" si="86"/>
        <v>4.0213597678013357E-2</v>
      </c>
      <c r="AG138">
        <f t="shared" si="87"/>
        <v>21.757849075916987</v>
      </c>
      <c r="AH138">
        <f t="shared" si="88"/>
        <v>153.25822962590769</v>
      </c>
    </row>
    <row r="139" spans="4:34" x14ac:dyDescent="0.25">
      <c r="D139" s="14">
        <f t="shared" si="61"/>
        <v>42725</v>
      </c>
      <c r="E139" s="15">
        <f t="shared" si="89"/>
        <v>0.46874999999999883</v>
      </c>
      <c r="F139" s="2">
        <f t="shared" si="62"/>
        <v>2457744.21875</v>
      </c>
      <c r="G139" s="16">
        <f t="shared" si="63"/>
        <v>0.1697253593429158</v>
      </c>
      <c r="I139">
        <f t="shared" si="64"/>
        <v>270.71006475254217</v>
      </c>
      <c r="J139">
        <f t="shared" si="65"/>
        <v>6467.4808520463575</v>
      </c>
      <c r="K139">
        <f t="shared" si="66"/>
        <v>1.6701495605260717E-2</v>
      </c>
      <c r="L139">
        <f t="shared" si="67"/>
        <v>-0.42347349254771371</v>
      </c>
      <c r="M139">
        <f t="shared" si="68"/>
        <v>270.28659125999445</v>
      </c>
      <c r="N139">
        <f t="shared" si="69"/>
        <v>6467.0573785538099</v>
      </c>
      <c r="O139">
        <f t="shared" si="70"/>
        <v>0.98371004090579817</v>
      </c>
      <c r="P139">
        <f t="shared" si="71"/>
        <v>270.27901576973454</v>
      </c>
      <c r="Q139">
        <f t="shared" si="72"/>
        <v>23.437083971991829</v>
      </c>
      <c r="R139">
        <f t="shared" si="73"/>
        <v>23.434731547862391</v>
      </c>
      <c r="S139">
        <f t="shared" si="60"/>
        <v>-89.695900615896576</v>
      </c>
      <c r="T139">
        <f t="shared" si="74"/>
        <v>-23.434437071066185</v>
      </c>
      <c r="U139">
        <f t="shared" si="75"/>
        <v>4.3017312141593579E-2</v>
      </c>
      <c r="V139">
        <f t="shared" si="76"/>
        <v>1.5811313824119058</v>
      </c>
      <c r="W139">
        <f t="shared" si="77"/>
        <v>69.938686942505669</v>
      </c>
      <c r="X139" s="15">
        <f t="shared" si="78"/>
        <v>0.54056865876221394</v>
      </c>
      <c r="Y139" s="15">
        <f t="shared" si="79"/>
        <v>0.34629452836636487</v>
      </c>
      <c r="Z139" s="15">
        <f t="shared" si="80"/>
        <v>0.734842789158063</v>
      </c>
      <c r="AA139" s="17">
        <f t="shared" si="81"/>
        <v>559.50949554004535</v>
      </c>
      <c r="AB139">
        <f t="shared" si="82"/>
        <v>616.58113138241015</v>
      </c>
      <c r="AC139">
        <f t="shared" si="83"/>
        <v>-25.854717154397463</v>
      </c>
      <c r="AD139">
        <f t="shared" si="84"/>
        <v>67.860221855963644</v>
      </c>
      <c r="AE139">
        <f t="shared" si="85"/>
        <v>22.139778144036356</v>
      </c>
      <c r="AF139">
        <f t="shared" si="86"/>
        <v>3.9379714288125832E-2</v>
      </c>
      <c r="AG139">
        <f t="shared" si="87"/>
        <v>22.179157858324483</v>
      </c>
      <c r="AH139">
        <f t="shared" si="88"/>
        <v>154.4073232430776</v>
      </c>
    </row>
    <row r="140" spans="4:34" x14ac:dyDescent="0.25">
      <c r="D140" s="14">
        <f t="shared" si="61"/>
        <v>42725</v>
      </c>
      <c r="E140" s="15">
        <f t="shared" si="89"/>
        <v>0.47222222222222104</v>
      </c>
      <c r="F140" s="2">
        <f t="shared" si="62"/>
        <v>2457744.222222222</v>
      </c>
      <c r="G140" s="16">
        <f t="shared" si="63"/>
        <v>0.1697254544071736</v>
      </c>
      <c r="I140">
        <f t="shared" si="64"/>
        <v>270.71348713901625</v>
      </c>
      <c r="J140">
        <f t="shared" si="65"/>
        <v>6467.48427426935</v>
      </c>
      <c r="K140">
        <f t="shared" si="66"/>
        <v>1.670149560126041E-2</v>
      </c>
      <c r="L140">
        <f t="shared" si="67"/>
        <v>-0.42335969788459088</v>
      </c>
      <c r="M140">
        <f t="shared" si="68"/>
        <v>270.29012744113169</v>
      </c>
      <c r="N140">
        <f t="shared" si="69"/>
        <v>6467.0609145714652</v>
      </c>
      <c r="O140">
        <f t="shared" si="70"/>
        <v>0.98370981747865271</v>
      </c>
      <c r="P140">
        <f t="shared" si="71"/>
        <v>270.28255193677614</v>
      </c>
      <c r="Q140">
        <f t="shared" si="72"/>
        <v>23.437083970755594</v>
      </c>
      <c r="R140">
        <f t="shared" si="73"/>
        <v>23.434731549866711</v>
      </c>
      <c r="S140">
        <f t="shared" si="60"/>
        <v>-89.692046557874662</v>
      </c>
      <c r="T140">
        <f t="shared" si="74"/>
        <v>-23.43442956156305</v>
      </c>
      <c r="U140">
        <f t="shared" si="75"/>
        <v>4.3017312149161158E-2</v>
      </c>
      <c r="V140">
        <f t="shared" si="76"/>
        <v>1.5794095220387707</v>
      </c>
      <c r="W140">
        <f t="shared" si="77"/>
        <v>69.93869483941512</v>
      </c>
      <c r="X140" s="15">
        <f t="shared" si="78"/>
        <v>0.54056985449858419</v>
      </c>
      <c r="Y140" s="15">
        <f t="shared" si="79"/>
        <v>0.34629570216687555</v>
      </c>
      <c r="Z140" s="15">
        <f t="shared" si="80"/>
        <v>0.73484400683029283</v>
      </c>
      <c r="AA140" s="17">
        <f t="shared" si="81"/>
        <v>559.50955871532096</v>
      </c>
      <c r="AB140">
        <f t="shared" si="82"/>
        <v>621.57940952203705</v>
      </c>
      <c r="AC140">
        <f t="shared" si="83"/>
        <v>-24.605147619490737</v>
      </c>
      <c r="AD140">
        <f t="shared" si="84"/>
        <v>67.455473469637909</v>
      </c>
      <c r="AE140">
        <f t="shared" si="85"/>
        <v>22.544526530362091</v>
      </c>
      <c r="AF140">
        <f t="shared" si="86"/>
        <v>3.8607372624840708E-2</v>
      </c>
      <c r="AG140">
        <f t="shared" si="87"/>
        <v>22.583133902986933</v>
      </c>
      <c r="AH140">
        <f t="shared" si="88"/>
        <v>155.56706605897352</v>
      </c>
    </row>
    <row r="141" spans="4:34" x14ac:dyDescent="0.25">
      <c r="D141" s="14">
        <f t="shared" si="61"/>
        <v>42725</v>
      </c>
      <c r="E141" s="15">
        <f t="shared" si="89"/>
        <v>0.47569444444444325</v>
      </c>
      <c r="F141" s="2">
        <f t="shared" si="62"/>
        <v>2457744.2256944445</v>
      </c>
      <c r="G141" s="16">
        <f t="shared" si="63"/>
        <v>0.16972554947144411</v>
      </c>
      <c r="I141">
        <f t="shared" si="64"/>
        <v>270.71690952594781</v>
      </c>
      <c r="J141">
        <f t="shared" si="65"/>
        <v>6467.4876964927998</v>
      </c>
      <c r="K141">
        <f t="shared" si="66"/>
        <v>1.6701495597260106E-2</v>
      </c>
      <c r="L141">
        <f t="shared" si="67"/>
        <v>-0.42324590160043235</v>
      </c>
      <c r="M141">
        <f t="shared" si="68"/>
        <v>270.2936636243474</v>
      </c>
      <c r="N141">
        <f t="shared" si="69"/>
        <v>6467.0644505911996</v>
      </c>
      <c r="O141">
        <f t="shared" si="70"/>
        <v>0.9837095941114874</v>
      </c>
      <c r="P141">
        <f t="shared" si="71"/>
        <v>270.28608810589623</v>
      </c>
      <c r="Q141">
        <f t="shared" si="72"/>
        <v>23.437083969519364</v>
      </c>
      <c r="R141">
        <f t="shared" si="73"/>
        <v>23.434731551871064</v>
      </c>
      <c r="S141">
        <f t="shared" si="60"/>
        <v>-89.688192498028101</v>
      </c>
      <c r="T141">
        <f t="shared" si="74"/>
        <v>-23.434421957457396</v>
      </c>
      <c r="U141">
        <f t="shared" si="75"/>
        <v>4.3017312156728875E-2</v>
      </c>
      <c r="V141">
        <f t="shared" si="76"/>
        <v>1.5776876568237814</v>
      </c>
      <c r="W141">
        <f t="shared" si="77"/>
        <v>69.938702835806225</v>
      </c>
      <c r="X141" s="15">
        <f t="shared" si="78"/>
        <v>0.54057105023831675</v>
      </c>
      <c r="Y141" s="15">
        <f t="shared" si="79"/>
        <v>0.34629687569441059</v>
      </c>
      <c r="Z141" s="15">
        <f t="shared" si="80"/>
        <v>0.73484522478222292</v>
      </c>
      <c r="AA141" s="17">
        <f t="shared" si="81"/>
        <v>559.5096226864498</v>
      </c>
      <c r="AB141">
        <f t="shared" si="82"/>
        <v>626.57768765682204</v>
      </c>
      <c r="AC141">
        <f t="shared" si="83"/>
        <v>-23.355578085794491</v>
      </c>
      <c r="AD141">
        <f t="shared" si="84"/>
        <v>67.068444505392236</v>
      </c>
      <c r="AE141">
        <f t="shared" si="85"/>
        <v>22.931555494607764</v>
      </c>
      <c r="AF141">
        <f t="shared" si="86"/>
        <v>3.7892451912533258E-2</v>
      </c>
      <c r="AG141">
        <f t="shared" si="87"/>
        <v>22.969447946520297</v>
      </c>
      <c r="AH141">
        <f t="shared" si="88"/>
        <v>156.73720869857289</v>
      </c>
    </row>
    <row r="142" spans="4:34" x14ac:dyDescent="0.25">
      <c r="D142" s="14">
        <f t="shared" si="61"/>
        <v>42725</v>
      </c>
      <c r="E142" s="15">
        <f t="shared" si="89"/>
        <v>0.47916666666666546</v>
      </c>
      <c r="F142" s="2">
        <f t="shared" si="62"/>
        <v>2457744.2291666665</v>
      </c>
      <c r="G142" s="16">
        <f t="shared" si="63"/>
        <v>0.16972564453570188</v>
      </c>
      <c r="I142">
        <f t="shared" si="64"/>
        <v>270.72033191242008</v>
      </c>
      <c r="J142">
        <f t="shared" si="65"/>
        <v>6467.4911187157913</v>
      </c>
      <c r="K142">
        <f t="shared" si="66"/>
        <v>1.6701495593259799E-2</v>
      </c>
      <c r="L142">
        <f t="shared" si="67"/>
        <v>-0.42313210372618165</v>
      </c>
      <c r="M142">
        <f t="shared" si="68"/>
        <v>270.2971998086939</v>
      </c>
      <c r="N142">
        <f t="shared" si="69"/>
        <v>6467.0679866120654</v>
      </c>
      <c r="O142">
        <f t="shared" si="70"/>
        <v>0.98370937080436294</v>
      </c>
      <c r="P142">
        <f t="shared" si="71"/>
        <v>270.28962427614709</v>
      </c>
      <c r="Q142">
        <f t="shared" si="72"/>
        <v>23.43708396828313</v>
      </c>
      <c r="R142">
        <f t="shared" si="73"/>
        <v>23.434731553875434</v>
      </c>
      <c r="S142">
        <f t="shared" si="60"/>
        <v>-89.684338437395269</v>
      </c>
      <c r="T142">
        <f t="shared" si="74"/>
        <v>-23.434414258751161</v>
      </c>
      <c r="U142">
        <f t="shared" si="75"/>
        <v>4.3017312164296662E-2</v>
      </c>
      <c r="V142">
        <f t="shared" si="76"/>
        <v>1.5759657872515267</v>
      </c>
      <c r="W142">
        <f t="shared" si="77"/>
        <v>69.938710931676923</v>
      </c>
      <c r="X142" s="15">
        <f t="shared" si="78"/>
        <v>0.54057224598107534</v>
      </c>
      <c r="Y142" s="15">
        <f t="shared" si="79"/>
        <v>0.34629804894863947</v>
      </c>
      <c r="Z142" s="15">
        <f t="shared" si="80"/>
        <v>0.73484644301351121</v>
      </c>
      <c r="AA142" s="17">
        <f t="shared" si="81"/>
        <v>559.50968745341538</v>
      </c>
      <c r="AB142">
        <f t="shared" si="82"/>
        <v>631.57596578724986</v>
      </c>
      <c r="AC142">
        <f t="shared" si="83"/>
        <v>-22.106008553187536</v>
      </c>
      <c r="AD142">
        <f t="shared" si="84"/>
        <v>66.699453133589316</v>
      </c>
      <c r="AE142">
        <f t="shared" si="85"/>
        <v>23.300546866410684</v>
      </c>
      <c r="AF142">
        <f t="shared" si="86"/>
        <v>3.7231301255650232E-2</v>
      </c>
      <c r="AG142">
        <f t="shared" si="87"/>
        <v>23.337778167666336</v>
      </c>
      <c r="AH142">
        <f t="shared" si="88"/>
        <v>157.91747086623127</v>
      </c>
    </row>
    <row r="143" spans="4:34" x14ac:dyDescent="0.25">
      <c r="D143" s="14">
        <f t="shared" si="61"/>
        <v>42725</v>
      </c>
      <c r="E143" s="15">
        <f t="shared" si="89"/>
        <v>0.48263888888888767</v>
      </c>
      <c r="F143" s="2">
        <f t="shared" si="62"/>
        <v>2457744.232638889</v>
      </c>
      <c r="G143" s="16">
        <f t="shared" si="63"/>
        <v>0.16972573959997242</v>
      </c>
      <c r="I143">
        <f t="shared" si="64"/>
        <v>270.72375429935255</v>
      </c>
      <c r="J143">
        <f t="shared" si="65"/>
        <v>6467.4945409392421</v>
      </c>
      <c r="K143">
        <f t="shared" si="66"/>
        <v>1.6701495589259496E-2</v>
      </c>
      <c r="L143">
        <f t="shared" si="67"/>
        <v>-0.42301830423170139</v>
      </c>
      <c r="M143">
        <f t="shared" si="68"/>
        <v>270.30073599512087</v>
      </c>
      <c r="N143">
        <f t="shared" si="69"/>
        <v>6467.0715226350103</v>
      </c>
      <c r="O143">
        <f t="shared" si="70"/>
        <v>0.98370914755722072</v>
      </c>
      <c r="P143">
        <f t="shared" si="71"/>
        <v>270.29316044847849</v>
      </c>
      <c r="Q143">
        <f t="shared" si="72"/>
        <v>23.437083967046895</v>
      </c>
      <c r="R143">
        <f t="shared" si="73"/>
        <v>23.434731555879829</v>
      </c>
      <c r="S143">
        <f t="shared" si="60"/>
        <v>-89.680484374946559</v>
      </c>
      <c r="T143">
        <f t="shared" si="74"/>
        <v>-23.434406465442201</v>
      </c>
      <c r="U143">
        <f t="shared" si="75"/>
        <v>4.3017312171864525E-2</v>
      </c>
      <c r="V143">
        <f t="shared" si="76"/>
        <v>1.5742439128825938</v>
      </c>
      <c r="W143">
        <f t="shared" si="77"/>
        <v>69.938719127029373</v>
      </c>
      <c r="X143" s="15">
        <f t="shared" si="78"/>
        <v>0.54057344172716482</v>
      </c>
      <c r="Y143" s="15">
        <f t="shared" si="79"/>
        <v>0.34629922192986101</v>
      </c>
      <c r="Z143" s="15">
        <f t="shared" si="80"/>
        <v>0.73484766152446857</v>
      </c>
      <c r="AA143" s="17">
        <f t="shared" si="81"/>
        <v>559.50975301623498</v>
      </c>
      <c r="AB143">
        <f t="shared" si="82"/>
        <v>636.57424391288089</v>
      </c>
      <c r="AC143">
        <f t="shared" si="83"/>
        <v>-20.856439021779778</v>
      </c>
      <c r="AD143">
        <f t="shared" si="84"/>
        <v>66.348809501389383</v>
      </c>
      <c r="AE143">
        <f t="shared" si="85"/>
        <v>23.651190498610617</v>
      </c>
      <c r="AF143">
        <f t="shared" si="86"/>
        <v>3.6620681918175808E-2</v>
      </c>
      <c r="AG143">
        <f t="shared" si="87"/>
        <v>23.687811180528794</v>
      </c>
      <c r="AH143">
        <f t="shared" si="88"/>
        <v>159.10754110192545</v>
      </c>
    </row>
    <row r="144" spans="4:34" x14ac:dyDescent="0.25">
      <c r="D144" s="14">
        <f t="shared" si="61"/>
        <v>42725</v>
      </c>
      <c r="E144" s="15">
        <f t="shared" si="89"/>
        <v>0.48611111111110988</v>
      </c>
      <c r="F144" s="2">
        <f t="shared" si="62"/>
        <v>2457744.236111111</v>
      </c>
      <c r="G144" s="16">
        <f t="shared" si="63"/>
        <v>0.16972583466423019</v>
      </c>
      <c r="I144">
        <f t="shared" si="64"/>
        <v>270.72717668582573</v>
      </c>
      <c r="J144">
        <f t="shared" si="65"/>
        <v>6467.4979631622336</v>
      </c>
      <c r="K144">
        <f t="shared" si="66"/>
        <v>1.6701495585259192E-2</v>
      </c>
      <c r="L144">
        <f t="shared" si="67"/>
        <v>-0.42290450314801697</v>
      </c>
      <c r="M144">
        <f t="shared" si="68"/>
        <v>270.30427218267772</v>
      </c>
      <c r="N144">
        <f t="shared" si="69"/>
        <v>6467.0750586590857</v>
      </c>
      <c r="O144">
        <f t="shared" si="70"/>
        <v>0.98370892437012114</v>
      </c>
      <c r="P144">
        <f t="shared" si="71"/>
        <v>270.29669662193976</v>
      </c>
      <c r="Q144">
        <f t="shared" si="72"/>
        <v>23.437083965810665</v>
      </c>
      <c r="R144">
        <f t="shared" si="73"/>
        <v>23.434731557884252</v>
      </c>
      <c r="S144">
        <f t="shared" si="60"/>
        <v>-89.676630311723585</v>
      </c>
      <c r="T144">
        <f t="shared" si="74"/>
        <v>-23.434398577532534</v>
      </c>
      <c r="U144">
        <f t="shared" si="75"/>
        <v>4.3017312179432506E-2</v>
      </c>
      <c r="V144">
        <f t="shared" si="76"/>
        <v>1.5725220342029131</v>
      </c>
      <c r="W144">
        <f t="shared" si="77"/>
        <v>69.938727421861429</v>
      </c>
      <c r="X144" s="15">
        <f t="shared" si="78"/>
        <v>0.54057463747624801</v>
      </c>
      <c r="Y144" s="15">
        <f t="shared" si="79"/>
        <v>0.34630039463774404</v>
      </c>
      <c r="Z144" s="15">
        <f t="shared" si="80"/>
        <v>0.73484888031475193</v>
      </c>
      <c r="AA144" s="17">
        <f t="shared" si="81"/>
        <v>559.50981937489144</v>
      </c>
      <c r="AB144">
        <f t="shared" si="82"/>
        <v>641.57252203420114</v>
      </c>
      <c r="AC144">
        <f t="shared" si="83"/>
        <v>-19.606869491449714</v>
      </c>
      <c r="AD144">
        <f t="shared" si="84"/>
        <v>66.016814662780973</v>
      </c>
      <c r="AE144">
        <f t="shared" si="85"/>
        <v>23.983185337219027</v>
      </c>
      <c r="AF144">
        <f t="shared" si="86"/>
        <v>3.6057718282622837E-2</v>
      </c>
      <c r="AG144">
        <f t="shared" si="87"/>
        <v>24.019243055501651</v>
      </c>
      <c r="AH144">
        <f t="shared" si="88"/>
        <v>160.3070767125123</v>
      </c>
    </row>
    <row r="145" spans="4:34" x14ac:dyDescent="0.25">
      <c r="D145" s="14">
        <f t="shared" si="61"/>
        <v>42725</v>
      </c>
      <c r="E145" s="15">
        <f t="shared" si="89"/>
        <v>0.48958333333333209</v>
      </c>
      <c r="F145" s="2">
        <f t="shared" si="62"/>
        <v>2457744.2395833335</v>
      </c>
      <c r="G145" s="16">
        <f t="shared" si="63"/>
        <v>0.1697259297285007</v>
      </c>
      <c r="I145">
        <f t="shared" si="64"/>
        <v>270.73059907275729</v>
      </c>
      <c r="J145">
        <f t="shared" si="65"/>
        <v>6467.5013853856835</v>
      </c>
      <c r="K145">
        <f t="shared" si="66"/>
        <v>1.6701495581258885E-2</v>
      </c>
      <c r="L145">
        <f t="shared" si="67"/>
        <v>-0.42279070044499029</v>
      </c>
      <c r="M145">
        <f t="shared" si="68"/>
        <v>270.30780837231231</v>
      </c>
      <c r="N145">
        <f t="shared" si="69"/>
        <v>6467.0785946852384</v>
      </c>
      <c r="O145">
        <f t="shared" si="70"/>
        <v>0.98370870124300547</v>
      </c>
      <c r="P145">
        <f t="shared" si="71"/>
        <v>270.30023279747883</v>
      </c>
      <c r="Q145">
        <f t="shared" si="72"/>
        <v>23.43708396457443</v>
      </c>
      <c r="R145">
        <f t="shared" si="73"/>
        <v>23.434731559888696</v>
      </c>
      <c r="S145">
        <f t="shared" si="60"/>
        <v>-89.672776246698774</v>
      </c>
      <c r="T145">
        <f t="shared" si="74"/>
        <v>-23.434390595019938</v>
      </c>
      <c r="U145">
        <f t="shared" si="75"/>
        <v>4.3017312187000556E-2</v>
      </c>
      <c r="V145">
        <f t="shared" si="76"/>
        <v>1.570800150773727</v>
      </c>
      <c r="W145">
        <f t="shared" si="77"/>
        <v>69.938735816175353</v>
      </c>
      <c r="X145" s="15">
        <f t="shared" si="78"/>
        <v>0.54057583322862934</v>
      </c>
      <c r="Y145" s="15">
        <f t="shared" si="79"/>
        <v>0.34630156707258669</v>
      </c>
      <c r="Z145" s="15">
        <f t="shared" si="80"/>
        <v>0.73485009938467205</v>
      </c>
      <c r="AA145" s="17">
        <f t="shared" si="81"/>
        <v>559.50988652940282</v>
      </c>
      <c r="AB145">
        <f t="shared" si="82"/>
        <v>646.5708001507719</v>
      </c>
      <c r="AC145">
        <f t="shared" si="83"/>
        <v>-18.357299962307025</v>
      </c>
      <c r="AD145">
        <f t="shared" si="84"/>
        <v>65.703759497010637</v>
      </c>
      <c r="AE145">
        <f t="shared" si="85"/>
        <v>24.296240502989363</v>
      </c>
      <c r="AF145">
        <f t="shared" si="86"/>
        <v>3.5539856053442946E-2</v>
      </c>
      <c r="AG145">
        <f t="shared" si="87"/>
        <v>24.331780359042806</v>
      </c>
      <c r="AH145">
        <f t="shared" si="88"/>
        <v>161.51570388934067</v>
      </c>
    </row>
    <row r="146" spans="4:34" x14ac:dyDescent="0.25">
      <c r="D146" s="14">
        <f t="shared" si="61"/>
        <v>42725</v>
      </c>
      <c r="E146" s="15">
        <f t="shared" si="89"/>
        <v>0.4930555555555543</v>
      </c>
      <c r="F146" s="2">
        <f t="shared" si="62"/>
        <v>2457744.2430555555</v>
      </c>
      <c r="G146" s="16">
        <f t="shared" si="63"/>
        <v>0.1697260247927585</v>
      </c>
      <c r="I146">
        <f t="shared" si="64"/>
        <v>270.73402145923046</v>
      </c>
      <c r="J146">
        <f t="shared" si="65"/>
        <v>6467.5048076086759</v>
      </c>
      <c r="K146">
        <f t="shared" si="66"/>
        <v>1.6701495577258581E-2</v>
      </c>
      <c r="L146">
        <f t="shared" si="67"/>
        <v>-0.42267689615356629</v>
      </c>
      <c r="M146">
        <f t="shared" si="68"/>
        <v>270.31134456307689</v>
      </c>
      <c r="N146">
        <f t="shared" si="69"/>
        <v>6467.0821307125225</v>
      </c>
      <c r="O146">
        <f t="shared" si="70"/>
        <v>0.98370847817593399</v>
      </c>
      <c r="P146">
        <f t="shared" si="71"/>
        <v>270.30376897414789</v>
      </c>
      <c r="Q146">
        <f t="shared" si="72"/>
        <v>23.4370839633382</v>
      </c>
      <c r="R146">
        <f t="shared" si="73"/>
        <v>23.43473156189317</v>
      </c>
      <c r="S146">
        <f t="shared" si="60"/>
        <v>-89.668922180910627</v>
      </c>
      <c r="T146">
        <f t="shared" si="74"/>
        <v>-23.434382517906517</v>
      </c>
      <c r="U146">
        <f t="shared" si="75"/>
        <v>4.3017312194568738E-2</v>
      </c>
      <c r="V146">
        <f t="shared" si="76"/>
        <v>1.5690782630796294</v>
      </c>
      <c r="W146">
        <f t="shared" si="77"/>
        <v>69.938744309968911</v>
      </c>
      <c r="X146" s="15">
        <f t="shared" si="78"/>
        <v>0.54057702898397253</v>
      </c>
      <c r="Y146" s="15">
        <f t="shared" si="79"/>
        <v>0.34630273923405885</v>
      </c>
      <c r="Z146" s="15">
        <f t="shared" si="80"/>
        <v>0.73485131873388621</v>
      </c>
      <c r="AA146" s="17">
        <f t="shared" si="81"/>
        <v>559.50995447975129</v>
      </c>
      <c r="AB146">
        <f t="shared" si="82"/>
        <v>651.56907826307781</v>
      </c>
      <c r="AC146">
        <f t="shared" si="83"/>
        <v>-17.107730434230547</v>
      </c>
      <c r="AD146">
        <f t="shared" si="84"/>
        <v>65.409923622473542</v>
      </c>
      <c r="AE146">
        <f t="shared" si="85"/>
        <v>24.590076377526458</v>
      </c>
      <c r="AF146">
        <f t="shared" si="86"/>
        <v>3.5064826537772445E-2</v>
      </c>
      <c r="AG146">
        <f t="shared" si="87"/>
        <v>24.625141204064231</v>
      </c>
      <c r="AH146">
        <f t="shared" si="88"/>
        <v>162.73301802553908</v>
      </c>
    </row>
    <row r="147" spans="4:34" x14ac:dyDescent="0.25">
      <c r="D147" s="14">
        <f t="shared" si="61"/>
        <v>42725</v>
      </c>
      <c r="E147" s="15">
        <f t="shared" si="89"/>
        <v>0.49652777777777651</v>
      </c>
      <c r="F147" s="2">
        <f t="shared" si="62"/>
        <v>2457744.246527778</v>
      </c>
      <c r="G147" s="16">
        <f t="shared" si="63"/>
        <v>0.16972611985702901</v>
      </c>
      <c r="I147">
        <f t="shared" si="64"/>
        <v>270.73744384616202</v>
      </c>
      <c r="J147">
        <f t="shared" si="65"/>
        <v>6467.5082298321258</v>
      </c>
      <c r="K147">
        <f t="shared" si="66"/>
        <v>1.6701495573258274E-2</v>
      </c>
      <c r="L147">
        <f t="shared" si="67"/>
        <v>-0.42256309024368727</v>
      </c>
      <c r="M147">
        <f t="shared" si="68"/>
        <v>270.31488075591835</v>
      </c>
      <c r="N147">
        <f t="shared" si="69"/>
        <v>6467.0856667418821</v>
      </c>
      <c r="O147">
        <f t="shared" si="70"/>
        <v>0.98370825516884841</v>
      </c>
      <c r="P147">
        <f t="shared" si="71"/>
        <v>270.30730515289383</v>
      </c>
      <c r="Q147">
        <f t="shared" si="72"/>
        <v>23.437083962101966</v>
      </c>
      <c r="R147">
        <f t="shared" si="73"/>
        <v>23.43473156389766</v>
      </c>
      <c r="S147">
        <f t="shared" si="60"/>
        <v>-89.66506811333268</v>
      </c>
      <c r="T147">
        <f t="shared" si="74"/>
        <v>-23.434374346189987</v>
      </c>
      <c r="U147">
        <f t="shared" si="75"/>
        <v>4.3017312202136969E-2</v>
      </c>
      <c r="V147">
        <f t="shared" si="76"/>
        <v>1.567356370682542</v>
      </c>
      <c r="W147">
        <f t="shared" si="77"/>
        <v>69.938752903244449</v>
      </c>
      <c r="X147" s="15">
        <f t="shared" si="78"/>
        <v>0.54057822474258155</v>
      </c>
      <c r="Y147" s="15">
        <f t="shared" si="79"/>
        <v>0.34630391112245806</v>
      </c>
      <c r="Z147" s="15">
        <f t="shared" si="80"/>
        <v>0.73485253836270503</v>
      </c>
      <c r="AA147" s="17">
        <f t="shared" si="81"/>
        <v>559.51002322595559</v>
      </c>
      <c r="AB147">
        <f t="shared" si="82"/>
        <v>656.56735637068073</v>
      </c>
      <c r="AC147">
        <f t="shared" si="83"/>
        <v>-15.858160907329818</v>
      </c>
      <c r="AD147">
        <f t="shared" si="84"/>
        <v>65.135574314638475</v>
      </c>
      <c r="AE147">
        <f t="shared" si="85"/>
        <v>24.864425685361525</v>
      </c>
      <c r="AF147">
        <f t="shared" si="86"/>
        <v>3.4630616053150522E-2</v>
      </c>
      <c r="AG147">
        <f t="shared" si="87"/>
        <v>24.899056301414674</v>
      </c>
      <c r="AH147">
        <f t="shared" si="88"/>
        <v>163.95858424092103</v>
      </c>
    </row>
    <row r="148" spans="4:34" x14ac:dyDescent="0.25">
      <c r="D148" s="14">
        <f t="shared" si="61"/>
        <v>42725</v>
      </c>
      <c r="E148" s="15">
        <f t="shared" si="89"/>
        <v>0.49999999999999872</v>
      </c>
      <c r="F148" s="2">
        <f t="shared" si="62"/>
        <v>2457744.25</v>
      </c>
      <c r="G148" s="16">
        <f t="shared" si="63"/>
        <v>0.16972621492128678</v>
      </c>
      <c r="I148">
        <f t="shared" si="64"/>
        <v>270.74086623263429</v>
      </c>
      <c r="J148">
        <f t="shared" si="65"/>
        <v>6467.5116520551173</v>
      </c>
      <c r="K148">
        <f t="shared" si="66"/>
        <v>1.6701495569257971E-2</v>
      </c>
      <c r="L148">
        <f t="shared" si="67"/>
        <v>-0.42244928274629923</v>
      </c>
      <c r="M148">
        <f t="shared" si="68"/>
        <v>270.31841694988799</v>
      </c>
      <c r="N148">
        <f t="shared" si="69"/>
        <v>6467.0892027723712</v>
      </c>
      <c r="O148">
        <f t="shared" si="70"/>
        <v>0.9837080322218088</v>
      </c>
      <c r="P148">
        <f t="shared" si="71"/>
        <v>270.31084133276795</v>
      </c>
      <c r="Q148">
        <f t="shared" si="72"/>
        <v>23.437083960865735</v>
      </c>
      <c r="R148">
        <f t="shared" si="73"/>
        <v>23.43473156590218</v>
      </c>
      <c r="S148">
        <f t="shared" si="60"/>
        <v>-89.661214045004371</v>
      </c>
      <c r="T148">
        <f t="shared" si="74"/>
        <v>-23.434366079872472</v>
      </c>
      <c r="U148">
        <f t="shared" si="75"/>
        <v>4.3017312209705311E-2</v>
      </c>
      <c r="V148">
        <f t="shared" si="76"/>
        <v>1.5656344740673893</v>
      </c>
      <c r="W148">
        <f t="shared" si="77"/>
        <v>69.938761595999679</v>
      </c>
      <c r="X148" s="15">
        <f t="shared" si="78"/>
        <v>0.54057942050411989</v>
      </c>
      <c r="Y148" s="15">
        <f t="shared" si="79"/>
        <v>0.34630508273745408</v>
      </c>
      <c r="Z148" s="15">
        <f t="shared" si="80"/>
        <v>0.7348537582707857</v>
      </c>
      <c r="AA148" s="17">
        <f t="shared" si="81"/>
        <v>559.51009276799743</v>
      </c>
      <c r="AB148">
        <f t="shared" si="82"/>
        <v>661.56563447406552</v>
      </c>
      <c r="AC148">
        <f t="shared" si="83"/>
        <v>-14.60859138148362</v>
      </c>
      <c r="AD148">
        <f t="shared" si="84"/>
        <v>64.880965436182862</v>
      </c>
      <c r="AE148">
        <f t="shared" si="85"/>
        <v>25.119034563817138</v>
      </c>
      <c r="AF148">
        <f t="shared" si="86"/>
        <v>3.423543968284206E-2</v>
      </c>
      <c r="AG148">
        <f t="shared" si="87"/>
        <v>25.15327000349998</v>
      </c>
      <c r="AH148">
        <f t="shared" si="88"/>
        <v>165.1919381238655</v>
      </c>
    </row>
    <row r="149" spans="4:34" x14ac:dyDescent="0.25">
      <c r="D149" s="14">
        <f t="shared" si="61"/>
        <v>42725</v>
      </c>
      <c r="E149" s="15">
        <f t="shared" si="89"/>
        <v>0.50347222222222099</v>
      </c>
      <c r="F149" s="2">
        <f t="shared" si="62"/>
        <v>2457744.253472222</v>
      </c>
      <c r="G149" s="16">
        <f t="shared" si="63"/>
        <v>0.16972630998554455</v>
      </c>
      <c r="I149">
        <f t="shared" si="64"/>
        <v>270.74428861910746</v>
      </c>
      <c r="J149">
        <f t="shared" si="65"/>
        <v>6467.5150742781088</v>
      </c>
      <c r="K149">
        <f t="shared" si="66"/>
        <v>1.6701495565257664E-2</v>
      </c>
      <c r="L149">
        <f t="shared" si="67"/>
        <v>-0.42233547364653412</v>
      </c>
      <c r="M149">
        <f t="shared" si="68"/>
        <v>270.32195314546095</v>
      </c>
      <c r="N149">
        <f t="shared" si="69"/>
        <v>6467.092738804462</v>
      </c>
      <c r="O149">
        <f t="shared" si="70"/>
        <v>0.98370780933478674</v>
      </c>
      <c r="P149">
        <f t="shared" si="71"/>
        <v>270.31437751424545</v>
      </c>
      <c r="Q149">
        <f t="shared" si="72"/>
        <v>23.437083959629501</v>
      </c>
      <c r="R149">
        <f t="shared" si="73"/>
        <v>23.43473156790672</v>
      </c>
      <c r="S149">
        <f t="shared" si="60"/>
        <v>-89.657359975413357</v>
      </c>
      <c r="T149">
        <f t="shared" si="74"/>
        <v>-23.434357718952807</v>
      </c>
      <c r="U149">
        <f t="shared" si="75"/>
        <v>4.3017312217273736E-2</v>
      </c>
      <c r="V149">
        <f t="shared" si="76"/>
        <v>1.5639125730258401</v>
      </c>
      <c r="W149">
        <f t="shared" si="77"/>
        <v>69.938770388235753</v>
      </c>
      <c r="X149" s="15">
        <f t="shared" si="78"/>
        <v>0.54058061626873211</v>
      </c>
      <c r="Y149" s="15">
        <f t="shared" si="79"/>
        <v>0.34630625407918836</v>
      </c>
      <c r="Z149" s="15">
        <f t="shared" si="80"/>
        <v>0.73485497845827585</v>
      </c>
      <c r="AA149" s="17">
        <f t="shared" si="81"/>
        <v>559.51016310588602</v>
      </c>
      <c r="AB149">
        <f t="shared" si="82"/>
        <v>666.56391257302403</v>
      </c>
      <c r="AC149">
        <f t="shared" si="83"/>
        <v>-13.359021856743993</v>
      </c>
      <c r="AD149">
        <f t="shared" si="84"/>
        <v>64.646336388721252</v>
      </c>
      <c r="AE149">
        <f t="shared" si="85"/>
        <v>25.353663611278748</v>
      </c>
      <c r="AF149">
        <f t="shared" si="86"/>
        <v>3.387771873985583E-2</v>
      </c>
      <c r="AG149">
        <f t="shared" si="87"/>
        <v>25.387541330018603</v>
      </c>
      <c r="AH149">
        <f t="shared" si="88"/>
        <v>166.43258669352826</v>
      </c>
    </row>
    <row r="150" spans="4:34" x14ac:dyDescent="0.25">
      <c r="D150" s="14">
        <f t="shared" si="61"/>
        <v>42725</v>
      </c>
      <c r="E150" s="15">
        <f t="shared" si="89"/>
        <v>0.5069444444444432</v>
      </c>
      <c r="F150" s="2">
        <f t="shared" si="62"/>
        <v>2457744.2569444445</v>
      </c>
      <c r="G150" s="16">
        <f t="shared" si="63"/>
        <v>0.16972640504981509</v>
      </c>
      <c r="I150">
        <f t="shared" si="64"/>
        <v>270.74771100603994</v>
      </c>
      <c r="J150">
        <f t="shared" si="65"/>
        <v>6467.5184965015596</v>
      </c>
      <c r="K150">
        <f t="shared" si="66"/>
        <v>1.670149556125736E-2</v>
      </c>
      <c r="L150">
        <f t="shared" si="67"/>
        <v>-0.42222166292960439</v>
      </c>
      <c r="M150">
        <f t="shared" si="68"/>
        <v>270.32548934311035</v>
      </c>
      <c r="N150">
        <f t="shared" si="69"/>
        <v>6467.0962748386301</v>
      </c>
      <c r="O150">
        <f t="shared" si="70"/>
        <v>0.98370758650775281</v>
      </c>
      <c r="P150">
        <f t="shared" si="71"/>
        <v>270.31791369779938</v>
      </c>
      <c r="Q150">
        <f t="shared" si="72"/>
        <v>23.437083958393266</v>
      </c>
      <c r="R150">
        <f t="shared" si="73"/>
        <v>23.434731569911285</v>
      </c>
      <c r="S150">
        <f t="shared" si="60"/>
        <v>-89.653505904049581</v>
      </c>
      <c r="T150">
        <f t="shared" si="74"/>
        <v>-23.434349263429777</v>
      </c>
      <c r="U150">
        <f t="shared" si="75"/>
        <v>4.3017312224842251E-2</v>
      </c>
      <c r="V150">
        <f t="shared" si="76"/>
        <v>1.562190667350569</v>
      </c>
      <c r="W150">
        <f t="shared" si="77"/>
        <v>69.938779279953906</v>
      </c>
      <c r="X150" s="15">
        <f t="shared" si="78"/>
        <v>0.54058181203656219</v>
      </c>
      <c r="Y150" s="15">
        <f t="shared" si="79"/>
        <v>0.34630742514780133</v>
      </c>
      <c r="Z150" s="15">
        <f t="shared" si="80"/>
        <v>0.73485619892532306</v>
      </c>
      <c r="AA150" s="17">
        <f t="shared" si="81"/>
        <v>559.51023423963125</v>
      </c>
      <c r="AB150">
        <f t="shared" si="82"/>
        <v>671.56219066734877</v>
      </c>
      <c r="AC150">
        <f t="shared" si="83"/>
        <v>-12.109452333162807</v>
      </c>
      <c r="AD150">
        <f t="shared" si="84"/>
        <v>64.43191109509003</v>
      </c>
      <c r="AE150">
        <f t="shared" si="85"/>
        <v>25.56808890490997</v>
      </c>
      <c r="AF150">
        <f t="shared" si="86"/>
        <v>3.3556061412459079E-2</v>
      </c>
      <c r="AG150">
        <f t="shared" si="87"/>
        <v>25.601644966322429</v>
      </c>
      <c r="AH150">
        <f t="shared" si="88"/>
        <v>167.68000958616562</v>
      </c>
    </row>
    <row r="151" spans="4:34" x14ac:dyDescent="0.25">
      <c r="D151" s="14">
        <f t="shared" si="61"/>
        <v>42725</v>
      </c>
      <c r="E151" s="15">
        <f t="shared" si="89"/>
        <v>0.51041666666666541</v>
      </c>
      <c r="F151" s="2">
        <f t="shared" si="62"/>
        <v>2457744.2604166665</v>
      </c>
      <c r="G151" s="16">
        <f t="shared" si="63"/>
        <v>0.16972650011407286</v>
      </c>
      <c r="I151">
        <f t="shared" si="64"/>
        <v>270.75113339251311</v>
      </c>
      <c r="J151">
        <f t="shared" si="65"/>
        <v>6467.5219187245511</v>
      </c>
      <c r="K151">
        <f t="shared" si="66"/>
        <v>1.6701495557257057E-2</v>
      </c>
      <c r="L151">
        <f t="shared" si="67"/>
        <v>-0.42210785062643008</v>
      </c>
      <c r="M151">
        <f t="shared" si="68"/>
        <v>270.32902554188666</v>
      </c>
      <c r="N151">
        <f t="shared" si="69"/>
        <v>6467.099810873925</v>
      </c>
      <c r="O151">
        <f t="shared" si="70"/>
        <v>0.98370736374076762</v>
      </c>
      <c r="P151">
        <f t="shared" si="71"/>
        <v>270.32144988248029</v>
      </c>
      <c r="Q151">
        <f t="shared" si="72"/>
        <v>23.437083957157036</v>
      </c>
      <c r="R151">
        <f t="shared" si="73"/>
        <v>23.434731571915879</v>
      </c>
      <c r="S151">
        <f t="shared" si="60"/>
        <v>-89.649651831953321</v>
      </c>
      <c r="T151">
        <f t="shared" si="74"/>
        <v>-23.43434071330557</v>
      </c>
      <c r="U151">
        <f t="shared" si="75"/>
        <v>4.3017312232410877E-2</v>
      </c>
      <c r="V151">
        <f t="shared" si="76"/>
        <v>1.5604687575267162</v>
      </c>
      <c r="W151">
        <f t="shared" si="77"/>
        <v>69.938788271151793</v>
      </c>
      <c r="X151" s="15">
        <f t="shared" si="78"/>
        <v>0.54058300780727309</v>
      </c>
      <c r="Y151" s="15">
        <f t="shared" si="79"/>
        <v>0.34630859594296254</v>
      </c>
      <c r="Z151" s="15">
        <f t="shared" si="80"/>
        <v>0.73485741967158358</v>
      </c>
      <c r="AA151" s="17">
        <f t="shared" si="81"/>
        <v>559.51030616921435</v>
      </c>
      <c r="AB151">
        <f t="shared" si="82"/>
        <v>676.56046875752486</v>
      </c>
      <c r="AC151">
        <f t="shared" si="83"/>
        <v>-10.859882810618785</v>
      </c>
      <c r="AD151">
        <f t="shared" si="84"/>
        <v>64.237897021744843</v>
      </c>
      <c r="AE151">
        <f t="shared" si="85"/>
        <v>25.762102978255157</v>
      </c>
      <c r="AF151">
        <f t="shared" si="86"/>
        <v>3.3269246156769197E-2</v>
      </c>
      <c r="AG151">
        <f t="shared" si="87"/>
        <v>25.795372224411928</v>
      </c>
      <c r="AH151">
        <f t="shared" si="88"/>
        <v>168.9336604643986</v>
      </c>
    </row>
    <row r="152" spans="4:34" x14ac:dyDescent="0.25">
      <c r="D152" s="14">
        <f t="shared" si="61"/>
        <v>42725</v>
      </c>
      <c r="E152" s="15">
        <f t="shared" si="89"/>
        <v>0.51388888888888762</v>
      </c>
      <c r="F152" s="2">
        <f t="shared" si="62"/>
        <v>2457744.263888889</v>
      </c>
      <c r="G152" s="16">
        <f t="shared" si="63"/>
        <v>0.1697265951783434</v>
      </c>
      <c r="I152">
        <f t="shared" si="64"/>
        <v>270.75455577944558</v>
      </c>
      <c r="J152">
        <f t="shared" si="65"/>
        <v>6467.5253409480019</v>
      </c>
      <c r="K152">
        <f t="shared" si="66"/>
        <v>1.670149555325675E-2</v>
      </c>
      <c r="L152">
        <f t="shared" si="67"/>
        <v>-0.42199403670695151</v>
      </c>
      <c r="M152">
        <f t="shared" si="68"/>
        <v>270.33256174273862</v>
      </c>
      <c r="N152">
        <f t="shared" si="69"/>
        <v>6467.1033469112954</v>
      </c>
      <c r="O152">
        <f t="shared" si="70"/>
        <v>0.98370714103377233</v>
      </c>
      <c r="P152">
        <f t="shared" si="71"/>
        <v>270.32498606923684</v>
      </c>
      <c r="Q152">
        <f t="shared" si="72"/>
        <v>23.437083955920802</v>
      </c>
      <c r="R152">
        <f t="shared" si="73"/>
        <v>23.434731573920491</v>
      </c>
      <c r="S152">
        <f t="shared" si="60"/>
        <v>-89.64579775809618</v>
      </c>
      <c r="T152">
        <f t="shared" si="74"/>
        <v>-23.434332068577802</v>
      </c>
      <c r="U152">
        <f t="shared" si="75"/>
        <v>4.3017312239979566E-2</v>
      </c>
      <c r="V152">
        <f t="shared" si="76"/>
        <v>1.5587468431155389</v>
      </c>
      <c r="W152">
        <f t="shared" si="77"/>
        <v>69.93879736183186</v>
      </c>
      <c r="X152" s="15">
        <f t="shared" si="78"/>
        <v>0.54058420358116976</v>
      </c>
      <c r="Y152" s="15">
        <f t="shared" si="79"/>
        <v>0.34630976646497014</v>
      </c>
      <c r="Z152" s="15">
        <f t="shared" si="80"/>
        <v>0.73485864069736939</v>
      </c>
      <c r="AA152" s="17">
        <f t="shared" si="81"/>
        <v>559.51037889465488</v>
      </c>
      <c r="AB152">
        <f t="shared" si="82"/>
        <v>681.55874684311368</v>
      </c>
      <c r="AC152">
        <f t="shared" si="83"/>
        <v>-9.6103132892215797</v>
      </c>
      <c r="AD152">
        <f t="shared" si="84"/>
        <v>64.064484250757218</v>
      </c>
      <c r="AE152">
        <f t="shared" si="85"/>
        <v>25.935515749242782</v>
      </c>
      <c r="AF152">
        <f t="shared" si="86"/>
        <v>3.3016207477425633E-2</v>
      </c>
      <c r="AG152">
        <f t="shared" si="87"/>
        <v>25.968531956720209</v>
      </c>
      <c r="AH152">
        <f t="shared" si="88"/>
        <v>170.19296864507805</v>
      </c>
    </row>
    <row r="153" spans="4:34" x14ac:dyDescent="0.25">
      <c r="D153" s="14">
        <f t="shared" si="61"/>
        <v>42725</v>
      </c>
      <c r="E153" s="15">
        <f t="shared" si="89"/>
        <v>0.51736111111110983</v>
      </c>
      <c r="F153" s="2">
        <f t="shared" si="62"/>
        <v>2457744.267361111</v>
      </c>
      <c r="G153" s="16">
        <f t="shared" si="63"/>
        <v>0.16972669024260117</v>
      </c>
      <c r="I153">
        <f t="shared" si="64"/>
        <v>270.75797816591876</v>
      </c>
      <c r="J153">
        <f t="shared" si="65"/>
        <v>6467.5287631709934</v>
      </c>
      <c r="K153">
        <f t="shared" si="66"/>
        <v>1.6701495549256446E-2</v>
      </c>
      <c r="L153">
        <f t="shared" si="67"/>
        <v>-0.42188022120208962</v>
      </c>
      <c r="M153">
        <f t="shared" si="68"/>
        <v>270.33609794471664</v>
      </c>
      <c r="N153">
        <f t="shared" si="69"/>
        <v>6467.1068829497917</v>
      </c>
      <c r="O153">
        <f t="shared" si="70"/>
        <v>0.98370691838682767</v>
      </c>
      <c r="P153">
        <f t="shared" si="71"/>
        <v>270.32852225711946</v>
      </c>
      <c r="Q153">
        <f t="shared" si="72"/>
        <v>23.437083954684571</v>
      </c>
      <c r="R153">
        <f t="shared" si="73"/>
        <v>23.434731575925134</v>
      </c>
      <c r="S153">
        <f t="shared" si="60"/>
        <v>-89.641943683518591</v>
      </c>
      <c r="T153">
        <f t="shared" si="74"/>
        <v>-23.434323329248741</v>
      </c>
      <c r="U153">
        <f t="shared" si="75"/>
        <v>4.301731224754838E-2</v>
      </c>
      <c r="V153">
        <f t="shared" si="76"/>
        <v>1.5570249246021803</v>
      </c>
      <c r="W153">
        <f t="shared" si="77"/>
        <v>69.938806551991661</v>
      </c>
      <c r="X153" s="15">
        <f t="shared" si="78"/>
        <v>0.54058539935791505</v>
      </c>
      <c r="Y153" s="15">
        <f t="shared" si="79"/>
        <v>0.34631093671349378</v>
      </c>
      <c r="Z153" s="15">
        <f t="shared" si="80"/>
        <v>0.73485986200233633</v>
      </c>
      <c r="AA153" s="17">
        <f t="shared" si="81"/>
        <v>559.51045241593329</v>
      </c>
      <c r="AB153">
        <f t="shared" si="82"/>
        <v>686.55702492460034</v>
      </c>
      <c r="AC153">
        <f t="shared" si="83"/>
        <v>-8.3607437688499147</v>
      </c>
      <c r="AD153">
        <f t="shared" si="84"/>
        <v>63.91184461048789</v>
      </c>
      <c r="AE153">
        <f t="shared" si="85"/>
        <v>26.08815538951211</v>
      </c>
      <c r="AF153">
        <f t="shared" si="86"/>
        <v>3.2796023799382096E-2</v>
      </c>
      <c r="AG153">
        <f t="shared" si="87"/>
        <v>26.120951413311492</v>
      </c>
      <c r="AH153">
        <f t="shared" si="88"/>
        <v>171.45734094017257</v>
      </c>
    </row>
    <row r="154" spans="4:34" x14ac:dyDescent="0.25">
      <c r="D154" s="14">
        <f t="shared" si="61"/>
        <v>42725</v>
      </c>
      <c r="E154" s="15">
        <f t="shared" si="89"/>
        <v>0.52083333333333204</v>
      </c>
      <c r="F154" s="2">
        <f t="shared" si="62"/>
        <v>2457744.2708333335</v>
      </c>
      <c r="G154" s="16">
        <f t="shared" si="63"/>
        <v>0.16972678530687169</v>
      </c>
      <c r="I154">
        <f t="shared" si="64"/>
        <v>270.76140055285032</v>
      </c>
      <c r="J154">
        <f t="shared" si="65"/>
        <v>6467.5321853944433</v>
      </c>
      <c r="K154">
        <f t="shared" si="66"/>
        <v>1.6701495545256139E-2</v>
      </c>
      <c r="L154">
        <f t="shared" si="67"/>
        <v>-0.42176640408181082</v>
      </c>
      <c r="M154">
        <f t="shared" si="68"/>
        <v>270.33963414876848</v>
      </c>
      <c r="N154">
        <f t="shared" si="69"/>
        <v>6467.1104189903617</v>
      </c>
      <c r="O154">
        <f t="shared" si="70"/>
        <v>0.98370669579987469</v>
      </c>
      <c r="P154">
        <f t="shared" si="71"/>
        <v>270.33205844707595</v>
      </c>
      <c r="Q154">
        <f t="shared" si="72"/>
        <v>23.437083953448337</v>
      </c>
      <c r="R154">
        <f t="shared" si="73"/>
        <v>23.434731577929796</v>
      </c>
      <c r="S154">
        <f t="shared" si="60"/>
        <v>-89.638089607193123</v>
      </c>
      <c r="T154">
        <f t="shared" si="74"/>
        <v>-23.434314495315942</v>
      </c>
      <c r="U154">
        <f t="shared" si="75"/>
        <v>4.3017312255117249E-2</v>
      </c>
      <c r="V154">
        <f t="shared" si="76"/>
        <v>1.555303001548342</v>
      </c>
      <c r="W154">
        <f t="shared" si="77"/>
        <v>69.938815841633726</v>
      </c>
      <c r="X154" s="15">
        <f t="shared" si="78"/>
        <v>0.54058659513781371</v>
      </c>
      <c r="Y154" s="15">
        <f t="shared" si="79"/>
        <v>0.34631210668883117</v>
      </c>
      <c r="Z154" s="15">
        <f t="shared" si="80"/>
        <v>0.73486108358679625</v>
      </c>
      <c r="AA154" s="17">
        <f t="shared" si="81"/>
        <v>559.51052673306981</v>
      </c>
      <c r="AB154">
        <f t="shared" si="82"/>
        <v>691.55530300154658</v>
      </c>
      <c r="AC154">
        <f t="shared" si="83"/>
        <v>-7.1111742496133559</v>
      </c>
      <c r="AD154">
        <f t="shared" si="84"/>
        <v>63.78013087415578</v>
      </c>
      <c r="AE154">
        <f t="shared" si="85"/>
        <v>26.21986912584422</v>
      </c>
      <c r="AF154">
        <f t="shared" si="86"/>
        <v>3.2607907186448876E-2</v>
      </c>
      <c r="AG154">
        <f t="shared" si="87"/>
        <v>26.252477033030669</v>
      </c>
      <c r="AH154">
        <f t="shared" si="88"/>
        <v>172.72616369854245</v>
      </c>
    </row>
    <row r="155" spans="4:34" x14ac:dyDescent="0.25">
      <c r="D155" s="14">
        <f t="shared" si="61"/>
        <v>42725</v>
      </c>
      <c r="E155" s="15">
        <f t="shared" si="89"/>
        <v>0.52430555555555425</v>
      </c>
      <c r="F155" s="2">
        <f t="shared" si="62"/>
        <v>2457744.2743055555</v>
      </c>
      <c r="G155" s="16">
        <f t="shared" si="63"/>
        <v>0.16972688037112946</v>
      </c>
      <c r="I155">
        <f t="shared" si="64"/>
        <v>270.76482293932258</v>
      </c>
      <c r="J155">
        <f t="shared" si="65"/>
        <v>6467.5356076174348</v>
      </c>
      <c r="K155">
        <f t="shared" si="66"/>
        <v>1.6701495541255836E-2</v>
      </c>
      <c r="L155">
        <f t="shared" si="67"/>
        <v>-0.42165258537698275</v>
      </c>
      <c r="M155">
        <f t="shared" si="68"/>
        <v>270.3431703539456</v>
      </c>
      <c r="N155">
        <f t="shared" si="69"/>
        <v>6467.1139550320577</v>
      </c>
      <c r="O155">
        <f t="shared" si="70"/>
        <v>0.98370647327297422</v>
      </c>
      <c r="P155">
        <f t="shared" si="71"/>
        <v>270.33559463815772</v>
      </c>
      <c r="Q155">
        <f t="shared" si="72"/>
        <v>23.437083952212106</v>
      </c>
      <c r="R155">
        <f t="shared" si="73"/>
        <v>23.434731579934486</v>
      </c>
      <c r="S155">
        <f t="shared" si="60"/>
        <v>-89.634235530159089</v>
      </c>
      <c r="T155">
        <f t="shared" si="74"/>
        <v>-23.434305566781731</v>
      </c>
      <c r="U155">
        <f t="shared" si="75"/>
        <v>4.3017312262686243E-2</v>
      </c>
      <c r="V155">
        <f t="shared" si="76"/>
        <v>1.5535810744385867</v>
      </c>
      <c r="W155">
        <f t="shared" si="77"/>
        <v>69.93882523075554</v>
      </c>
      <c r="X155" s="15">
        <f t="shared" si="78"/>
        <v>0.54058779092052878</v>
      </c>
      <c r="Y155" s="15">
        <f t="shared" si="79"/>
        <v>0.34631327639065224</v>
      </c>
      <c r="Z155" s="15">
        <f t="shared" si="80"/>
        <v>0.73486230545040532</v>
      </c>
      <c r="AA155" s="17">
        <f t="shared" si="81"/>
        <v>559.51060184604432</v>
      </c>
      <c r="AB155">
        <f t="shared" si="82"/>
        <v>696.55358107443669</v>
      </c>
      <c r="AC155">
        <f t="shared" si="83"/>
        <v>-5.8616047313908268</v>
      </c>
      <c r="AD155">
        <f t="shared" si="84"/>
        <v>63.669476034606546</v>
      </c>
      <c r="AE155">
        <f t="shared" si="85"/>
        <v>26.330523965393454</v>
      </c>
      <c r="AF155">
        <f t="shared" si="86"/>
        <v>3.2451194705096366E-2</v>
      </c>
      <c r="AG155">
        <f t="shared" si="87"/>
        <v>26.36297516009855</v>
      </c>
      <c r="AH155">
        <f t="shared" si="88"/>
        <v>173.9988050368396</v>
      </c>
    </row>
    <row r="156" spans="4:34" x14ac:dyDescent="0.25">
      <c r="D156" s="14">
        <f t="shared" si="61"/>
        <v>42725</v>
      </c>
      <c r="E156" s="15">
        <f t="shared" si="89"/>
        <v>0.52777777777777646</v>
      </c>
      <c r="F156" s="2">
        <f t="shared" si="62"/>
        <v>2457744.277777778</v>
      </c>
      <c r="G156" s="16">
        <f t="shared" si="63"/>
        <v>0.1697269754354</v>
      </c>
      <c r="I156">
        <f t="shared" si="64"/>
        <v>270.76824532625506</v>
      </c>
      <c r="J156">
        <f t="shared" si="65"/>
        <v>6467.5390298408856</v>
      </c>
      <c r="K156">
        <f t="shared" si="66"/>
        <v>1.6701495537255528E-2</v>
      </c>
      <c r="L156">
        <f t="shared" si="67"/>
        <v>-0.42153876505757099</v>
      </c>
      <c r="M156">
        <f t="shared" si="68"/>
        <v>270.34670656119749</v>
      </c>
      <c r="N156">
        <f t="shared" si="69"/>
        <v>6467.1174910758282</v>
      </c>
      <c r="O156">
        <f t="shared" si="70"/>
        <v>0.98370625080606711</v>
      </c>
      <c r="P156">
        <f t="shared" si="71"/>
        <v>270.33913083131426</v>
      </c>
      <c r="Q156">
        <f t="shared" si="72"/>
        <v>23.437083950975872</v>
      </c>
      <c r="R156">
        <f t="shared" si="73"/>
        <v>23.434731581939197</v>
      </c>
      <c r="S156">
        <f t="shared" si="60"/>
        <v>-89.630381451387166</v>
      </c>
      <c r="T156">
        <f t="shared" si="74"/>
        <v>-23.434296543643608</v>
      </c>
      <c r="U156">
        <f t="shared" si="75"/>
        <v>4.3017312270255306E-2</v>
      </c>
      <c r="V156">
        <f t="shared" si="76"/>
        <v>1.5518591428340112</v>
      </c>
      <c r="W156">
        <f t="shared" si="77"/>
        <v>69.938834719359662</v>
      </c>
      <c r="X156" s="15">
        <f t="shared" si="78"/>
        <v>0.54058898670636524</v>
      </c>
      <c r="Y156" s="15">
        <f t="shared" si="79"/>
        <v>0.34631444581925508</v>
      </c>
      <c r="Z156" s="15">
        <f t="shared" si="80"/>
        <v>0.7348635275934754</v>
      </c>
      <c r="AA156" s="17">
        <f t="shared" si="81"/>
        <v>559.51067775487729</v>
      </c>
      <c r="AB156">
        <f t="shared" si="82"/>
        <v>701.55185914283209</v>
      </c>
      <c r="AC156">
        <f t="shared" si="83"/>
        <v>-4.6120352142919785</v>
      </c>
      <c r="AD156">
        <f t="shared" si="84"/>
        <v>63.579992663375755</v>
      </c>
      <c r="AE156">
        <f t="shared" si="85"/>
        <v>26.420007336624245</v>
      </c>
      <c r="AF156">
        <f t="shared" si="86"/>
        <v>3.2325341269486094E-2</v>
      </c>
      <c r="AG156">
        <f t="shared" si="87"/>
        <v>26.452332677893732</v>
      </c>
      <c r="AH156">
        <f t="shared" si="88"/>
        <v>175.27461724088369</v>
      </c>
    </row>
    <row r="157" spans="4:34" x14ac:dyDescent="0.25">
      <c r="D157" s="14">
        <f t="shared" si="61"/>
        <v>42725</v>
      </c>
      <c r="E157" s="15">
        <f t="shared" si="89"/>
        <v>0.53124999999999867</v>
      </c>
      <c r="F157" s="2">
        <f t="shared" si="62"/>
        <v>2457744.28125</v>
      </c>
      <c r="G157" s="16">
        <f t="shared" si="63"/>
        <v>0.16972707049965777</v>
      </c>
      <c r="I157">
        <f t="shared" si="64"/>
        <v>270.77166771272823</v>
      </c>
      <c r="J157">
        <f t="shared" si="65"/>
        <v>6467.5424520638771</v>
      </c>
      <c r="K157">
        <f t="shared" si="66"/>
        <v>1.6701495533255225E-2</v>
      </c>
      <c r="L157">
        <f t="shared" si="67"/>
        <v>-0.42142494315449819</v>
      </c>
      <c r="M157">
        <f t="shared" si="68"/>
        <v>270.35024276957375</v>
      </c>
      <c r="N157">
        <f t="shared" si="69"/>
        <v>6467.1210271207228</v>
      </c>
      <c r="O157">
        <f t="shared" si="70"/>
        <v>0.98370602839921395</v>
      </c>
      <c r="P157">
        <f t="shared" si="71"/>
        <v>270.34266702559523</v>
      </c>
      <c r="Q157">
        <f t="shared" si="72"/>
        <v>23.437083949739637</v>
      </c>
      <c r="R157">
        <f t="shared" si="73"/>
        <v>23.434731583943929</v>
      </c>
      <c r="S157">
        <f t="shared" si="60"/>
        <v>-89.626527371918641</v>
      </c>
      <c r="T157">
        <f t="shared" si="74"/>
        <v>-23.434287425903936</v>
      </c>
      <c r="U157">
        <f t="shared" si="75"/>
        <v>4.301731227782446E-2</v>
      </c>
      <c r="V157">
        <f t="shared" si="76"/>
        <v>1.5501372072200368</v>
      </c>
      <c r="W157">
        <f t="shared" si="77"/>
        <v>69.938844307443588</v>
      </c>
      <c r="X157" s="15">
        <f t="shared" si="78"/>
        <v>0.54059018249498603</v>
      </c>
      <c r="Y157" s="15">
        <f t="shared" si="79"/>
        <v>0.3463156149743094</v>
      </c>
      <c r="Z157" s="15">
        <f t="shared" si="80"/>
        <v>0.73486475001566265</v>
      </c>
      <c r="AA157" s="17">
        <f t="shared" si="81"/>
        <v>559.51075445954871</v>
      </c>
      <c r="AB157">
        <f t="shared" si="82"/>
        <v>706.55013720721809</v>
      </c>
      <c r="AC157">
        <f t="shared" si="83"/>
        <v>-3.3624656981954786</v>
      </c>
      <c r="AD157">
        <f t="shared" si="84"/>
        <v>63.511772361034105</v>
      </c>
      <c r="AE157">
        <f t="shared" si="85"/>
        <v>26.488227638965895</v>
      </c>
      <c r="AF157">
        <f t="shared" si="86"/>
        <v>3.2229913834742607E-2</v>
      </c>
      <c r="AG157">
        <f t="shared" si="87"/>
        <v>26.520457552800639</v>
      </c>
      <c r="AH157">
        <f t="shared" si="88"/>
        <v>176.55293931962069</v>
      </c>
    </row>
    <row r="158" spans="4:34" x14ac:dyDescent="0.25">
      <c r="D158" s="14">
        <f t="shared" si="61"/>
        <v>42725</v>
      </c>
      <c r="E158" s="15">
        <f t="shared" si="89"/>
        <v>0.53472222222222088</v>
      </c>
      <c r="F158" s="2">
        <f t="shared" si="62"/>
        <v>2457744.284722222</v>
      </c>
      <c r="G158" s="16">
        <f t="shared" si="63"/>
        <v>0.16972716556391554</v>
      </c>
      <c r="I158">
        <f t="shared" si="64"/>
        <v>270.77509009920141</v>
      </c>
      <c r="J158">
        <f t="shared" si="65"/>
        <v>6467.5458742868686</v>
      </c>
      <c r="K158">
        <f t="shared" si="66"/>
        <v>1.6701495529254921E-2</v>
      </c>
      <c r="L158">
        <f t="shared" si="67"/>
        <v>-0.42131111965297613</v>
      </c>
      <c r="M158">
        <f t="shared" si="68"/>
        <v>270.35377897954845</v>
      </c>
      <c r="N158">
        <f t="shared" si="69"/>
        <v>6467.1245631672155</v>
      </c>
      <c r="O158">
        <f t="shared" si="70"/>
        <v>0.98370580605238611</v>
      </c>
      <c r="P158">
        <f t="shared" si="71"/>
        <v>270.34620322147464</v>
      </c>
      <c r="Q158">
        <f t="shared" si="72"/>
        <v>23.437083948503407</v>
      </c>
      <c r="R158">
        <f t="shared" si="73"/>
        <v>23.43473158594869</v>
      </c>
      <c r="S158">
        <f t="shared" si="60"/>
        <v>-89.62267329124245</v>
      </c>
      <c r="T158">
        <f t="shared" si="74"/>
        <v>-23.434278213561434</v>
      </c>
      <c r="U158">
        <f t="shared" si="75"/>
        <v>4.3017312285393711E-2</v>
      </c>
      <c r="V158">
        <f t="shared" si="76"/>
        <v>1.5484152673890061</v>
      </c>
      <c r="W158">
        <f t="shared" si="77"/>
        <v>69.938853995008557</v>
      </c>
      <c r="X158" s="15">
        <f t="shared" si="78"/>
        <v>0.54059137828653547</v>
      </c>
      <c r="Y158" s="15">
        <f t="shared" si="79"/>
        <v>0.34631678385595616</v>
      </c>
      <c r="Z158" s="15">
        <f t="shared" si="80"/>
        <v>0.73486597271711473</v>
      </c>
      <c r="AA158" s="17">
        <f t="shared" si="81"/>
        <v>559.51083196006846</v>
      </c>
      <c r="AB158">
        <f t="shared" si="82"/>
        <v>711.5484152673871</v>
      </c>
      <c r="AC158">
        <f t="shared" si="83"/>
        <v>-2.1128961831532251</v>
      </c>
      <c r="AD158">
        <f t="shared" si="84"/>
        <v>63.464885305176537</v>
      </c>
      <c r="AE158">
        <f t="shared" si="85"/>
        <v>26.535114694823463</v>
      </c>
      <c r="AF158">
        <f t="shared" si="86"/>
        <v>3.2164586833218281E-2</v>
      </c>
      <c r="AG158">
        <f t="shared" si="87"/>
        <v>26.567279281656681</v>
      </c>
      <c r="AH158">
        <f t="shared" si="88"/>
        <v>177.83309968739513</v>
      </c>
    </row>
    <row r="159" spans="4:34" x14ac:dyDescent="0.25">
      <c r="D159" s="14">
        <f t="shared" si="61"/>
        <v>42725</v>
      </c>
      <c r="E159" s="15">
        <f t="shared" si="89"/>
        <v>0.53819444444444309</v>
      </c>
      <c r="F159" s="2">
        <f t="shared" si="62"/>
        <v>2457744.2881944445</v>
      </c>
      <c r="G159" s="16">
        <f t="shared" si="63"/>
        <v>0.16972726062818608</v>
      </c>
      <c r="I159">
        <f t="shared" si="64"/>
        <v>270.77851248613388</v>
      </c>
      <c r="J159">
        <f t="shared" si="65"/>
        <v>6467.5492965103194</v>
      </c>
      <c r="K159">
        <f t="shared" si="66"/>
        <v>1.6701495525254614E-2</v>
      </c>
      <c r="L159">
        <f t="shared" si="67"/>
        <v>-0.42119729453810661</v>
      </c>
      <c r="M159">
        <f t="shared" si="68"/>
        <v>270.35731519159577</v>
      </c>
      <c r="N159">
        <f t="shared" si="69"/>
        <v>6467.1280992157817</v>
      </c>
      <c r="O159">
        <f t="shared" si="70"/>
        <v>0.98370558376555439</v>
      </c>
      <c r="P159">
        <f t="shared" si="71"/>
        <v>270.34973941942667</v>
      </c>
      <c r="Q159">
        <f t="shared" si="72"/>
        <v>23.437083947267173</v>
      </c>
      <c r="R159">
        <f t="shared" si="73"/>
        <v>23.434731587953475</v>
      </c>
      <c r="S159">
        <f t="shared" si="60"/>
        <v>-89.618819208847285</v>
      </c>
      <c r="T159">
        <f t="shared" si="74"/>
        <v>-23.434268906614772</v>
      </c>
      <c r="U159">
        <f t="shared" si="75"/>
        <v>4.3017312292963045E-2</v>
      </c>
      <c r="V159">
        <f t="shared" si="76"/>
        <v>1.5466933231328468</v>
      </c>
      <c r="W159">
        <f t="shared" si="77"/>
        <v>69.938863782055961</v>
      </c>
      <c r="X159" s="15">
        <f t="shared" si="78"/>
        <v>0.5405925740811578</v>
      </c>
      <c r="Y159" s="15">
        <f t="shared" si="79"/>
        <v>0.34631795246433572</v>
      </c>
      <c r="Z159" s="15">
        <f t="shared" si="80"/>
        <v>0.73486719569797987</v>
      </c>
      <c r="AA159" s="17">
        <f t="shared" si="81"/>
        <v>559.51091025644769</v>
      </c>
      <c r="AB159">
        <f t="shared" si="82"/>
        <v>716.54669332313097</v>
      </c>
      <c r="AC159">
        <f t="shared" si="83"/>
        <v>-0.86332666921725831</v>
      </c>
      <c r="AD159">
        <f t="shared" si="84"/>
        <v>63.439379901172977</v>
      </c>
      <c r="AE159">
        <f t="shared" si="85"/>
        <v>26.560620098827023</v>
      </c>
      <c r="AF159">
        <f t="shared" si="86"/>
        <v>3.2129138772269437E-2</v>
      </c>
      <c r="AG159">
        <f t="shared" si="87"/>
        <v>26.592749237599293</v>
      </c>
      <c r="AH159">
        <f t="shared" si="88"/>
        <v>179.11441895120197</v>
      </c>
    </row>
    <row r="160" spans="4:34" x14ac:dyDescent="0.25">
      <c r="D160" s="14">
        <f t="shared" si="61"/>
        <v>42725</v>
      </c>
      <c r="E160" s="15">
        <f t="shared" si="89"/>
        <v>0.5416666666666653</v>
      </c>
      <c r="F160" s="2">
        <f t="shared" si="62"/>
        <v>2457744.2916666665</v>
      </c>
      <c r="G160" s="16">
        <f t="shared" si="63"/>
        <v>0.16972735569244385</v>
      </c>
      <c r="I160">
        <f t="shared" si="64"/>
        <v>270.78193487260705</v>
      </c>
      <c r="J160">
        <f t="shared" si="65"/>
        <v>6467.5527187333109</v>
      </c>
      <c r="K160">
        <f t="shared" si="66"/>
        <v>1.6701495521254311E-2</v>
      </c>
      <c r="L160">
        <f t="shared" si="67"/>
        <v>-0.42108346784092227</v>
      </c>
      <c r="M160">
        <f t="shared" si="68"/>
        <v>270.36085140476615</v>
      </c>
      <c r="N160">
        <f t="shared" si="69"/>
        <v>6467.1316352654703</v>
      </c>
      <c r="O160">
        <f t="shared" si="70"/>
        <v>0.98370536153877908</v>
      </c>
      <c r="P160">
        <f t="shared" si="71"/>
        <v>270.35327561850181</v>
      </c>
      <c r="Q160">
        <f t="shared" si="72"/>
        <v>23.437083946030942</v>
      </c>
      <c r="R160">
        <f t="shared" si="73"/>
        <v>23.434731589958286</v>
      </c>
      <c r="S160">
        <f t="shared" si="60"/>
        <v>-89.61496512577348</v>
      </c>
      <c r="T160">
        <f t="shared" si="74"/>
        <v>-23.434259505066386</v>
      </c>
      <c r="U160">
        <f t="shared" si="75"/>
        <v>4.3017312300532504E-2</v>
      </c>
      <c r="V160">
        <f t="shared" si="76"/>
        <v>1.5449713749371046</v>
      </c>
      <c r="W160">
        <f t="shared" si="77"/>
        <v>69.938873668583156</v>
      </c>
      <c r="X160" s="15">
        <f t="shared" si="78"/>
        <v>0.54059376987851582</v>
      </c>
      <c r="Y160" s="15">
        <f t="shared" si="79"/>
        <v>0.3463191207991182</v>
      </c>
      <c r="Z160" s="15">
        <f t="shared" si="80"/>
        <v>0.73486841895791344</v>
      </c>
      <c r="AA160" s="17">
        <f t="shared" si="81"/>
        <v>559.51098934866525</v>
      </c>
      <c r="AB160">
        <f t="shared" si="82"/>
        <v>721.54497137493513</v>
      </c>
      <c r="AC160">
        <f t="shared" si="83"/>
        <v>0.38624284373378259</v>
      </c>
      <c r="AD160">
        <f t="shared" si="84"/>
        <v>63.435282539805627</v>
      </c>
      <c r="AE160">
        <f t="shared" si="85"/>
        <v>26.564717460194373</v>
      </c>
      <c r="AF160">
        <f t="shared" si="86"/>
        <v>3.2123449933854249E-2</v>
      </c>
      <c r="AG160">
        <f t="shared" si="87"/>
        <v>26.596840910128229</v>
      </c>
      <c r="AH160">
        <f t="shared" si="88"/>
        <v>180.39621277560846</v>
      </c>
    </row>
    <row r="161" spans="4:34" x14ac:dyDescent="0.25">
      <c r="D161" s="14">
        <f t="shared" si="61"/>
        <v>42725</v>
      </c>
      <c r="E161" s="15">
        <f t="shared" si="89"/>
        <v>0.54513888888888751</v>
      </c>
      <c r="F161" s="2">
        <f t="shared" si="62"/>
        <v>2457744.295138889</v>
      </c>
      <c r="G161" s="16">
        <f t="shared" si="63"/>
        <v>0.16972745075671436</v>
      </c>
      <c r="I161">
        <f t="shared" si="64"/>
        <v>270.78535725953861</v>
      </c>
      <c r="J161">
        <f t="shared" si="65"/>
        <v>6467.5561409567608</v>
      </c>
      <c r="K161">
        <f t="shared" si="66"/>
        <v>1.6701495517254004E-2</v>
      </c>
      <c r="L161">
        <f t="shared" si="67"/>
        <v>-0.42096963953130512</v>
      </c>
      <c r="M161">
        <f t="shared" si="68"/>
        <v>270.36438762000734</v>
      </c>
      <c r="N161">
        <f t="shared" si="69"/>
        <v>6467.1351713172298</v>
      </c>
      <c r="O161">
        <f t="shared" si="70"/>
        <v>0.98370513937200199</v>
      </c>
      <c r="P161">
        <f t="shared" si="71"/>
        <v>270.35681181964776</v>
      </c>
      <c r="Q161">
        <f t="shared" si="72"/>
        <v>23.437083944794708</v>
      </c>
      <c r="R161">
        <f t="shared" si="73"/>
        <v>23.434731591963118</v>
      </c>
      <c r="S161">
        <f t="shared" si="60"/>
        <v>-89.611111040993748</v>
      </c>
      <c r="T161">
        <f t="shared" si="74"/>
        <v>-23.434250008913676</v>
      </c>
      <c r="U161">
        <f t="shared" si="75"/>
        <v>4.3017312308102011E-2</v>
      </c>
      <c r="V161">
        <f t="shared" si="76"/>
        <v>1.5432494223631774</v>
      </c>
      <c r="W161">
        <f t="shared" si="77"/>
        <v>69.9388836545928</v>
      </c>
      <c r="X161" s="15">
        <f t="shared" si="78"/>
        <v>0.54059496567891441</v>
      </c>
      <c r="Y161" s="15">
        <f t="shared" si="79"/>
        <v>0.34632028886060107</v>
      </c>
      <c r="Z161" s="15">
        <f t="shared" si="80"/>
        <v>0.73486964249722775</v>
      </c>
      <c r="AA161" s="17">
        <f t="shared" si="81"/>
        <v>559.5110692367424</v>
      </c>
      <c r="AB161">
        <f t="shared" si="82"/>
        <v>726.5432494223611</v>
      </c>
      <c r="AC161">
        <f t="shared" si="83"/>
        <v>1.635812355590275</v>
      </c>
      <c r="AD161">
        <f t="shared" si="84"/>
        <v>63.452597464616126</v>
      </c>
      <c r="AE161">
        <f t="shared" si="85"/>
        <v>26.547402535383874</v>
      </c>
      <c r="AF161">
        <f t="shared" si="86"/>
        <v>3.2147501135940469E-2</v>
      </c>
      <c r="AG161">
        <f t="shared" si="87"/>
        <v>26.579550036519816</v>
      </c>
      <c r="AH161">
        <f t="shared" si="88"/>
        <v>181.67779479657025</v>
      </c>
    </row>
    <row r="162" spans="4:34" x14ac:dyDescent="0.25">
      <c r="D162" s="14">
        <f t="shared" si="61"/>
        <v>42725</v>
      </c>
      <c r="E162" s="15">
        <f t="shared" si="89"/>
        <v>0.54861111111110972</v>
      </c>
      <c r="F162" s="2">
        <f t="shared" si="62"/>
        <v>2457744.298611111</v>
      </c>
      <c r="G162" s="16">
        <f t="shared" si="63"/>
        <v>0.16972754582097216</v>
      </c>
      <c r="I162">
        <f t="shared" si="64"/>
        <v>270.78877964601179</v>
      </c>
      <c r="J162">
        <f t="shared" si="65"/>
        <v>6467.5595631797532</v>
      </c>
      <c r="K162">
        <f t="shared" si="66"/>
        <v>1.67014955132537E-2</v>
      </c>
      <c r="L162">
        <f t="shared" si="67"/>
        <v>-0.4208558096401262</v>
      </c>
      <c r="M162">
        <f t="shared" si="68"/>
        <v>270.36792383637169</v>
      </c>
      <c r="N162">
        <f t="shared" si="69"/>
        <v>6467.1387073701135</v>
      </c>
      <c r="O162">
        <f t="shared" si="70"/>
        <v>0.9837049172652832</v>
      </c>
      <c r="P162">
        <f t="shared" si="71"/>
        <v>270.36034802191688</v>
      </c>
      <c r="Q162">
        <f t="shared" si="72"/>
        <v>23.437083943558477</v>
      </c>
      <c r="R162">
        <f t="shared" si="73"/>
        <v>23.434731593967975</v>
      </c>
      <c r="S162">
        <f t="shared" si="60"/>
        <v>-89.60725695554639</v>
      </c>
      <c r="T162">
        <f t="shared" si="74"/>
        <v>-23.43424041815911</v>
      </c>
      <c r="U162">
        <f t="shared" si="75"/>
        <v>4.301731231567163E-2</v>
      </c>
      <c r="V162">
        <f t="shared" si="76"/>
        <v>1.541527465895306</v>
      </c>
      <c r="W162">
        <f t="shared" si="77"/>
        <v>69.93889374008225</v>
      </c>
      <c r="X162" s="15">
        <f t="shared" si="78"/>
        <v>0.54059616148201717</v>
      </c>
      <c r="Y162" s="15">
        <f t="shared" si="79"/>
        <v>0.34632145664845537</v>
      </c>
      <c r="Z162" s="15">
        <f t="shared" si="80"/>
        <v>0.73487086631557896</v>
      </c>
      <c r="AA162" s="17">
        <f t="shared" si="81"/>
        <v>559.511149920658</v>
      </c>
      <c r="AB162">
        <f t="shared" si="82"/>
        <v>731.5415274658933</v>
      </c>
      <c r="AC162">
        <f t="shared" si="83"/>
        <v>2.885381866473324</v>
      </c>
      <c r="AD162">
        <f t="shared" si="84"/>
        <v>63.491306750549931</v>
      </c>
      <c r="AE162">
        <f t="shared" si="85"/>
        <v>26.508693249450069</v>
      </c>
      <c r="AF162">
        <f t="shared" si="86"/>
        <v>3.2201373534374231E-2</v>
      </c>
      <c r="AG162">
        <f t="shared" si="87"/>
        <v>26.540894622984442</v>
      </c>
      <c r="AH162">
        <f t="shared" si="88"/>
        <v>182.95847955652738</v>
      </c>
    </row>
    <row r="163" spans="4:34" x14ac:dyDescent="0.25">
      <c r="D163" s="14">
        <f t="shared" si="61"/>
        <v>42725</v>
      </c>
      <c r="E163" s="15">
        <f t="shared" si="89"/>
        <v>0.55208333333333193</v>
      </c>
      <c r="F163" s="2">
        <f t="shared" si="62"/>
        <v>2457744.3020833335</v>
      </c>
      <c r="G163" s="16">
        <f t="shared" si="63"/>
        <v>0.16972764088524267</v>
      </c>
      <c r="I163">
        <f t="shared" si="64"/>
        <v>270.79220203294335</v>
      </c>
      <c r="J163">
        <f t="shared" si="65"/>
        <v>6467.5629854032031</v>
      </c>
      <c r="K163">
        <f t="shared" si="66"/>
        <v>1.6701495509253393E-2</v>
      </c>
      <c r="L163">
        <f t="shared" si="67"/>
        <v>-0.42074197813742903</v>
      </c>
      <c r="M163">
        <f t="shared" si="68"/>
        <v>270.37146005480594</v>
      </c>
      <c r="N163">
        <f t="shared" si="69"/>
        <v>6467.1422434250653</v>
      </c>
      <c r="O163">
        <f t="shared" si="70"/>
        <v>0.98370469521856418</v>
      </c>
      <c r="P163">
        <f t="shared" si="71"/>
        <v>270.36388422625589</v>
      </c>
      <c r="Q163">
        <f t="shared" si="72"/>
        <v>23.437083942322243</v>
      </c>
      <c r="R163">
        <f t="shared" si="73"/>
        <v>23.434731595972856</v>
      </c>
      <c r="S163">
        <f t="shared" si="60"/>
        <v>-89.603402868405112</v>
      </c>
      <c r="T163">
        <f t="shared" si="74"/>
        <v>-23.434230732800064</v>
      </c>
      <c r="U163">
        <f t="shared" si="75"/>
        <v>4.3017312323241338E-2</v>
      </c>
      <c r="V163">
        <f t="shared" si="76"/>
        <v>1.5398055050958632</v>
      </c>
      <c r="W163">
        <f t="shared" si="77"/>
        <v>69.938903925054206</v>
      </c>
      <c r="X163" s="15">
        <f t="shared" si="78"/>
        <v>0.54059735728812786</v>
      </c>
      <c r="Y163" s="15">
        <f t="shared" si="79"/>
        <v>0.34632262416297732</v>
      </c>
      <c r="Z163" s="15">
        <f t="shared" si="80"/>
        <v>0.73487209041327839</v>
      </c>
      <c r="AA163" s="17">
        <f t="shared" si="81"/>
        <v>559.51123140043364</v>
      </c>
      <c r="AB163">
        <f t="shared" si="82"/>
        <v>736.5398055050938</v>
      </c>
      <c r="AC163">
        <f t="shared" si="83"/>
        <v>4.1349513762734489</v>
      </c>
      <c r="AD163">
        <f t="shared" si="84"/>
        <v>63.55137039411408</v>
      </c>
      <c r="AE163">
        <f t="shared" si="85"/>
        <v>26.44862960588592</v>
      </c>
      <c r="AF163">
        <f t="shared" si="86"/>
        <v>3.2285249461748503E-2</v>
      </c>
      <c r="AG163">
        <f t="shared" si="87"/>
        <v>26.480914855347667</v>
      </c>
      <c r="AH163">
        <f t="shared" si="88"/>
        <v>184.23758542943145</v>
      </c>
    </row>
    <row r="164" spans="4:34" x14ac:dyDescent="0.25">
      <c r="D164" s="14">
        <f t="shared" si="61"/>
        <v>42725</v>
      </c>
      <c r="E164" s="15">
        <f t="shared" si="89"/>
        <v>0.55555555555555414</v>
      </c>
      <c r="F164" s="2">
        <f t="shared" si="62"/>
        <v>2457744.3055555555</v>
      </c>
      <c r="G164" s="16">
        <f t="shared" si="63"/>
        <v>0.16972773594950044</v>
      </c>
      <c r="I164">
        <f t="shared" si="64"/>
        <v>270.79562441941653</v>
      </c>
      <c r="J164">
        <f t="shared" si="65"/>
        <v>6467.5664076261937</v>
      </c>
      <c r="K164">
        <f t="shared" si="66"/>
        <v>1.670149550525309E-2</v>
      </c>
      <c r="L164">
        <f t="shared" si="67"/>
        <v>-0.42062814505408563</v>
      </c>
      <c r="M164">
        <f t="shared" si="68"/>
        <v>270.37499627436245</v>
      </c>
      <c r="N164">
        <f t="shared" si="69"/>
        <v>6467.1457794811395</v>
      </c>
      <c r="O164">
        <f t="shared" si="70"/>
        <v>0.98370447323190502</v>
      </c>
      <c r="P164">
        <f t="shared" si="71"/>
        <v>270.36742043171728</v>
      </c>
      <c r="Q164">
        <f t="shared" si="72"/>
        <v>23.437083941086012</v>
      </c>
      <c r="R164">
        <f t="shared" si="73"/>
        <v>23.434731597977763</v>
      </c>
      <c r="S164">
        <f t="shared" si="60"/>
        <v>-89.599548780608046</v>
      </c>
      <c r="T164">
        <f t="shared" si="74"/>
        <v>-23.434220952839052</v>
      </c>
      <c r="U164">
        <f t="shared" si="75"/>
        <v>4.3017312330811151E-2</v>
      </c>
      <c r="V164">
        <f t="shared" si="76"/>
        <v>1.5380835404491122</v>
      </c>
      <c r="W164">
        <f t="shared" si="77"/>
        <v>69.938914209505938</v>
      </c>
      <c r="X164" s="15">
        <f t="shared" si="78"/>
        <v>0.54059855309691029</v>
      </c>
      <c r="Y164" s="15">
        <f t="shared" si="79"/>
        <v>0.34632379140383823</v>
      </c>
      <c r="Z164" s="15">
        <f t="shared" si="80"/>
        <v>0.73487331478998241</v>
      </c>
      <c r="AA164" s="17">
        <f t="shared" si="81"/>
        <v>559.51131367604751</v>
      </c>
      <c r="AB164">
        <f t="shared" si="82"/>
        <v>741.53808354044702</v>
      </c>
      <c r="AC164">
        <f t="shared" si="83"/>
        <v>5.3845208851117548</v>
      </c>
      <c r="AD164">
        <f t="shared" si="84"/>
        <v>63.632726514047327</v>
      </c>
      <c r="AE164">
        <f t="shared" si="85"/>
        <v>26.367273485952673</v>
      </c>
      <c r="AF164">
        <f t="shared" si="86"/>
        <v>3.239941431781853E-2</v>
      </c>
      <c r="AG164">
        <f t="shared" si="87"/>
        <v>26.399672900270492</v>
      </c>
      <c r="AH164">
        <f t="shared" si="88"/>
        <v>185.51443750829335</v>
      </c>
    </row>
    <row r="165" spans="4:34" x14ac:dyDescent="0.25">
      <c r="D165" s="14">
        <f t="shared" si="61"/>
        <v>42725</v>
      </c>
      <c r="E165" s="15">
        <f t="shared" si="89"/>
        <v>0.55902777777777635</v>
      </c>
      <c r="F165" s="2">
        <f t="shared" si="62"/>
        <v>2457744.309027778</v>
      </c>
      <c r="G165" s="16">
        <f t="shared" si="63"/>
        <v>0.16972783101377098</v>
      </c>
      <c r="I165">
        <f t="shared" si="64"/>
        <v>270.799046806349</v>
      </c>
      <c r="J165">
        <f t="shared" si="65"/>
        <v>6467.5698298496454</v>
      </c>
      <c r="K165">
        <f t="shared" si="66"/>
        <v>1.6701495501252783E-2</v>
      </c>
      <c r="L165">
        <f t="shared" si="67"/>
        <v>-0.42051431035994896</v>
      </c>
      <c r="M165">
        <f t="shared" si="68"/>
        <v>270.37853249598902</v>
      </c>
      <c r="N165">
        <f t="shared" si="69"/>
        <v>6467.1493155392855</v>
      </c>
      <c r="O165">
        <f t="shared" si="70"/>
        <v>0.9837042513052473</v>
      </c>
      <c r="P165">
        <f t="shared" si="71"/>
        <v>270.37095663924867</v>
      </c>
      <c r="Q165">
        <f t="shared" si="72"/>
        <v>23.437083939849778</v>
      </c>
      <c r="R165">
        <f t="shared" si="73"/>
        <v>23.43473159998269</v>
      </c>
      <c r="S165">
        <f t="shared" si="60"/>
        <v>-89.595694691127989</v>
      </c>
      <c r="T165">
        <f t="shared" si="74"/>
        <v>-23.434211078273382</v>
      </c>
      <c r="U165">
        <f t="shared" si="75"/>
        <v>4.301731233838104E-2</v>
      </c>
      <c r="V165">
        <f t="shared" si="76"/>
        <v>1.5363615715162717</v>
      </c>
      <c r="W165">
        <f t="shared" si="77"/>
        <v>69.938924593440262</v>
      </c>
      <c r="X165" s="15">
        <f t="shared" si="78"/>
        <v>0.54059974890866935</v>
      </c>
      <c r="Y165" s="15">
        <f t="shared" si="79"/>
        <v>0.34632495837133526</v>
      </c>
      <c r="Z165" s="15">
        <f t="shared" si="80"/>
        <v>0.73487453944600345</v>
      </c>
      <c r="AA165" s="17">
        <f t="shared" si="81"/>
        <v>559.5113967475221</v>
      </c>
      <c r="AB165">
        <f t="shared" si="82"/>
        <v>746.53636157151425</v>
      </c>
      <c r="AC165">
        <f t="shared" si="83"/>
        <v>6.6340903928785622</v>
      </c>
      <c r="AD165">
        <f t="shared" si="84"/>
        <v>63.735291660040488</v>
      </c>
      <c r="AE165">
        <f t="shared" si="85"/>
        <v>26.264708339959512</v>
      </c>
      <c r="AF165">
        <f t="shared" si="86"/>
        <v>3.2544259544076505E-2</v>
      </c>
      <c r="AG165">
        <f t="shared" si="87"/>
        <v>26.297252599503587</v>
      </c>
      <c r="AH165">
        <f t="shared" si="88"/>
        <v>186.78837042475701</v>
      </c>
    </row>
    <row r="166" spans="4:34" x14ac:dyDescent="0.25">
      <c r="D166" s="14">
        <f t="shared" si="61"/>
        <v>42725</v>
      </c>
      <c r="E166" s="15">
        <f t="shared" si="89"/>
        <v>0.56249999999999856</v>
      </c>
      <c r="F166" s="2">
        <f t="shared" si="62"/>
        <v>2457744.3125</v>
      </c>
      <c r="G166" s="16">
        <f t="shared" si="63"/>
        <v>0.16972792607802875</v>
      </c>
      <c r="I166">
        <f t="shared" si="64"/>
        <v>270.80246919282217</v>
      </c>
      <c r="J166">
        <f t="shared" si="65"/>
        <v>6467.573252072636</v>
      </c>
      <c r="K166">
        <f t="shared" si="66"/>
        <v>1.6701495497252479E-2</v>
      </c>
      <c r="L166">
        <f t="shared" si="67"/>
        <v>-0.42040047408613568</v>
      </c>
      <c r="M166">
        <f t="shared" si="68"/>
        <v>270.38206871873604</v>
      </c>
      <c r="N166">
        <f t="shared" si="69"/>
        <v>6467.1528515985501</v>
      </c>
      <c r="O166">
        <f t="shared" si="70"/>
        <v>0.98370402943865165</v>
      </c>
      <c r="P166">
        <f t="shared" si="71"/>
        <v>270.37449284790057</v>
      </c>
      <c r="Q166">
        <f t="shared" si="72"/>
        <v>23.437083938613544</v>
      </c>
      <c r="R166">
        <f t="shared" si="73"/>
        <v>23.434731601987643</v>
      </c>
      <c r="S166">
        <f t="shared" si="60"/>
        <v>-89.591840601005273</v>
      </c>
      <c r="T166">
        <f t="shared" si="74"/>
        <v>-23.434201109105651</v>
      </c>
      <c r="U166">
        <f t="shared" si="75"/>
        <v>4.3017312345951013E-2</v>
      </c>
      <c r="V166">
        <f t="shared" si="76"/>
        <v>1.5346395987833217</v>
      </c>
      <c r="W166">
        <f t="shared" si="77"/>
        <v>69.938935076854349</v>
      </c>
      <c r="X166" s="15">
        <f t="shared" si="78"/>
        <v>0.54060094472306719</v>
      </c>
      <c r="Y166" s="15">
        <f t="shared" si="79"/>
        <v>0.34632612506513843</v>
      </c>
      <c r="Z166" s="15">
        <f t="shared" si="80"/>
        <v>0.734875764380996</v>
      </c>
      <c r="AA166" s="17">
        <f t="shared" si="81"/>
        <v>559.5114806148348</v>
      </c>
      <c r="AB166">
        <f t="shared" si="82"/>
        <v>751.53463959878127</v>
      </c>
      <c r="AC166">
        <f t="shared" si="83"/>
        <v>7.8836598996953171</v>
      </c>
      <c r="AD166">
        <f t="shared" si="84"/>
        <v>63.858961226024718</v>
      </c>
      <c r="AE166">
        <f t="shared" si="85"/>
        <v>26.141038773975282</v>
      </c>
      <c r="AF166">
        <f t="shared" si="86"/>
        <v>3.2720286734681414E-2</v>
      </c>
      <c r="AG166">
        <f t="shared" si="87"/>
        <v>26.173759060709962</v>
      </c>
      <c r="AH166">
        <f t="shared" si="88"/>
        <v>188.05873107524846</v>
      </c>
    </row>
    <row r="167" spans="4:34" x14ac:dyDescent="0.25">
      <c r="D167" s="14">
        <f t="shared" si="61"/>
        <v>42725</v>
      </c>
      <c r="E167" s="15">
        <f t="shared" si="89"/>
        <v>0.56597222222222077</v>
      </c>
      <c r="F167" s="2">
        <f t="shared" si="62"/>
        <v>2457744.315972222</v>
      </c>
      <c r="G167" s="16">
        <f t="shared" si="63"/>
        <v>0.16972802114228652</v>
      </c>
      <c r="I167">
        <f t="shared" si="64"/>
        <v>270.80589157929535</v>
      </c>
      <c r="J167">
        <f t="shared" si="65"/>
        <v>6467.5766742956275</v>
      </c>
      <c r="K167">
        <f t="shared" si="66"/>
        <v>1.6701495493252175E-2</v>
      </c>
      <c r="L167">
        <f t="shared" si="67"/>
        <v>-0.42028663621769258</v>
      </c>
      <c r="M167">
        <f t="shared" si="68"/>
        <v>270.38560494307768</v>
      </c>
      <c r="N167">
        <f t="shared" si="69"/>
        <v>6467.15638765941</v>
      </c>
      <c r="O167">
        <f t="shared" si="70"/>
        <v>0.98370380763208887</v>
      </c>
      <c r="P167">
        <f t="shared" si="71"/>
        <v>270.37802905814709</v>
      </c>
      <c r="Q167">
        <f t="shared" si="72"/>
        <v>23.437083937377313</v>
      </c>
      <c r="R167">
        <f t="shared" si="73"/>
        <v>23.434731603992624</v>
      </c>
      <c r="S167">
        <f t="shared" si="60"/>
        <v>-89.58798650972868</v>
      </c>
      <c r="T167">
        <f t="shared" si="74"/>
        <v>-23.434191045334451</v>
      </c>
      <c r="U167">
        <f t="shared" si="75"/>
        <v>4.3017312353521089E-2</v>
      </c>
      <c r="V167">
        <f t="shared" si="76"/>
        <v>1.5329176220418956</v>
      </c>
      <c r="W167">
        <f t="shared" si="77"/>
        <v>69.938945659749635</v>
      </c>
      <c r="X167" s="15">
        <f t="shared" si="78"/>
        <v>0.54060214054024869</v>
      </c>
      <c r="Y167" s="15">
        <f t="shared" si="79"/>
        <v>0.3463272914853886</v>
      </c>
      <c r="Z167" s="15">
        <f t="shared" si="80"/>
        <v>0.73487698959510883</v>
      </c>
      <c r="AA167" s="17">
        <f t="shared" si="81"/>
        <v>559.51156527799708</v>
      </c>
      <c r="AB167">
        <f t="shared" si="82"/>
        <v>756.5329176220398</v>
      </c>
      <c r="AC167">
        <f t="shared" si="83"/>
        <v>9.133229405509951</v>
      </c>
      <c r="AD167">
        <f t="shared" si="84"/>
        <v>64.003609963090128</v>
      </c>
      <c r="AE167">
        <f t="shared" si="85"/>
        <v>25.996390036909872</v>
      </c>
      <c r="AF167">
        <f t="shared" si="86"/>
        <v>3.2928112956367217E-2</v>
      </c>
      <c r="AG167">
        <f t="shared" si="87"/>
        <v>26.029318149866238</v>
      </c>
      <c r="AH167">
        <f t="shared" si="88"/>
        <v>189.32488122628354</v>
      </c>
    </row>
    <row r="168" spans="4:34" x14ac:dyDescent="0.25">
      <c r="D168" s="14">
        <f t="shared" si="61"/>
        <v>42725</v>
      </c>
      <c r="E168" s="15">
        <f t="shared" si="89"/>
        <v>0.56944444444444298</v>
      </c>
      <c r="F168" s="2">
        <f t="shared" si="62"/>
        <v>2457744.3194444445</v>
      </c>
      <c r="G168" s="16">
        <f t="shared" si="63"/>
        <v>0.16972811620655706</v>
      </c>
      <c r="I168">
        <f t="shared" si="64"/>
        <v>270.80931396622782</v>
      </c>
      <c r="J168">
        <f t="shared" si="65"/>
        <v>6467.5800965190783</v>
      </c>
      <c r="K168">
        <f t="shared" si="66"/>
        <v>1.6701495489251868E-2</v>
      </c>
      <c r="L168">
        <f t="shared" si="67"/>
        <v>-0.42017279673977431</v>
      </c>
      <c r="M168">
        <f t="shared" si="68"/>
        <v>270.38914116948803</v>
      </c>
      <c r="N168">
        <f t="shared" si="69"/>
        <v>6467.1599237223381</v>
      </c>
      <c r="O168">
        <f t="shared" si="70"/>
        <v>0.9837035858855302</v>
      </c>
      <c r="P168">
        <f t="shared" si="71"/>
        <v>270.38156527046232</v>
      </c>
      <c r="Q168">
        <f t="shared" si="72"/>
        <v>23.437083936141079</v>
      </c>
      <c r="R168">
        <f t="shared" si="73"/>
        <v>23.434731605997627</v>
      </c>
      <c r="S168">
        <f t="shared" si="60"/>
        <v>-89.584132416787014</v>
      </c>
      <c r="T168">
        <f t="shared" si="74"/>
        <v>-23.434180886958366</v>
      </c>
      <c r="U168">
        <f t="shared" si="75"/>
        <v>4.3017312361091263E-2</v>
      </c>
      <c r="V168">
        <f t="shared" si="76"/>
        <v>1.5311956410840948</v>
      </c>
      <c r="W168">
        <f t="shared" si="77"/>
        <v>69.938956342127526</v>
      </c>
      <c r="X168" s="15">
        <f t="shared" si="78"/>
        <v>0.54060333636035818</v>
      </c>
      <c r="Y168" s="15">
        <f t="shared" si="79"/>
        <v>0.34632845763222619</v>
      </c>
      <c r="Z168" s="15">
        <f t="shared" si="80"/>
        <v>0.73487821508849016</v>
      </c>
      <c r="AA168" s="17">
        <f t="shared" si="81"/>
        <v>559.5116507370202</v>
      </c>
      <c r="AB168">
        <f t="shared" si="82"/>
        <v>761.53119564108192</v>
      </c>
      <c r="AC168">
        <f t="shared" si="83"/>
        <v>10.382798910270481</v>
      </c>
      <c r="AD168">
        <f t="shared" si="84"/>
        <v>64.169092586311621</v>
      </c>
      <c r="AE168">
        <f t="shared" si="85"/>
        <v>25.830907413688379</v>
      </c>
      <c r="AF168">
        <f t="shared" si="86"/>
        <v>3.3168477373390931E-2</v>
      </c>
      <c r="AG168">
        <f t="shared" si="87"/>
        <v>25.86407589106177</v>
      </c>
      <c r="AH168">
        <f t="shared" si="88"/>
        <v>190.58619997701081</v>
      </c>
    </row>
    <row r="169" spans="4:34" x14ac:dyDescent="0.25">
      <c r="D169" s="14">
        <f t="shared" si="61"/>
        <v>42725</v>
      </c>
      <c r="E169" s="15">
        <f t="shared" si="89"/>
        <v>0.57291666666666519</v>
      </c>
      <c r="F169" s="2">
        <f t="shared" si="62"/>
        <v>2457744.3229166665</v>
      </c>
      <c r="G169" s="16">
        <f t="shared" si="63"/>
        <v>0.16972821127081483</v>
      </c>
      <c r="I169">
        <f t="shared" si="64"/>
        <v>270.81273635270099</v>
      </c>
      <c r="J169">
        <f t="shared" si="65"/>
        <v>6467.5835187420698</v>
      </c>
      <c r="K169">
        <f t="shared" si="66"/>
        <v>1.6701495485251565E-2</v>
      </c>
      <c r="L169">
        <f t="shared" si="67"/>
        <v>-0.42005895568341717</v>
      </c>
      <c r="M169">
        <f t="shared" si="68"/>
        <v>270.39267739701756</v>
      </c>
      <c r="N169">
        <f t="shared" si="69"/>
        <v>6467.1634597863867</v>
      </c>
      <c r="O169">
        <f t="shared" si="70"/>
        <v>0.98370336419903559</v>
      </c>
      <c r="P169">
        <f t="shared" si="71"/>
        <v>270.38510148389679</v>
      </c>
      <c r="Q169">
        <f t="shared" si="72"/>
        <v>23.437083934904848</v>
      </c>
      <c r="R169">
        <f t="shared" si="73"/>
        <v>23.434731608002654</v>
      </c>
      <c r="S169">
        <f t="shared" si="60"/>
        <v>-89.580278323220639</v>
      </c>
      <c r="T169">
        <f t="shared" si="74"/>
        <v>-23.434170633980042</v>
      </c>
      <c r="U169">
        <f t="shared" si="75"/>
        <v>4.301731236866152E-2</v>
      </c>
      <c r="V169">
        <f t="shared" si="76"/>
        <v>1.52947365639555</v>
      </c>
      <c r="W169">
        <f t="shared" si="77"/>
        <v>69.938967123985179</v>
      </c>
      <c r="X169" s="15">
        <f t="shared" si="78"/>
        <v>0.54060453218305859</v>
      </c>
      <c r="Y169" s="15">
        <f t="shared" si="79"/>
        <v>0.34632962350532198</v>
      </c>
      <c r="Z169" s="15">
        <f t="shared" si="80"/>
        <v>0.73487944086079526</v>
      </c>
      <c r="AA169" s="17">
        <f t="shared" si="81"/>
        <v>559.51173699188143</v>
      </c>
      <c r="AB169">
        <f t="shared" si="82"/>
        <v>766.52947365639341</v>
      </c>
      <c r="AC169">
        <f t="shared" si="83"/>
        <v>11.632368414098352</v>
      </c>
      <c r="AD169">
        <f t="shared" si="84"/>
        <v>64.35524446863289</v>
      </c>
      <c r="AE169">
        <f t="shared" si="85"/>
        <v>25.64475553136711</v>
      </c>
      <c r="AF169">
        <f t="shared" si="86"/>
        <v>3.3442249299330783E-2</v>
      </c>
      <c r="AG169">
        <f t="shared" si="87"/>
        <v>25.678197780666441</v>
      </c>
      <c r="AH169">
        <f t="shared" si="88"/>
        <v>191.84208605756555</v>
      </c>
    </row>
    <row r="170" spans="4:34" x14ac:dyDescent="0.25">
      <c r="D170" s="14">
        <f t="shared" si="61"/>
        <v>42725</v>
      </c>
      <c r="E170" s="15">
        <f t="shared" si="89"/>
        <v>0.5763888888888874</v>
      </c>
      <c r="F170" s="2">
        <f t="shared" si="62"/>
        <v>2457744.326388889</v>
      </c>
      <c r="G170" s="16">
        <f t="shared" si="63"/>
        <v>0.16972830633508534</v>
      </c>
      <c r="I170">
        <f t="shared" si="64"/>
        <v>270.81615873963256</v>
      </c>
      <c r="J170">
        <f t="shared" si="65"/>
        <v>6467.5869409655197</v>
      </c>
      <c r="K170">
        <f t="shared" si="66"/>
        <v>1.6701495481251258E-2</v>
      </c>
      <c r="L170">
        <f t="shared" si="67"/>
        <v>-0.41994511301847254</v>
      </c>
      <c r="M170">
        <f t="shared" si="68"/>
        <v>270.3962136266141</v>
      </c>
      <c r="N170">
        <f t="shared" si="69"/>
        <v>6467.1669958525008</v>
      </c>
      <c r="O170">
        <f t="shared" si="70"/>
        <v>0.98370314257254732</v>
      </c>
      <c r="P170">
        <f t="shared" si="71"/>
        <v>270.38863769939826</v>
      </c>
      <c r="Q170">
        <f t="shared" si="72"/>
        <v>23.437083933668614</v>
      </c>
      <c r="R170">
        <f t="shared" si="73"/>
        <v>23.434731610007702</v>
      </c>
      <c r="S170">
        <f t="shared" si="60"/>
        <v>-89.576424228002068</v>
      </c>
      <c r="T170">
        <f t="shared" si="74"/>
        <v>-23.434160286396668</v>
      </c>
      <c r="U170">
        <f t="shared" si="75"/>
        <v>4.301731237623186E-2</v>
      </c>
      <c r="V170">
        <f t="shared" si="76"/>
        <v>1.5277516675374747</v>
      </c>
      <c r="W170">
        <f t="shared" si="77"/>
        <v>69.938978005325481</v>
      </c>
      <c r="X170" s="15">
        <f t="shared" si="78"/>
        <v>0.54060572800865447</v>
      </c>
      <c r="Y170" s="15">
        <f t="shared" si="79"/>
        <v>0.34633078910497261</v>
      </c>
      <c r="Z170" s="15">
        <f t="shared" si="80"/>
        <v>0.73488066691233633</v>
      </c>
      <c r="AA170" s="17">
        <f t="shared" si="81"/>
        <v>559.51182404260385</v>
      </c>
      <c r="AB170">
        <f t="shared" si="82"/>
        <v>771.52775166753531</v>
      </c>
      <c r="AC170">
        <f t="shared" si="83"/>
        <v>12.881937916883828</v>
      </c>
      <c r="AD170">
        <f t="shared" si="84"/>
        <v>64.561882414062168</v>
      </c>
      <c r="AE170">
        <f t="shared" si="85"/>
        <v>25.438117585937832</v>
      </c>
      <c r="AF170">
        <f t="shared" si="86"/>
        <v>3.3750437827238494E-2</v>
      </c>
      <c r="AG170">
        <f t="shared" si="87"/>
        <v>25.471868023765069</v>
      </c>
      <c r="AH170">
        <f t="shared" si="88"/>
        <v>193.09195994470906</v>
      </c>
    </row>
    <row r="171" spans="4:34" x14ac:dyDescent="0.25">
      <c r="D171" s="14">
        <f t="shared" si="61"/>
        <v>42725</v>
      </c>
      <c r="E171" s="15">
        <f t="shared" si="89"/>
        <v>0.57986111111110961</v>
      </c>
      <c r="F171" s="2">
        <f t="shared" si="62"/>
        <v>2457744.329861111</v>
      </c>
      <c r="G171" s="16">
        <f t="shared" si="63"/>
        <v>0.16972840139934312</v>
      </c>
      <c r="I171">
        <f t="shared" si="64"/>
        <v>270.81958112610391</v>
      </c>
      <c r="J171">
        <f t="shared" si="65"/>
        <v>6467.5903631885112</v>
      </c>
      <c r="K171">
        <f t="shared" si="66"/>
        <v>1.6701495477250954E-2</v>
      </c>
      <c r="L171">
        <f t="shared" si="67"/>
        <v>-0.41983126877592336</v>
      </c>
      <c r="M171">
        <f t="shared" si="68"/>
        <v>270.399749857328</v>
      </c>
      <c r="N171">
        <f t="shared" si="69"/>
        <v>6467.1705319197354</v>
      </c>
      <c r="O171">
        <f t="shared" si="70"/>
        <v>0.98370292100612489</v>
      </c>
      <c r="P171">
        <f t="shared" si="71"/>
        <v>270.3921739160171</v>
      </c>
      <c r="Q171">
        <f t="shared" si="72"/>
        <v>23.437083932432383</v>
      </c>
      <c r="R171">
        <f t="shared" si="73"/>
        <v>23.434731612012779</v>
      </c>
      <c r="S171">
        <f t="shared" si="60"/>
        <v>-89.572570132171876</v>
      </c>
      <c r="T171">
        <f t="shared" si="74"/>
        <v>-23.434149844210957</v>
      </c>
      <c r="U171">
        <f t="shared" si="75"/>
        <v>4.3017312383802318E-2</v>
      </c>
      <c r="V171">
        <f t="shared" si="76"/>
        <v>1.5260296749952666</v>
      </c>
      <c r="W171">
        <f t="shared" si="77"/>
        <v>69.938988986145546</v>
      </c>
      <c r="X171" s="15">
        <f t="shared" si="78"/>
        <v>0.54060692383680886</v>
      </c>
      <c r="Y171" s="15">
        <f t="shared" si="79"/>
        <v>0.34633195443084902</v>
      </c>
      <c r="Z171" s="15">
        <f t="shared" si="80"/>
        <v>0.73488189324276876</v>
      </c>
      <c r="AA171" s="17">
        <f t="shared" si="81"/>
        <v>559.51191188916437</v>
      </c>
      <c r="AB171">
        <f t="shared" si="82"/>
        <v>776.52602967499308</v>
      </c>
      <c r="AC171">
        <f t="shared" si="83"/>
        <v>14.131507418748271</v>
      </c>
      <c r="AD171">
        <f t="shared" si="84"/>
        <v>64.788805502115565</v>
      </c>
      <c r="AE171">
        <f t="shared" si="85"/>
        <v>25.211194497884435</v>
      </c>
      <c r="AF171">
        <f t="shared" si="86"/>
        <v>3.4094203224850954E-2</v>
      </c>
      <c r="AG171">
        <f t="shared" si="87"/>
        <v>25.245288701109285</v>
      </c>
      <c r="AH171">
        <f t="shared" si="88"/>
        <v>194.3352657813499</v>
      </c>
    </row>
    <row r="172" spans="4:34" x14ac:dyDescent="0.25">
      <c r="D172" s="14">
        <f t="shared" si="61"/>
        <v>42725</v>
      </c>
      <c r="E172" s="15">
        <f t="shared" si="89"/>
        <v>0.58333333333333182</v>
      </c>
      <c r="F172" s="2">
        <f t="shared" si="62"/>
        <v>2457744.3333333335</v>
      </c>
      <c r="G172" s="16">
        <f t="shared" si="63"/>
        <v>0.16972849646361365</v>
      </c>
      <c r="I172">
        <f t="shared" si="64"/>
        <v>270.82300351303638</v>
      </c>
      <c r="J172">
        <f t="shared" si="65"/>
        <v>6467.593785411962</v>
      </c>
      <c r="K172">
        <f t="shared" si="66"/>
        <v>1.6701495473250647E-2</v>
      </c>
      <c r="L172">
        <f t="shared" si="67"/>
        <v>-0.41971742292561998</v>
      </c>
      <c r="M172">
        <f t="shared" si="68"/>
        <v>270.40328609011078</v>
      </c>
      <c r="N172">
        <f t="shared" si="69"/>
        <v>6467.1740679890363</v>
      </c>
      <c r="O172">
        <f t="shared" si="70"/>
        <v>0.98370269949971012</v>
      </c>
      <c r="P172">
        <f t="shared" si="71"/>
        <v>270.39571013470487</v>
      </c>
      <c r="Q172">
        <f t="shared" si="72"/>
        <v>23.437083931196149</v>
      </c>
      <c r="R172">
        <f t="shared" si="73"/>
        <v>23.434731614017878</v>
      </c>
      <c r="S172">
        <f t="shared" si="60"/>
        <v>-89.568716034698397</v>
      </c>
      <c r="T172">
        <f t="shared" si="74"/>
        <v>-23.43413930742004</v>
      </c>
      <c r="U172">
        <f t="shared" si="75"/>
        <v>4.3017312391372846E-2</v>
      </c>
      <c r="V172">
        <f t="shared" si="76"/>
        <v>1.5243076783288227</v>
      </c>
      <c r="W172">
        <f t="shared" si="77"/>
        <v>69.939000066448273</v>
      </c>
      <c r="X172" s="15">
        <f t="shared" si="78"/>
        <v>0.54060811966782718</v>
      </c>
      <c r="Y172" s="15">
        <f t="shared" si="79"/>
        <v>0.34633311948324863</v>
      </c>
      <c r="Z172" s="15">
        <f t="shared" si="80"/>
        <v>0.73488311985240573</v>
      </c>
      <c r="AA172" s="17">
        <f t="shared" si="81"/>
        <v>559.51200053158618</v>
      </c>
      <c r="AB172">
        <f t="shared" si="82"/>
        <v>781.52430767832664</v>
      </c>
      <c r="AC172">
        <f t="shared" si="83"/>
        <v>15.381076919581659</v>
      </c>
      <c r="AD172">
        <f t="shared" si="84"/>
        <v>65.035795994372123</v>
      </c>
      <c r="AE172">
        <f t="shared" si="85"/>
        <v>24.964204005627877</v>
      </c>
      <c r="AF172">
        <f t="shared" si="86"/>
        <v>3.44748703215665E-2</v>
      </c>
      <c r="AG172">
        <f t="shared" si="87"/>
        <v>24.998678875949444</v>
      </c>
      <c r="AH172">
        <f t="shared" si="88"/>
        <v>195.57147308655388</v>
      </c>
    </row>
    <row r="173" spans="4:34" x14ac:dyDescent="0.25">
      <c r="D173" s="14">
        <f t="shared" si="61"/>
        <v>42725</v>
      </c>
      <c r="E173" s="15">
        <f t="shared" si="89"/>
        <v>0.58680555555555403</v>
      </c>
      <c r="F173" s="2">
        <f t="shared" si="62"/>
        <v>2457744.3368055555</v>
      </c>
      <c r="G173" s="16">
        <f t="shared" si="63"/>
        <v>0.16972859152787143</v>
      </c>
      <c r="I173">
        <f t="shared" si="64"/>
        <v>270.82642589950956</v>
      </c>
      <c r="J173">
        <f t="shared" si="65"/>
        <v>6467.5972076349535</v>
      </c>
      <c r="K173">
        <f t="shared" si="66"/>
        <v>1.6701495469250344E-2</v>
      </c>
      <c r="L173">
        <f t="shared" si="67"/>
        <v>-0.41960357549860067</v>
      </c>
      <c r="M173">
        <f t="shared" si="68"/>
        <v>270.40682232401093</v>
      </c>
      <c r="N173">
        <f t="shared" si="69"/>
        <v>6467.177604059455</v>
      </c>
      <c r="O173">
        <f t="shared" si="70"/>
        <v>0.98370247805336319</v>
      </c>
      <c r="P173">
        <f t="shared" si="71"/>
        <v>270.39924635451001</v>
      </c>
      <c r="Q173">
        <f t="shared" si="72"/>
        <v>23.437083929959915</v>
      </c>
      <c r="R173">
        <f t="shared" si="73"/>
        <v>23.434731616023001</v>
      </c>
      <c r="S173">
        <f t="shared" si="60"/>
        <v>-89.564861936624339</v>
      </c>
      <c r="T173">
        <f t="shared" si="74"/>
        <v>-23.434128676026681</v>
      </c>
      <c r="U173">
        <f t="shared" si="75"/>
        <v>4.3017312398943464E-2</v>
      </c>
      <c r="V173">
        <f t="shared" si="76"/>
        <v>1.5225856780244347</v>
      </c>
      <c r="W173">
        <f t="shared" si="77"/>
        <v>69.939011246230734</v>
      </c>
      <c r="X173" s="15">
        <f t="shared" si="78"/>
        <v>0.54060931550137192</v>
      </c>
      <c r="Y173" s="15">
        <f t="shared" si="79"/>
        <v>0.3463342842618421</v>
      </c>
      <c r="Z173" s="15">
        <f t="shared" si="80"/>
        <v>0.73488434674090175</v>
      </c>
      <c r="AA173" s="17">
        <f t="shared" si="81"/>
        <v>559.51208996984587</v>
      </c>
      <c r="AB173">
        <f t="shared" si="82"/>
        <v>786.52258567802232</v>
      </c>
      <c r="AC173">
        <f t="shared" si="83"/>
        <v>16.630646419505581</v>
      </c>
      <c r="AD173">
        <f t="shared" si="84"/>
        <v>65.302620294306493</v>
      </c>
      <c r="AE173">
        <f t="shared" si="85"/>
        <v>24.697379705693507</v>
      </c>
      <c r="AF173">
        <f t="shared" si="86"/>
        <v>3.4893944163380215E-2</v>
      </c>
      <c r="AG173">
        <f t="shared" si="87"/>
        <v>24.732273649856886</v>
      </c>
      <c r="AH173">
        <f t="shared" si="88"/>
        <v>196.80007824959165</v>
      </c>
    </row>
    <row r="174" spans="4:34" x14ac:dyDescent="0.25">
      <c r="D174" s="14">
        <f t="shared" si="61"/>
        <v>42725</v>
      </c>
      <c r="E174" s="15">
        <f t="shared" si="89"/>
        <v>0.59027777777777624</v>
      </c>
      <c r="F174" s="2">
        <f t="shared" si="62"/>
        <v>2457744.340277778</v>
      </c>
      <c r="G174" s="16">
        <f t="shared" si="63"/>
        <v>0.16972868659214196</v>
      </c>
      <c r="I174">
        <f t="shared" si="64"/>
        <v>270.82984828644203</v>
      </c>
      <c r="J174">
        <f t="shared" si="65"/>
        <v>6467.6006298584043</v>
      </c>
      <c r="K174">
        <f t="shared" si="66"/>
        <v>1.670149546525004E-2</v>
      </c>
      <c r="L174">
        <f t="shared" si="67"/>
        <v>-0.41948972646468796</v>
      </c>
      <c r="M174">
        <f t="shared" si="68"/>
        <v>270.41035855997734</v>
      </c>
      <c r="N174">
        <f t="shared" si="69"/>
        <v>6467.1811401319401</v>
      </c>
      <c r="O174">
        <f t="shared" si="70"/>
        <v>0.98370225666702571</v>
      </c>
      <c r="P174">
        <f t="shared" si="71"/>
        <v>270.40278257638141</v>
      </c>
      <c r="Q174">
        <f t="shared" si="72"/>
        <v>23.437083928723684</v>
      </c>
      <c r="R174">
        <f t="shared" si="73"/>
        <v>23.434731618028152</v>
      </c>
      <c r="S174">
        <f t="shared" si="60"/>
        <v>-89.561007836920965</v>
      </c>
      <c r="T174">
        <f t="shared" si="74"/>
        <v>-23.434117950027961</v>
      </c>
      <c r="U174">
        <f t="shared" si="75"/>
        <v>4.3017312406514192E-2</v>
      </c>
      <c r="V174">
        <f t="shared" si="76"/>
        <v>1.5208636736428669</v>
      </c>
      <c r="W174">
        <f t="shared" si="77"/>
        <v>69.939022525495872</v>
      </c>
      <c r="X174" s="15">
        <f t="shared" si="78"/>
        <v>0.54061051133774796</v>
      </c>
      <c r="Y174" s="15">
        <f t="shared" si="79"/>
        <v>0.34633544876692612</v>
      </c>
      <c r="Z174" s="15">
        <f t="shared" si="80"/>
        <v>0.73488557390856979</v>
      </c>
      <c r="AA174" s="17">
        <f t="shared" si="81"/>
        <v>559.51218020396698</v>
      </c>
      <c r="AB174">
        <f t="shared" si="82"/>
        <v>791.52086367364063</v>
      </c>
      <c r="AC174">
        <f t="shared" si="83"/>
        <v>17.880215918410158</v>
      </c>
      <c r="AD174">
        <f t="shared" si="84"/>
        <v>65.589029950632337</v>
      </c>
      <c r="AE174">
        <f t="shared" si="85"/>
        <v>24.410970049367663</v>
      </c>
      <c r="AF174">
        <f t="shared" si="86"/>
        <v>3.5353128269001124E-2</v>
      </c>
      <c r="AG174">
        <f t="shared" si="87"/>
        <v>24.446323177636664</v>
      </c>
      <c r="AH174">
        <f t="shared" si="88"/>
        <v>198.02060580119388</v>
      </c>
    </row>
    <row r="175" spans="4:34" x14ac:dyDescent="0.25">
      <c r="D175" s="14">
        <f t="shared" si="61"/>
        <v>42725</v>
      </c>
      <c r="E175" s="15">
        <f t="shared" si="89"/>
        <v>0.59374999999999845</v>
      </c>
      <c r="F175" s="2">
        <f t="shared" si="62"/>
        <v>2457744.34375</v>
      </c>
      <c r="G175" s="16">
        <f t="shared" si="63"/>
        <v>0.16972878165639974</v>
      </c>
      <c r="I175">
        <f t="shared" si="64"/>
        <v>270.8332706729143</v>
      </c>
      <c r="J175">
        <f t="shared" si="65"/>
        <v>6467.6040520813958</v>
      </c>
      <c r="K175">
        <f t="shared" si="66"/>
        <v>1.6701495461249733E-2</v>
      </c>
      <c r="L175">
        <f t="shared" si="67"/>
        <v>-0.41937587585492064</v>
      </c>
      <c r="M175">
        <f t="shared" si="68"/>
        <v>270.41389479705936</v>
      </c>
      <c r="N175">
        <f t="shared" si="69"/>
        <v>6467.1846762055411</v>
      </c>
      <c r="O175">
        <f t="shared" si="70"/>
        <v>0.98370203534075795</v>
      </c>
      <c r="P175">
        <f t="shared" si="71"/>
        <v>270.40631879936848</v>
      </c>
      <c r="Q175">
        <f t="shared" si="72"/>
        <v>23.43708392748745</v>
      </c>
      <c r="R175">
        <f t="shared" si="73"/>
        <v>23.434731620033322</v>
      </c>
      <c r="S175">
        <f t="shared" si="60"/>
        <v>-89.557153736629886</v>
      </c>
      <c r="T175">
        <f t="shared" si="74"/>
        <v>-23.434107129426692</v>
      </c>
      <c r="U175">
        <f t="shared" si="75"/>
        <v>4.3017312414084984E-2</v>
      </c>
      <c r="V175">
        <f t="shared" si="76"/>
        <v>1.5191416656700829</v>
      </c>
      <c r="W175">
        <f t="shared" si="77"/>
        <v>69.939033904240731</v>
      </c>
      <c r="X175" s="15">
        <f t="shared" si="78"/>
        <v>0.54061170717661799</v>
      </c>
      <c r="Y175" s="15">
        <f t="shared" si="79"/>
        <v>0.34633661299817153</v>
      </c>
      <c r="Z175" s="15">
        <f t="shared" si="80"/>
        <v>0.73488680135506446</v>
      </c>
      <c r="AA175" s="17">
        <f t="shared" si="81"/>
        <v>559.51227123392584</v>
      </c>
      <c r="AB175">
        <f t="shared" si="82"/>
        <v>796.5191416656678</v>
      </c>
      <c r="AC175">
        <f t="shared" si="83"/>
        <v>19.129785416416951</v>
      </c>
      <c r="AD175">
        <f t="shared" si="84"/>
        <v>65.894762695130993</v>
      </c>
      <c r="AE175">
        <f t="shared" si="85"/>
        <v>24.105237304869007</v>
      </c>
      <c r="AF175">
        <f t="shared" si="86"/>
        <v>3.585434589176973E-2</v>
      </c>
      <c r="AG175">
        <f t="shared" si="87"/>
        <v>24.141091650760778</v>
      </c>
      <c r="AH175">
        <f t="shared" si="88"/>
        <v>199.23260946203979</v>
      </c>
    </row>
    <row r="176" spans="4:34" x14ac:dyDescent="0.25">
      <c r="D176" s="14">
        <f t="shared" si="61"/>
        <v>42725</v>
      </c>
      <c r="E176" s="15">
        <f t="shared" si="89"/>
        <v>0.59722222222222066</v>
      </c>
      <c r="F176" s="2">
        <f t="shared" si="62"/>
        <v>2457744.347222222</v>
      </c>
      <c r="G176" s="16">
        <f t="shared" si="63"/>
        <v>0.16972887672065751</v>
      </c>
      <c r="I176">
        <f t="shared" si="64"/>
        <v>270.83669305938747</v>
      </c>
      <c r="J176">
        <f t="shared" si="65"/>
        <v>6467.6074743043873</v>
      </c>
      <c r="K176">
        <f t="shared" si="66"/>
        <v>1.670149545724943E-2</v>
      </c>
      <c r="L176">
        <f t="shared" si="67"/>
        <v>-0.41926202365439813</v>
      </c>
      <c r="M176">
        <f t="shared" si="68"/>
        <v>270.41743103573305</v>
      </c>
      <c r="N176">
        <f t="shared" si="69"/>
        <v>6467.1882122807328</v>
      </c>
      <c r="O176">
        <f t="shared" si="70"/>
        <v>0.98370181407453083</v>
      </c>
      <c r="P176">
        <f t="shared" si="71"/>
        <v>270.40985502394722</v>
      </c>
      <c r="Q176">
        <f t="shared" si="72"/>
        <v>23.437083926251219</v>
      </c>
      <c r="R176">
        <f t="shared" si="73"/>
        <v>23.43473162203852</v>
      </c>
      <c r="S176">
        <f t="shared" si="60"/>
        <v>-89.553299635237778</v>
      </c>
      <c r="T176">
        <f t="shared" si="74"/>
        <v>-23.434096214221395</v>
      </c>
      <c r="U176">
        <f t="shared" si="75"/>
        <v>4.3017312421655893E-2</v>
      </c>
      <c r="V176">
        <f t="shared" si="76"/>
        <v>1.5174196538972731</v>
      </c>
      <c r="W176">
        <f t="shared" si="77"/>
        <v>69.939045382466759</v>
      </c>
      <c r="X176" s="15">
        <f t="shared" si="78"/>
        <v>0.54061290301812681</v>
      </c>
      <c r="Y176" s="15">
        <f t="shared" si="79"/>
        <v>0.34633777695571916</v>
      </c>
      <c r="Z176" s="15">
        <f t="shared" si="80"/>
        <v>0.73488802908053441</v>
      </c>
      <c r="AA176" s="17">
        <f t="shared" si="81"/>
        <v>559.51236305973407</v>
      </c>
      <c r="AB176">
        <f t="shared" si="82"/>
        <v>801.51741965389499</v>
      </c>
      <c r="AC176">
        <f t="shared" si="83"/>
        <v>20.379354913473748</v>
      </c>
      <c r="AD176">
        <f t="shared" si="84"/>
        <v>66.219543505201074</v>
      </c>
      <c r="AE176">
        <f t="shared" si="85"/>
        <v>23.780456494798926</v>
      </c>
      <c r="AF176">
        <f t="shared" si="86"/>
        <v>3.6399764775990148E-2</v>
      </c>
      <c r="AG176">
        <f t="shared" si="87"/>
        <v>23.816856259574916</v>
      </c>
      <c r="AH176">
        <f t="shared" si="88"/>
        <v>200.43567296797841</v>
      </c>
    </row>
    <row r="177" spans="4:34" x14ac:dyDescent="0.25">
      <c r="D177" s="14">
        <f t="shared" si="61"/>
        <v>42725</v>
      </c>
      <c r="E177" s="15">
        <f t="shared" si="89"/>
        <v>0.60069444444444287</v>
      </c>
      <c r="F177" s="2">
        <f t="shared" si="62"/>
        <v>2457744.3506944445</v>
      </c>
      <c r="G177" s="16">
        <f t="shared" si="63"/>
        <v>0.16972897178492802</v>
      </c>
      <c r="I177">
        <f t="shared" si="64"/>
        <v>270.84011544631903</v>
      </c>
      <c r="J177">
        <f t="shared" si="65"/>
        <v>6467.6108965278372</v>
      </c>
      <c r="K177">
        <f t="shared" si="66"/>
        <v>1.6701495453249122E-2</v>
      </c>
      <c r="L177">
        <f t="shared" si="67"/>
        <v>-0.41914816984835435</v>
      </c>
      <c r="M177">
        <f t="shared" si="68"/>
        <v>270.42096727647066</v>
      </c>
      <c r="N177">
        <f t="shared" si="69"/>
        <v>6467.1917483579891</v>
      </c>
      <c r="O177">
        <f t="shared" si="70"/>
        <v>0.98370159286831582</v>
      </c>
      <c r="P177">
        <f t="shared" si="71"/>
        <v>270.41339125058994</v>
      </c>
      <c r="Q177">
        <f t="shared" si="72"/>
        <v>23.437083925014985</v>
      </c>
      <c r="R177">
        <f t="shared" si="73"/>
        <v>23.434731624043739</v>
      </c>
      <c r="S177">
        <f t="shared" si="60"/>
        <v>-89.549445532235424</v>
      </c>
      <c r="T177">
        <f t="shared" si="74"/>
        <v>-23.434085204410515</v>
      </c>
      <c r="U177">
        <f t="shared" si="75"/>
        <v>4.3017312429226878E-2</v>
      </c>
      <c r="V177">
        <f t="shared" si="76"/>
        <v>1.5156976381175966</v>
      </c>
      <c r="W177">
        <f t="shared" si="77"/>
        <v>69.93905696017552</v>
      </c>
      <c r="X177" s="15">
        <f t="shared" si="78"/>
        <v>0.54061409886241829</v>
      </c>
      <c r="Y177" s="15">
        <f t="shared" si="79"/>
        <v>0.34633894063970849</v>
      </c>
      <c r="Z177" s="15">
        <f t="shared" si="80"/>
        <v>0.73488925708512809</v>
      </c>
      <c r="AA177" s="17">
        <f t="shared" si="81"/>
        <v>559.51245568140416</v>
      </c>
      <c r="AB177">
        <f t="shared" si="82"/>
        <v>806.51569763811528</v>
      </c>
      <c r="AC177">
        <f t="shared" si="83"/>
        <v>21.628924409528821</v>
      </c>
      <c r="AD177">
        <f t="shared" si="84"/>
        <v>66.563085682366918</v>
      </c>
      <c r="AE177">
        <f t="shared" si="85"/>
        <v>23.436914317633082</v>
      </c>
      <c r="AF177">
        <f t="shared" si="86"/>
        <v>3.6991826001821E-2</v>
      </c>
      <c r="AG177">
        <f t="shared" si="87"/>
        <v>23.473906143634903</v>
      </c>
      <c r="AH177">
        <f t="shared" si="88"/>
        <v>201.62941067747863</v>
      </c>
    </row>
    <row r="178" spans="4:34" x14ac:dyDescent="0.25">
      <c r="D178" s="14">
        <f t="shared" si="61"/>
        <v>42725</v>
      </c>
      <c r="E178" s="15">
        <f t="shared" si="89"/>
        <v>0.60416666666666508</v>
      </c>
      <c r="F178" s="2">
        <f t="shared" si="62"/>
        <v>2457744.3541666665</v>
      </c>
      <c r="G178" s="16">
        <f t="shared" si="63"/>
        <v>0.16972906684918579</v>
      </c>
      <c r="I178">
        <f t="shared" si="64"/>
        <v>270.84353783279221</v>
      </c>
      <c r="J178">
        <f t="shared" si="65"/>
        <v>6467.6143187508287</v>
      </c>
      <c r="K178">
        <f t="shared" si="66"/>
        <v>1.6701495449248819E-2</v>
      </c>
      <c r="L178">
        <f t="shared" si="67"/>
        <v>-0.41903431446766715</v>
      </c>
      <c r="M178">
        <f t="shared" si="68"/>
        <v>270.42450351832451</v>
      </c>
      <c r="N178">
        <f t="shared" si="69"/>
        <v>6467.1952844363614</v>
      </c>
      <c r="O178">
        <f t="shared" si="70"/>
        <v>0.98370137172217265</v>
      </c>
      <c r="P178">
        <f t="shared" si="71"/>
        <v>270.4169274783489</v>
      </c>
      <c r="Q178">
        <f t="shared" si="72"/>
        <v>23.437083923778754</v>
      </c>
      <c r="R178">
        <f t="shared" si="73"/>
        <v>23.434731626048986</v>
      </c>
      <c r="S178">
        <f t="shared" si="60"/>
        <v>-89.545591428661197</v>
      </c>
      <c r="T178">
        <f t="shared" si="74"/>
        <v>-23.434074099996945</v>
      </c>
      <c r="U178">
        <f t="shared" si="75"/>
        <v>4.3017312436797968E-2</v>
      </c>
      <c r="V178">
        <f t="shared" si="76"/>
        <v>1.5139756188152602</v>
      </c>
      <c r="W178">
        <f t="shared" si="77"/>
        <v>69.939068637363917</v>
      </c>
      <c r="X178" s="15">
        <f t="shared" si="78"/>
        <v>0.54061529470915604</v>
      </c>
      <c r="Y178" s="15">
        <f t="shared" si="79"/>
        <v>0.34634010404981186</v>
      </c>
      <c r="Z178" s="15">
        <f t="shared" si="80"/>
        <v>0.73489048536850021</v>
      </c>
      <c r="AA178" s="17">
        <f t="shared" si="81"/>
        <v>559.51254909891134</v>
      </c>
      <c r="AB178">
        <f t="shared" si="82"/>
        <v>811.51397561881299</v>
      </c>
      <c r="AC178">
        <f t="shared" si="83"/>
        <v>22.878493904703248</v>
      </c>
      <c r="AD178">
        <f t="shared" si="84"/>
        <v>66.925091937855569</v>
      </c>
      <c r="AE178">
        <f t="shared" si="85"/>
        <v>23.074908062144431</v>
      </c>
      <c r="AF178">
        <f t="shared" si="86"/>
        <v>3.7633277640445953E-2</v>
      </c>
      <c r="AG178">
        <f t="shared" si="87"/>
        <v>23.112541339784876</v>
      </c>
      <c r="AH178">
        <f t="shared" si="88"/>
        <v>202.81346796739186</v>
      </c>
    </row>
    <row r="179" spans="4:34" x14ac:dyDescent="0.25">
      <c r="D179" s="14">
        <f t="shared" si="61"/>
        <v>42725</v>
      </c>
      <c r="E179" s="15">
        <f t="shared" si="89"/>
        <v>0.60763888888888729</v>
      </c>
      <c r="F179" s="2">
        <f t="shared" si="62"/>
        <v>2457744.357638889</v>
      </c>
      <c r="G179" s="16">
        <f t="shared" si="63"/>
        <v>0.16972916191345633</v>
      </c>
      <c r="I179">
        <f t="shared" si="64"/>
        <v>270.84696021972468</v>
      </c>
      <c r="J179">
        <f t="shared" si="65"/>
        <v>6467.6177409742795</v>
      </c>
      <c r="K179">
        <f t="shared" si="66"/>
        <v>1.6701495445248512E-2</v>
      </c>
      <c r="L179">
        <f t="shared" si="67"/>
        <v>-0.41892045748229212</v>
      </c>
      <c r="M179">
        <f t="shared" si="68"/>
        <v>270.42803976224241</v>
      </c>
      <c r="N179">
        <f t="shared" si="69"/>
        <v>6467.1988205167972</v>
      </c>
      <c r="O179">
        <f t="shared" si="70"/>
        <v>0.98370115063604358</v>
      </c>
      <c r="P179">
        <f t="shared" si="71"/>
        <v>270.42046370817189</v>
      </c>
      <c r="Q179">
        <f t="shared" si="72"/>
        <v>23.43708392254252</v>
      </c>
      <c r="R179">
        <f t="shared" si="73"/>
        <v>23.434731628054251</v>
      </c>
      <c r="S179">
        <f t="shared" si="60"/>
        <v>-89.541737323487737</v>
      </c>
      <c r="T179">
        <f t="shared" si="74"/>
        <v>-23.43406290097764</v>
      </c>
      <c r="U179">
        <f t="shared" si="75"/>
        <v>4.3017312444369127E-2</v>
      </c>
      <c r="V179">
        <f t="shared" si="76"/>
        <v>1.5122535955520093</v>
      </c>
      <c r="W179">
        <f t="shared" si="77"/>
        <v>69.939080414035061</v>
      </c>
      <c r="X179" s="15">
        <f t="shared" si="78"/>
        <v>0.54061649055864447</v>
      </c>
      <c r="Y179" s="15">
        <f t="shared" si="79"/>
        <v>0.34634126718632485</v>
      </c>
      <c r="Z179" s="15">
        <f t="shared" si="80"/>
        <v>0.73489171393096409</v>
      </c>
      <c r="AA179" s="17">
        <f t="shared" si="81"/>
        <v>559.51264331228049</v>
      </c>
      <c r="AB179">
        <f t="shared" si="82"/>
        <v>816.51225359554974</v>
      </c>
      <c r="AC179">
        <f t="shared" si="83"/>
        <v>24.128063398887434</v>
      </c>
      <c r="AD179">
        <f t="shared" si="84"/>
        <v>67.305255476735027</v>
      </c>
      <c r="AE179">
        <f t="shared" si="85"/>
        <v>22.694744523264973</v>
      </c>
      <c r="AF179">
        <f t="shared" si="86"/>
        <v>3.8327214099833487E-2</v>
      </c>
      <c r="AG179">
        <f t="shared" si="87"/>
        <v>22.733071737364806</v>
      </c>
      <c r="AH179">
        <f t="shared" si="88"/>
        <v>203.987521425431</v>
      </c>
    </row>
    <row r="180" spans="4:34" x14ac:dyDescent="0.25">
      <c r="D180" s="14">
        <f t="shared" si="61"/>
        <v>42725</v>
      </c>
      <c r="E180" s="15">
        <f t="shared" si="89"/>
        <v>0.6111111111111095</v>
      </c>
      <c r="F180" s="2">
        <f t="shared" si="62"/>
        <v>2457744.361111111</v>
      </c>
      <c r="G180" s="16">
        <f t="shared" si="63"/>
        <v>0.1697292569777141</v>
      </c>
      <c r="I180">
        <f t="shared" si="64"/>
        <v>270.85038260619785</v>
      </c>
      <c r="J180">
        <f t="shared" si="65"/>
        <v>6467.621163197271</v>
      </c>
      <c r="K180">
        <f t="shared" si="66"/>
        <v>1.6701495441248208E-2</v>
      </c>
      <c r="L180">
        <f t="shared" si="67"/>
        <v>-0.41880659892316224</v>
      </c>
      <c r="M180">
        <f t="shared" si="68"/>
        <v>270.43157600727471</v>
      </c>
      <c r="N180">
        <f t="shared" si="69"/>
        <v>6467.2023565983482</v>
      </c>
      <c r="O180">
        <f t="shared" si="70"/>
        <v>0.98370092960998834</v>
      </c>
      <c r="P180">
        <f t="shared" si="71"/>
        <v>270.42399993910931</v>
      </c>
      <c r="Q180">
        <f t="shared" si="72"/>
        <v>23.437083921306289</v>
      </c>
      <c r="R180">
        <f t="shared" si="73"/>
        <v>23.434731630059549</v>
      </c>
      <c r="S180">
        <f t="shared" si="60"/>
        <v>-89.537883217755478</v>
      </c>
      <c r="T180">
        <f t="shared" si="74"/>
        <v>-23.434051607355567</v>
      </c>
      <c r="U180">
        <f t="shared" si="75"/>
        <v>4.3017312451940411E-2</v>
      </c>
      <c r="V180">
        <f t="shared" si="76"/>
        <v>1.5105315688129433</v>
      </c>
      <c r="W180">
        <f t="shared" si="77"/>
        <v>69.939092290185769</v>
      </c>
      <c r="X180" s="15">
        <f t="shared" si="78"/>
        <v>0.54061768641054664</v>
      </c>
      <c r="Y180" s="15">
        <f t="shared" si="79"/>
        <v>0.34634243004891951</v>
      </c>
      <c r="Z180" s="15">
        <f t="shared" si="80"/>
        <v>0.73489294277217376</v>
      </c>
      <c r="AA180" s="17">
        <f t="shared" si="81"/>
        <v>559.51273832148615</v>
      </c>
      <c r="AB180">
        <f t="shared" si="82"/>
        <v>821.51053156881062</v>
      </c>
      <c r="AC180">
        <f t="shared" si="83"/>
        <v>25.377632892202655</v>
      </c>
      <c r="AD180">
        <f t="shared" si="84"/>
        <v>67.703261073285944</v>
      </c>
      <c r="AE180">
        <f t="shared" si="85"/>
        <v>22.296738926714056</v>
      </c>
      <c r="AF180">
        <f t="shared" si="86"/>
        <v>3.9077122240062032E-2</v>
      </c>
      <c r="AG180">
        <f t="shared" si="87"/>
        <v>22.335816048954118</v>
      </c>
      <c r="AH180">
        <f t="shared" si="88"/>
        <v>205.15127885161078</v>
      </c>
    </row>
    <row r="181" spans="4:34" x14ac:dyDescent="0.25">
      <c r="D181" s="14">
        <f t="shared" si="61"/>
        <v>42725</v>
      </c>
      <c r="E181" s="15">
        <f t="shared" si="89"/>
        <v>0.61458333333333171</v>
      </c>
      <c r="F181" s="2">
        <f t="shared" si="62"/>
        <v>2457744.3645833335</v>
      </c>
      <c r="G181" s="16">
        <f t="shared" si="63"/>
        <v>0.16972935204198464</v>
      </c>
      <c r="I181">
        <f t="shared" si="64"/>
        <v>270.85380499313032</v>
      </c>
      <c r="J181">
        <f t="shared" si="65"/>
        <v>6467.6245854207218</v>
      </c>
      <c r="K181">
        <f t="shared" si="66"/>
        <v>1.6701495437247901E-2</v>
      </c>
      <c r="L181">
        <f t="shared" si="67"/>
        <v>-0.41869273876020535</v>
      </c>
      <c r="M181">
        <f t="shared" si="68"/>
        <v>270.4351122543701</v>
      </c>
      <c r="N181">
        <f t="shared" si="69"/>
        <v>6467.2058926819618</v>
      </c>
      <c r="O181">
        <f t="shared" si="70"/>
        <v>0.98370070864394854</v>
      </c>
      <c r="P181">
        <f t="shared" si="71"/>
        <v>270.42753617210985</v>
      </c>
      <c r="Q181">
        <f t="shared" si="72"/>
        <v>23.437083920070055</v>
      </c>
      <c r="R181">
        <f t="shared" si="73"/>
        <v>23.434731632064864</v>
      </c>
      <c r="S181">
        <f t="shared" si="60"/>
        <v>-89.534029110436009</v>
      </c>
      <c r="T181">
        <f t="shared" si="74"/>
        <v>-23.434040219127606</v>
      </c>
      <c r="U181">
        <f t="shared" si="75"/>
        <v>4.3017312459511757E-2</v>
      </c>
      <c r="V181">
        <f t="shared" si="76"/>
        <v>1.5088095381593618</v>
      </c>
      <c r="W181">
        <f t="shared" si="77"/>
        <v>69.939104265819253</v>
      </c>
      <c r="X181" s="15">
        <f t="shared" si="78"/>
        <v>0.54061888226516719</v>
      </c>
      <c r="Y181" s="15">
        <f t="shared" si="79"/>
        <v>0.3463435926378915</v>
      </c>
      <c r="Z181" s="15">
        <f t="shared" si="80"/>
        <v>0.73489417189244288</v>
      </c>
      <c r="AA181" s="17">
        <f t="shared" si="81"/>
        <v>559.51283412655403</v>
      </c>
      <c r="AB181">
        <f t="shared" si="82"/>
        <v>826.50880953815692</v>
      </c>
      <c r="AC181">
        <f t="shared" si="83"/>
        <v>26.627202384539231</v>
      </c>
      <c r="AD181">
        <f t="shared" si="84"/>
        <v>68.118786129877918</v>
      </c>
      <c r="AE181">
        <f t="shared" si="85"/>
        <v>21.881213870122082</v>
      </c>
      <c r="AF181">
        <f t="shared" si="86"/>
        <v>3.9886935582592035E-2</v>
      </c>
      <c r="AG181">
        <f t="shared" si="87"/>
        <v>21.921100805704675</v>
      </c>
      <c r="AH181">
        <f t="shared" si="88"/>
        <v>206.30447907948781</v>
      </c>
    </row>
    <row r="182" spans="4:34" x14ac:dyDescent="0.25">
      <c r="D182" s="14">
        <f t="shared" si="61"/>
        <v>42725</v>
      </c>
      <c r="E182" s="15">
        <f t="shared" si="89"/>
        <v>0.61805555555555391</v>
      </c>
      <c r="F182" s="2">
        <f t="shared" si="62"/>
        <v>2457744.3680555555</v>
      </c>
      <c r="G182" s="16">
        <f t="shared" si="63"/>
        <v>0.16972944710624241</v>
      </c>
      <c r="I182">
        <f t="shared" si="64"/>
        <v>270.8572273796035</v>
      </c>
      <c r="J182">
        <f t="shared" si="65"/>
        <v>6467.6280076437133</v>
      </c>
      <c r="K182">
        <f t="shared" si="66"/>
        <v>1.6701495433247598E-2</v>
      </c>
      <c r="L182">
        <f t="shared" si="67"/>
        <v>-0.41857887702435526</v>
      </c>
      <c r="M182">
        <f t="shared" si="68"/>
        <v>270.43864850257916</v>
      </c>
      <c r="N182">
        <f t="shared" si="69"/>
        <v>6467.2094287666887</v>
      </c>
      <c r="O182">
        <f t="shared" si="70"/>
        <v>0.98370048773798446</v>
      </c>
      <c r="P182">
        <f t="shared" si="71"/>
        <v>270.43107240622408</v>
      </c>
      <c r="Q182">
        <f t="shared" si="72"/>
        <v>23.437083918833821</v>
      </c>
      <c r="R182">
        <f t="shared" si="73"/>
        <v>23.434731634070204</v>
      </c>
      <c r="S182">
        <f t="shared" si="60"/>
        <v>-89.530175002569521</v>
      </c>
      <c r="T182">
        <f t="shared" si="74"/>
        <v>-23.434028736296778</v>
      </c>
      <c r="U182">
        <f t="shared" si="75"/>
        <v>4.3017312467083201E-2</v>
      </c>
      <c r="V182">
        <f t="shared" si="76"/>
        <v>1.5070875040763652</v>
      </c>
      <c r="W182">
        <f t="shared" si="77"/>
        <v>69.939116340932273</v>
      </c>
      <c r="X182" s="15">
        <f t="shared" si="78"/>
        <v>0.54062007812216928</v>
      </c>
      <c r="Y182" s="15">
        <f t="shared" si="79"/>
        <v>0.34634475495291295</v>
      </c>
      <c r="Z182" s="15">
        <f t="shared" si="80"/>
        <v>0.73489540129142561</v>
      </c>
      <c r="AA182" s="17">
        <f t="shared" si="81"/>
        <v>559.51293072745818</v>
      </c>
      <c r="AB182">
        <f t="shared" si="82"/>
        <v>831.50708750407398</v>
      </c>
      <c r="AC182">
        <f t="shared" si="83"/>
        <v>27.876771876018495</v>
      </c>
      <c r="AD182">
        <f t="shared" si="84"/>
        <v>68.551501713455153</v>
      </c>
      <c r="AE182">
        <f t="shared" si="85"/>
        <v>21.448498286544847</v>
      </c>
      <c r="AF182">
        <f t="shared" si="86"/>
        <v>4.0761098251135094E-2</v>
      </c>
      <c r="AG182">
        <f t="shared" si="87"/>
        <v>21.489259384795982</v>
      </c>
      <c r="AH182">
        <f t="shared" si="88"/>
        <v>207.44689163271235</v>
      </c>
    </row>
    <row r="183" spans="4:34" x14ac:dyDescent="0.25">
      <c r="D183" s="14">
        <f t="shared" si="61"/>
        <v>42725</v>
      </c>
      <c r="E183" s="15">
        <f t="shared" si="89"/>
        <v>0.62152777777777612</v>
      </c>
      <c r="F183" s="2">
        <f t="shared" si="62"/>
        <v>2457744.371527778</v>
      </c>
      <c r="G183" s="16">
        <f t="shared" si="63"/>
        <v>0.16972954217051292</v>
      </c>
      <c r="I183">
        <f t="shared" si="64"/>
        <v>270.86064976653506</v>
      </c>
      <c r="J183">
        <f t="shared" si="65"/>
        <v>6467.6314298671632</v>
      </c>
      <c r="K183">
        <f t="shared" si="66"/>
        <v>1.6701495429247294E-2</v>
      </c>
      <c r="L183">
        <f t="shared" si="67"/>
        <v>-0.41846501368556582</v>
      </c>
      <c r="M183">
        <f t="shared" si="68"/>
        <v>270.44218475284947</v>
      </c>
      <c r="N183">
        <f t="shared" si="69"/>
        <v>6467.2129648534774</v>
      </c>
      <c r="O183">
        <f t="shared" si="70"/>
        <v>0.98370026689203749</v>
      </c>
      <c r="P183">
        <f t="shared" si="71"/>
        <v>270.43460864239961</v>
      </c>
      <c r="Q183">
        <f t="shared" si="72"/>
        <v>23.43708391759759</v>
      </c>
      <c r="R183">
        <f t="shared" si="73"/>
        <v>23.434731636075572</v>
      </c>
      <c r="S183">
        <f t="shared" si="60"/>
        <v>-89.526320893128826</v>
      </c>
      <c r="T183">
        <f t="shared" si="74"/>
        <v>-23.434017158859941</v>
      </c>
      <c r="U183">
        <f t="shared" si="75"/>
        <v>4.3017312474654741E-2</v>
      </c>
      <c r="V183">
        <f t="shared" si="76"/>
        <v>1.5053654661256974</v>
      </c>
      <c r="W183">
        <f t="shared" si="77"/>
        <v>69.93912851552804</v>
      </c>
      <c r="X183" s="15">
        <f t="shared" si="78"/>
        <v>0.54062127398185711</v>
      </c>
      <c r="Y183" s="15">
        <f t="shared" si="79"/>
        <v>0.34634591699427919</v>
      </c>
      <c r="Z183" s="15">
        <f t="shared" si="80"/>
        <v>0.73489663096943503</v>
      </c>
      <c r="AA183" s="17">
        <f t="shared" si="81"/>
        <v>559.51302812422432</v>
      </c>
      <c r="AB183">
        <f t="shared" si="82"/>
        <v>836.50536546612329</v>
      </c>
      <c r="AC183">
        <f t="shared" si="83"/>
        <v>29.126341366530824</v>
      </c>
      <c r="AD183">
        <f t="shared" si="84"/>
        <v>69.001073563193714</v>
      </c>
      <c r="AE183">
        <f t="shared" si="85"/>
        <v>20.998926436806286</v>
      </c>
      <c r="AF183">
        <f t="shared" si="86"/>
        <v>4.1704640673438154E-2</v>
      </c>
      <c r="AG183">
        <f t="shared" si="87"/>
        <v>21.040631077479723</v>
      </c>
      <c r="AH183">
        <f t="shared" si="88"/>
        <v>208.57831622993734</v>
      </c>
    </row>
    <row r="184" spans="4:34" x14ac:dyDescent="0.25">
      <c r="D184" s="14">
        <f t="shared" si="61"/>
        <v>42725</v>
      </c>
      <c r="E184" s="15">
        <f t="shared" si="89"/>
        <v>0.62499999999999833</v>
      </c>
      <c r="F184" s="2">
        <f t="shared" si="62"/>
        <v>2457744.375</v>
      </c>
      <c r="G184" s="16">
        <f t="shared" si="63"/>
        <v>0.16972963723477069</v>
      </c>
      <c r="I184">
        <f t="shared" si="64"/>
        <v>270.86407215300733</v>
      </c>
      <c r="J184">
        <f t="shared" si="65"/>
        <v>6467.6348520901547</v>
      </c>
      <c r="K184">
        <f t="shared" si="66"/>
        <v>1.6701495425246987E-2</v>
      </c>
      <c r="L184">
        <f t="shared" si="67"/>
        <v>-0.41835114877471763</v>
      </c>
      <c r="M184">
        <f t="shared" si="68"/>
        <v>270.44572100423261</v>
      </c>
      <c r="N184">
        <f t="shared" si="69"/>
        <v>6467.2165009413802</v>
      </c>
      <c r="O184">
        <f t="shared" si="70"/>
        <v>0.98370004610616824</v>
      </c>
      <c r="P184">
        <f t="shared" si="71"/>
        <v>270.43814487968791</v>
      </c>
      <c r="Q184">
        <f t="shared" si="72"/>
        <v>23.437083916361356</v>
      </c>
      <c r="R184">
        <f t="shared" si="73"/>
        <v>23.434731638080962</v>
      </c>
      <c r="S184">
        <f t="shared" si="60"/>
        <v>-89.522466783153192</v>
      </c>
      <c r="T184">
        <f t="shared" si="74"/>
        <v>-23.434005486820137</v>
      </c>
      <c r="U184">
        <f t="shared" si="75"/>
        <v>4.3017312482226379E-2</v>
      </c>
      <c r="V184">
        <f t="shared" si="76"/>
        <v>1.5036434247918966</v>
      </c>
      <c r="W184">
        <f t="shared" si="77"/>
        <v>69.9391407896033</v>
      </c>
      <c r="X184" s="15">
        <f t="shared" si="78"/>
        <v>0.54062246984389462</v>
      </c>
      <c r="Y184" s="15">
        <f t="shared" si="79"/>
        <v>0.34634707876166326</v>
      </c>
      <c r="Z184" s="15">
        <f t="shared" si="80"/>
        <v>0.73489786092612597</v>
      </c>
      <c r="AA184" s="17">
        <f t="shared" si="81"/>
        <v>559.5131263168264</v>
      </c>
      <c r="AB184">
        <f t="shared" si="82"/>
        <v>841.50364342478952</v>
      </c>
      <c r="AC184">
        <f t="shared" si="83"/>
        <v>30.375910856197379</v>
      </c>
      <c r="AD184">
        <f t="shared" si="84"/>
        <v>69.467163064905051</v>
      </c>
      <c r="AE184">
        <f t="shared" si="85"/>
        <v>20.532836935094949</v>
      </c>
      <c r="AF184">
        <f t="shared" si="86"/>
        <v>4.27232695777265E-2</v>
      </c>
      <c r="AG184">
        <f t="shared" si="87"/>
        <v>20.575560204672676</v>
      </c>
      <c r="AH184">
        <f t="shared" si="88"/>
        <v>209.69858215514932</v>
      </c>
    </row>
    <row r="185" spans="4:34" x14ac:dyDescent="0.25">
      <c r="D185" s="14">
        <f t="shared" si="61"/>
        <v>42725</v>
      </c>
      <c r="E185" s="15">
        <f t="shared" si="89"/>
        <v>0.62847222222222054</v>
      </c>
      <c r="F185" s="2">
        <f t="shared" si="62"/>
        <v>2457744.378472222</v>
      </c>
      <c r="G185" s="16">
        <f t="shared" si="63"/>
        <v>0.16972973229902849</v>
      </c>
      <c r="I185">
        <f t="shared" si="64"/>
        <v>270.86749453948141</v>
      </c>
      <c r="J185">
        <f t="shared" si="65"/>
        <v>6467.6382743131471</v>
      </c>
      <c r="K185">
        <f t="shared" si="66"/>
        <v>1.6701495421246684E-2</v>
      </c>
      <c r="L185">
        <f t="shared" si="67"/>
        <v>-0.41823728227701651</v>
      </c>
      <c r="M185">
        <f t="shared" si="68"/>
        <v>270.44925725720441</v>
      </c>
      <c r="N185">
        <f t="shared" si="69"/>
        <v>6467.2200370308701</v>
      </c>
      <c r="O185">
        <f t="shared" si="70"/>
        <v>0.98369982538034706</v>
      </c>
      <c r="P185">
        <f t="shared" si="71"/>
        <v>270.44168111856499</v>
      </c>
      <c r="Q185">
        <f t="shared" si="72"/>
        <v>23.437083915125125</v>
      </c>
      <c r="R185">
        <f t="shared" si="73"/>
        <v>23.434731640086376</v>
      </c>
      <c r="S185">
        <f t="shared" si="60"/>
        <v>-89.518612672129336</v>
      </c>
      <c r="T185">
        <f t="shared" si="74"/>
        <v>-23.433993720175764</v>
      </c>
      <c r="U185">
        <f t="shared" si="75"/>
        <v>4.3017312489798093E-2</v>
      </c>
      <c r="V185">
        <f t="shared" si="76"/>
        <v>1.5019213798666899</v>
      </c>
      <c r="W185">
        <f t="shared" si="77"/>
        <v>69.939153163159645</v>
      </c>
      <c r="X185" s="15">
        <f t="shared" si="78"/>
        <v>0.5406236657084259</v>
      </c>
      <c r="Y185" s="15">
        <f t="shared" si="79"/>
        <v>0.34634824025520466</v>
      </c>
      <c r="Z185" s="15">
        <f t="shared" si="80"/>
        <v>0.73489909116164709</v>
      </c>
      <c r="AA185" s="17">
        <f t="shared" si="81"/>
        <v>559.51322530527716</v>
      </c>
      <c r="AB185">
        <f t="shared" si="82"/>
        <v>846.50192137986426</v>
      </c>
      <c r="AC185">
        <f t="shared" si="83"/>
        <v>31.625480344966064</v>
      </c>
      <c r="AD185">
        <f t="shared" si="84"/>
        <v>69.949428187162624</v>
      </c>
      <c r="AE185">
        <f t="shared" si="85"/>
        <v>20.050571812837376</v>
      </c>
      <c r="AF185">
        <f t="shared" si="86"/>
        <v>4.3823475458437004E-2</v>
      </c>
      <c r="AG185">
        <f t="shared" si="87"/>
        <v>20.094395288295814</v>
      </c>
      <c r="AH185">
        <f t="shared" si="88"/>
        <v>210.80754750751535</v>
      </c>
    </row>
    <row r="186" spans="4:34" x14ac:dyDescent="0.25">
      <c r="D186" s="14">
        <f t="shared" si="61"/>
        <v>42725</v>
      </c>
      <c r="E186" s="15">
        <f t="shared" si="89"/>
        <v>0.63194444444444275</v>
      </c>
      <c r="F186" s="2">
        <f t="shared" si="62"/>
        <v>2457744.3819444445</v>
      </c>
      <c r="G186" s="16">
        <f t="shared" si="63"/>
        <v>0.169729827363299</v>
      </c>
      <c r="I186">
        <f t="shared" si="64"/>
        <v>270.87091692641297</v>
      </c>
      <c r="J186">
        <f t="shared" si="65"/>
        <v>6467.641696536597</v>
      </c>
      <c r="K186">
        <f t="shared" si="66"/>
        <v>1.6701495417246377E-2</v>
      </c>
      <c r="L186">
        <f t="shared" si="67"/>
        <v>-0.41812341417764021</v>
      </c>
      <c r="M186">
        <f t="shared" si="68"/>
        <v>270.45279351223536</v>
      </c>
      <c r="N186">
        <f t="shared" si="69"/>
        <v>6467.2235731224191</v>
      </c>
      <c r="O186">
        <f t="shared" si="70"/>
        <v>0.98369960471454598</v>
      </c>
      <c r="P186">
        <f t="shared" si="71"/>
        <v>270.44521735950116</v>
      </c>
      <c r="Q186">
        <f t="shared" si="72"/>
        <v>23.437083913888891</v>
      </c>
      <c r="R186">
        <f t="shared" si="73"/>
        <v>23.434731642091812</v>
      </c>
      <c r="S186">
        <f t="shared" si="60"/>
        <v>-89.514758559550216</v>
      </c>
      <c r="T186">
        <f t="shared" si="74"/>
        <v>-23.433981858925168</v>
      </c>
      <c r="U186">
        <f t="shared" si="75"/>
        <v>4.3017312497369897E-2</v>
      </c>
      <c r="V186">
        <f t="shared" si="76"/>
        <v>1.5001993311435831</v>
      </c>
      <c r="W186">
        <f t="shared" si="77"/>
        <v>69.939165636198723</v>
      </c>
      <c r="X186" s="15">
        <f t="shared" si="78"/>
        <v>0.54062486157559464</v>
      </c>
      <c r="Y186" s="15">
        <f t="shared" si="79"/>
        <v>0.34634940147504262</v>
      </c>
      <c r="Z186" s="15">
        <f t="shared" si="80"/>
        <v>0.73490032167614672</v>
      </c>
      <c r="AA186" s="17">
        <f t="shared" si="81"/>
        <v>559.51332508958978</v>
      </c>
      <c r="AB186">
        <f t="shared" si="82"/>
        <v>851.50019933114118</v>
      </c>
      <c r="AC186">
        <f t="shared" si="83"/>
        <v>32.875049832785294</v>
      </c>
      <c r="AD186">
        <f t="shared" si="84"/>
        <v>70.447524376047753</v>
      </c>
      <c r="AE186">
        <f t="shared" si="85"/>
        <v>19.552475623952247</v>
      </c>
      <c r="AF186">
        <f t="shared" si="86"/>
        <v>4.5012661518777627E-2</v>
      </c>
      <c r="AG186">
        <f t="shared" si="87"/>
        <v>19.597488285471027</v>
      </c>
      <c r="AH186">
        <f t="shared" si="88"/>
        <v>211.90509834781759</v>
      </c>
    </row>
    <row r="187" spans="4:34" x14ac:dyDescent="0.25">
      <c r="D187" s="14">
        <f t="shared" si="61"/>
        <v>42725</v>
      </c>
      <c r="E187" s="15">
        <f t="shared" si="89"/>
        <v>0.63541666666666496</v>
      </c>
      <c r="F187" s="2">
        <f t="shared" si="62"/>
        <v>2457744.3854166665</v>
      </c>
      <c r="G187" s="16">
        <f t="shared" si="63"/>
        <v>0.16972992242755677</v>
      </c>
      <c r="I187">
        <f t="shared" si="64"/>
        <v>270.87433931288615</v>
      </c>
      <c r="J187">
        <f t="shared" si="65"/>
        <v>6467.6451187595885</v>
      </c>
      <c r="K187">
        <f t="shared" si="66"/>
        <v>1.6701495413246073E-2</v>
      </c>
      <c r="L187">
        <f t="shared" si="67"/>
        <v>-0.41800954450755184</v>
      </c>
      <c r="M187">
        <f t="shared" si="68"/>
        <v>270.45632976837862</v>
      </c>
      <c r="N187">
        <f t="shared" si="69"/>
        <v>6467.2271092150813</v>
      </c>
      <c r="O187">
        <f t="shared" si="70"/>
        <v>0.98369938410882474</v>
      </c>
      <c r="P187">
        <f t="shared" si="71"/>
        <v>270.4487536015497</v>
      </c>
      <c r="Q187">
        <f t="shared" si="72"/>
        <v>23.43708391265266</v>
      </c>
      <c r="R187">
        <f t="shared" si="73"/>
        <v>23.43473164409728</v>
      </c>
      <c r="S187">
        <f t="shared" si="60"/>
        <v>-89.510904446453154</v>
      </c>
      <c r="T187">
        <f t="shared" si="74"/>
        <v>-23.433969903071489</v>
      </c>
      <c r="U187">
        <f t="shared" si="75"/>
        <v>4.3017312504941826E-2</v>
      </c>
      <c r="V187">
        <f t="shared" si="76"/>
        <v>1.4984772791068866</v>
      </c>
      <c r="W187">
        <f t="shared" si="77"/>
        <v>69.939178208717223</v>
      </c>
      <c r="X187" s="15">
        <f t="shared" si="78"/>
        <v>0.54062605744506465</v>
      </c>
      <c r="Y187" s="15">
        <f t="shared" si="79"/>
        <v>0.34635056242085016</v>
      </c>
      <c r="Z187" s="15">
        <f t="shared" si="80"/>
        <v>0.73490155246927913</v>
      </c>
      <c r="AA187" s="17">
        <f t="shared" si="81"/>
        <v>559.51342566973779</v>
      </c>
      <c r="AB187">
        <f t="shared" si="82"/>
        <v>856.49847727910435</v>
      </c>
      <c r="AC187">
        <f t="shared" si="83"/>
        <v>34.124619319776087</v>
      </c>
      <c r="AD187">
        <f t="shared" si="84"/>
        <v>70.961105405361238</v>
      </c>
      <c r="AE187">
        <f t="shared" si="85"/>
        <v>19.038894594638762</v>
      </c>
      <c r="AF187">
        <f t="shared" si="86"/>
        <v>4.6299299175186895E-2</v>
      </c>
      <c r="AG187">
        <f t="shared" si="87"/>
        <v>19.085193893813948</v>
      </c>
      <c r="AH187">
        <f t="shared" si="88"/>
        <v>212.99114775653146</v>
      </c>
    </row>
    <row r="188" spans="4:34" x14ac:dyDescent="0.25">
      <c r="D188" s="14">
        <f t="shared" si="61"/>
        <v>42725</v>
      </c>
      <c r="E188" s="15">
        <f t="shared" si="89"/>
        <v>0.63888888888888717</v>
      </c>
      <c r="F188" s="2">
        <f t="shared" si="62"/>
        <v>2457744.388888889</v>
      </c>
      <c r="G188" s="16">
        <f t="shared" si="63"/>
        <v>0.16973001749182731</v>
      </c>
      <c r="I188">
        <f t="shared" si="64"/>
        <v>270.87776169981862</v>
      </c>
      <c r="J188">
        <f t="shared" si="65"/>
        <v>6467.6485409830393</v>
      </c>
      <c r="K188">
        <f t="shared" si="66"/>
        <v>1.6701495409245766E-2</v>
      </c>
      <c r="L188">
        <f t="shared" si="67"/>
        <v>-0.41789567323659482</v>
      </c>
      <c r="M188">
        <f t="shared" si="68"/>
        <v>270.45986602658201</v>
      </c>
      <c r="N188">
        <f t="shared" si="69"/>
        <v>6467.2306453098026</v>
      </c>
      <c r="O188">
        <f t="shared" si="70"/>
        <v>0.98369916356312537</v>
      </c>
      <c r="P188">
        <f t="shared" si="71"/>
        <v>270.45228984565836</v>
      </c>
      <c r="Q188">
        <f t="shared" si="72"/>
        <v>23.437083911416426</v>
      </c>
      <c r="R188">
        <f t="shared" si="73"/>
        <v>23.434731646102765</v>
      </c>
      <c r="S188">
        <f t="shared" si="60"/>
        <v>-89.507050331810717</v>
      </c>
      <c r="T188">
        <f t="shared" si="74"/>
        <v>-23.433957852611435</v>
      </c>
      <c r="U188">
        <f t="shared" si="75"/>
        <v>4.3017312512513804E-2</v>
      </c>
      <c r="V188">
        <f t="shared" si="76"/>
        <v>1.4967552233177954</v>
      </c>
      <c r="W188">
        <f t="shared" si="77"/>
        <v>69.939190880718442</v>
      </c>
      <c r="X188" s="15">
        <f t="shared" si="78"/>
        <v>0.54062725331714034</v>
      </c>
      <c r="Y188" s="15">
        <f t="shared" si="79"/>
        <v>0.34635172309292245</v>
      </c>
      <c r="Z188" s="15">
        <f t="shared" si="80"/>
        <v>0.73490278354135818</v>
      </c>
      <c r="AA188" s="17">
        <f t="shared" si="81"/>
        <v>559.51352704574754</v>
      </c>
      <c r="AB188">
        <f t="shared" si="82"/>
        <v>861.49675522331529</v>
      </c>
      <c r="AC188">
        <f t="shared" si="83"/>
        <v>35.374188805828823</v>
      </c>
      <c r="AD188">
        <f t="shared" si="84"/>
        <v>71.489824179756226</v>
      </c>
      <c r="AE188">
        <f t="shared" si="85"/>
        <v>18.510175820243774</v>
      </c>
      <c r="AF188">
        <f t="shared" si="86"/>
        <v>4.769311662032185E-2</v>
      </c>
      <c r="AG188">
        <f t="shared" si="87"/>
        <v>18.557868936864097</v>
      </c>
      <c r="AH188">
        <f t="shared" si="88"/>
        <v>214.06563481825097</v>
      </c>
    </row>
    <row r="189" spans="4:34" x14ac:dyDescent="0.25">
      <c r="D189" s="14">
        <f t="shared" si="61"/>
        <v>42725</v>
      </c>
      <c r="E189" s="15">
        <f t="shared" si="89"/>
        <v>0.64236111111110938</v>
      </c>
      <c r="F189" s="2">
        <f t="shared" si="62"/>
        <v>2457744.392361111</v>
      </c>
      <c r="G189" s="16">
        <f t="shared" si="63"/>
        <v>0.16973011255608508</v>
      </c>
      <c r="I189">
        <f t="shared" si="64"/>
        <v>270.8811840862918</v>
      </c>
      <c r="J189">
        <f t="shared" si="65"/>
        <v>6467.6519632060308</v>
      </c>
      <c r="K189">
        <f t="shared" si="66"/>
        <v>1.6701495405245462E-2</v>
      </c>
      <c r="L189">
        <f t="shared" si="67"/>
        <v>-0.41778180039581453</v>
      </c>
      <c r="M189">
        <f t="shared" si="68"/>
        <v>270.463402285896</v>
      </c>
      <c r="N189">
        <f t="shared" si="69"/>
        <v>6467.2341814056354</v>
      </c>
      <c r="O189">
        <f t="shared" si="70"/>
        <v>0.9836989430775076</v>
      </c>
      <c r="P189">
        <f t="shared" si="71"/>
        <v>270.45582609087768</v>
      </c>
      <c r="Q189">
        <f t="shared" si="72"/>
        <v>23.437083910180192</v>
      </c>
      <c r="R189">
        <f t="shared" si="73"/>
        <v>23.434731648108272</v>
      </c>
      <c r="S189">
        <f t="shared" si="60"/>
        <v>-89.503196216663284</v>
      </c>
      <c r="T189">
        <f t="shared" si="74"/>
        <v>-23.433945707548222</v>
      </c>
      <c r="U189">
        <f t="shared" si="75"/>
        <v>4.3017312520085886E-2</v>
      </c>
      <c r="V189">
        <f t="shared" si="76"/>
        <v>1.4950331642619605</v>
      </c>
      <c r="W189">
        <f t="shared" si="77"/>
        <v>69.939203652198984</v>
      </c>
      <c r="X189" s="15">
        <f t="shared" si="78"/>
        <v>0.54062844919148478</v>
      </c>
      <c r="Y189" s="15">
        <f t="shared" si="79"/>
        <v>0.34635288349093207</v>
      </c>
      <c r="Z189" s="15">
        <f t="shared" si="80"/>
        <v>0.73490401489203749</v>
      </c>
      <c r="AA189" s="17">
        <f t="shared" si="81"/>
        <v>559.51362921759187</v>
      </c>
      <c r="AB189">
        <f t="shared" si="82"/>
        <v>866.49503316425944</v>
      </c>
      <c r="AC189">
        <f t="shared" si="83"/>
        <v>36.62375829106486</v>
      </c>
      <c r="AD189">
        <f t="shared" si="84"/>
        <v>72.033333489763777</v>
      </c>
      <c r="AE189">
        <f t="shared" si="85"/>
        <v>17.966666510236223</v>
      </c>
      <c r="AF189">
        <f t="shared" si="86"/>
        <v>4.9205328804338554E-2</v>
      </c>
      <c r="AG189">
        <f t="shared" si="87"/>
        <v>18.01587183904056</v>
      </c>
      <c r="AH189">
        <f t="shared" si="88"/>
        <v>215.12852354830861</v>
      </c>
    </row>
    <row r="190" spans="4:34" x14ac:dyDescent="0.25">
      <c r="D190" s="14">
        <f t="shared" si="61"/>
        <v>42725</v>
      </c>
      <c r="E190" s="15">
        <f t="shared" si="89"/>
        <v>0.64583333333333159</v>
      </c>
      <c r="F190" s="2">
        <f t="shared" si="62"/>
        <v>2457744.3958333335</v>
      </c>
      <c r="G190" s="16">
        <f t="shared" si="63"/>
        <v>0.16973020762035559</v>
      </c>
      <c r="I190">
        <f t="shared" si="64"/>
        <v>270.88460647322336</v>
      </c>
      <c r="J190">
        <f t="shared" si="65"/>
        <v>6467.6553854294807</v>
      </c>
      <c r="K190">
        <f t="shared" si="66"/>
        <v>1.6701495401245155E-2</v>
      </c>
      <c r="L190">
        <f t="shared" si="67"/>
        <v>-0.41766792595505353</v>
      </c>
      <c r="M190">
        <f t="shared" si="68"/>
        <v>270.46693854726828</v>
      </c>
      <c r="N190">
        <f t="shared" si="69"/>
        <v>6467.2377175035253</v>
      </c>
      <c r="O190">
        <f t="shared" si="70"/>
        <v>0.98369872265191316</v>
      </c>
      <c r="P190">
        <f t="shared" si="71"/>
        <v>270.4593623381553</v>
      </c>
      <c r="Q190">
        <f t="shared" si="72"/>
        <v>23.437083908943961</v>
      </c>
      <c r="R190">
        <f t="shared" si="73"/>
        <v>23.434731650113811</v>
      </c>
      <c r="S190">
        <f t="shared" si="60"/>
        <v>-89.499342099983451</v>
      </c>
      <c r="T190">
        <f t="shared" si="74"/>
        <v>-23.433933467878521</v>
      </c>
      <c r="U190">
        <f t="shared" si="75"/>
        <v>4.3017312527658079E-2</v>
      </c>
      <c r="V190">
        <f t="shared" si="76"/>
        <v>1.4933111015005753</v>
      </c>
      <c r="W190">
        <f t="shared" si="77"/>
        <v>69.939216523162258</v>
      </c>
      <c r="X190" s="15">
        <f t="shared" si="78"/>
        <v>0.5406296450684025</v>
      </c>
      <c r="Y190" s="15">
        <f t="shared" si="79"/>
        <v>0.34635404361517397</v>
      </c>
      <c r="Z190" s="15">
        <f t="shared" si="80"/>
        <v>0.73490524652163103</v>
      </c>
      <c r="AA190" s="17">
        <f t="shared" si="81"/>
        <v>559.51373218529807</v>
      </c>
      <c r="AB190">
        <f t="shared" si="82"/>
        <v>871.49331110149808</v>
      </c>
      <c r="AC190">
        <f t="shared" si="83"/>
        <v>37.87332777537452</v>
      </c>
      <c r="AD190">
        <f t="shared" si="84"/>
        <v>72.59128671686301</v>
      </c>
      <c r="AE190">
        <f t="shared" si="85"/>
        <v>17.40871328313699</v>
      </c>
      <c r="AF190">
        <f t="shared" si="86"/>
        <v>5.0848919662060385E-2</v>
      </c>
      <c r="AG190">
        <f t="shared" si="87"/>
        <v>17.459562202799049</v>
      </c>
      <c r="AH190">
        <f t="shared" si="88"/>
        <v>216.17980177394114</v>
      </c>
    </row>
    <row r="191" spans="4:34" x14ac:dyDescent="0.25">
      <c r="D191" s="14">
        <f t="shared" si="61"/>
        <v>42725</v>
      </c>
      <c r="E191" s="15">
        <f t="shared" si="89"/>
        <v>0.6493055555555538</v>
      </c>
      <c r="F191" s="2">
        <f t="shared" si="62"/>
        <v>2457744.3993055555</v>
      </c>
      <c r="G191" s="16">
        <f t="shared" si="63"/>
        <v>0.16973030268461339</v>
      </c>
      <c r="I191">
        <f t="shared" si="64"/>
        <v>270.88802885969653</v>
      </c>
      <c r="J191">
        <f t="shared" si="65"/>
        <v>6467.6588076524731</v>
      </c>
      <c r="K191">
        <f t="shared" si="66"/>
        <v>1.6701495397244852E-2</v>
      </c>
      <c r="L191">
        <f t="shared" si="67"/>
        <v>-0.41755404994527667</v>
      </c>
      <c r="M191">
        <f t="shared" si="68"/>
        <v>270.47047480975124</v>
      </c>
      <c r="N191">
        <f t="shared" si="69"/>
        <v>6467.2412536025276</v>
      </c>
      <c r="O191">
        <f t="shared" si="70"/>
        <v>0.9836985022864021</v>
      </c>
      <c r="P191">
        <f t="shared" si="71"/>
        <v>270.46289858654359</v>
      </c>
      <c r="Q191">
        <f t="shared" si="72"/>
        <v>23.437083907707727</v>
      </c>
      <c r="R191">
        <f t="shared" si="73"/>
        <v>23.434731652119368</v>
      </c>
      <c r="S191">
        <f t="shared" si="60"/>
        <v>-89.495487982809635</v>
      </c>
      <c r="T191">
        <f t="shared" si="74"/>
        <v>-23.433921133605551</v>
      </c>
      <c r="U191">
        <f t="shared" si="75"/>
        <v>4.3017312535230327E-2</v>
      </c>
      <c r="V191">
        <f t="shared" si="76"/>
        <v>1.4915890355182826</v>
      </c>
      <c r="W191">
        <f t="shared" si="77"/>
        <v>69.939229493604799</v>
      </c>
      <c r="X191" s="15">
        <f t="shared" si="78"/>
        <v>0.54063084094755676</v>
      </c>
      <c r="Y191" s="15">
        <f t="shared" si="79"/>
        <v>0.34635520346532123</v>
      </c>
      <c r="Z191" s="15">
        <f t="shared" si="80"/>
        <v>0.73490647842979229</v>
      </c>
      <c r="AA191" s="17">
        <f t="shared" si="81"/>
        <v>559.51383594883839</v>
      </c>
      <c r="AB191">
        <f t="shared" si="82"/>
        <v>876.49158903551574</v>
      </c>
      <c r="AC191">
        <f t="shared" si="83"/>
        <v>39.122897258878936</v>
      </c>
      <c r="AD191">
        <f t="shared" si="84"/>
        <v>73.163338488896599</v>
      </c>
      <c r="AE191">
        <f t="shared" si="85"/>
        <v>16.836661511103401</v>
      </c>
      <c r="AF191">
        <f t="shared" si="86"/>
        <v>5.2638990725448712E-2</v>
      </c>
      <c r="AG191">
        <f t="shared" si="87"/>
        <v>16.889300501828849</v>
      </c>
      <c r="AH191">
        <f t="shared" si="88"/>
        <v>217.21947998460058</v>
      </c>
    </row>
    <row r="192" spans="4:34" x14ac:dyDescent="0.25">
      <c r="D192" s="14">
        <f t="shared" si="61"/>
        <v>42725</v>
      </c>
      <c r="E192" s="15">
        <f t="shared" si="89"/>
        <v>0.65277777777777601</v>
      </c>
      <c r="F192" s="2">
        <f t="shared" si="62"/>
        <v>2457744.402777778</v>
      </c>
      <c r="G192" s="16">
        <f t="shared" si="63"/>
        <v>0.1697303977488839</v>
      </c>
      <c r="I192">
        <f t="shared" si="64"/>
        <v>270.89145124662809</v>
      </c>
      <c r="J192">
        <f t="shared" si="65"/>
        <v>6467.662229875923</v>
      </c>
      <c r="K192">
        <f t="shared" si="66"/>
        <v>1.6701495393244548E-2</v>
      </c>
      <c r="L192">
        <f t="shared" si="67"/>
        <v>-0.41744017233640729</v>
      </c>
      <c r="M192">
        <f t="shared" si="68"/>
        <v>270.4740110742917</v>
      </c>
      <c r="N192">
        <f t="shared" si="69"/>
        <v>6467.2447897035863</v>
      </c>
      <c r="O192">
        <f t="shared" si="70"/>
        <v>0.98369828198091613</v>
      </c>
      <c r="P192">
        <f t="shared" si="71"/>
        <v>270.46643483698938</v>
      </c>
      <c r="Q192">
        <f t="shared" si="72"/>
        <v>23.437083906471496</v>
      </c>
      <c r="R192">
        <f t="shared" si="73"/>
        <v>23.434731654124956</v>
      </c>
      <c r="S192">
        <f t="shared" si="60"/>
        <v>-89.491633864115315</v>
      </c>
      <c r="T192">
        <f t="shared" si="74"/>
        <v>-23.433908704725976</v>
      </c>
      <c r="U192">
        <f t="shared" si="75"/>
        <v>4.3017312542802708E-2</v>
      </c>
      <c r="V192">
        <f t="shared" si="76"/>
        <v>1.4898669658769552</v>
      </c>
      <c r="W192">
        <f t="shared" si="77"/>
        <v>69.93924256353003</v>
      </c>
      <c r="X192" s="15">
        <f t="shared" si="78"/>
        <v>0.5406320368292522</v>
      </c>
      <c r="Y192" s="15">
        <f t="shared" si="79"/>
        <v>0.34635636304166878</v>
      </c>
      <c r="Z192" s="15">
        <f t="shared" si="80"/>
        <v>0.73490771061683557</v>
      </c>
      <c r="AA192" s="17">
        <f t="shared" si="81"/>
        <v>559.51394050824024</v>
      </c>
      <c r="AB192">
        <f t="shared" si="82"/>
        <v>881.4898669658744</v>
      </c>
      <c r="AC192">
        <f t="shared" si="83"/>
        <v>40.3724667414686</v>
      </c>
      <c r="AD192">
        <f t="shared" si="84"/>
        <v>73.749145284943694</v>
      </c>
      <c r="AE192">
        <f t="shared" si="85"/>
        <v>16.250854715056306</v>
      </c>
      <c r="AF192">
        <f t="shared" si="86"/>
        <v>5.4593194718536332E-2</v>
      </c>
      <c r="AG192">
        <f t="shared" si="87"/>
        <v>16.305447909774841</v>
      </c>
      <c r="AH192">
        <f t="shared" si="88"/>
        <v>218.24759016197183</v>
      </c>
    </row>
    <row r="193" spans="4:34" x14ac:dyDescent="0.25">
      <c r="D193" s="14">
        <f t="shared" si="61"/>
        <v>42725</v>
      </c>
      <c r="E193" s="15">
        <f t="shared" si="89"/>
        <v>0.65624999999999822</v>
      </c>
      <c r="F193" s="2">
        <f t="shared" si="62"/>
        <v>2457744.40625</v>
      </c>
      <c r="G193" s="16">
        <f t="shared" si="63"/>
        <v>0.16973049281314168</v>
      </c>
      <c r="I193">
        <f t="shared" si="64"/>
        <v>270.89487363310127</v>
      </c>
      <c r="J193">
        <f t="shared" si="65"/>
        <v>6467.6656520989145</v>
      </c>
      <c r="K193">
        <f t="shared" si="66"/>
        <v>1.6701495389244241E-2</v>
      </c>
      <c r="L193">
        <f t="shared" si="67"/>
        <v>-0.41732629315941072</v>
      </c>
      <c r="M193">
        <f t="shared" si="68"/>
        <v>270.47754733994185</v>
      </c>
      <c r="N193">
        <f t="shared" si="69"/>
        <v>6467.2483258057555</v>
      </c>
      <c r="O193">
        <f t="shared" si="70"/>
        <v>0.98369806173551511</v>
      </c>
      <c r="P193">
        <f t="shared" si="71"/>
        <v>270.46997108854492</v>
      </c>
      <c r="Q193">
        <f t="shared" si="72"/>
        <v>23.437083905235262</v>
      </c>
      <c r="R193">
        <f t="shared" si="73"/>
        <v>23.434731656130563</v>
      </c>
      <c r="S193">
        <f t="shared" si="60"/>
        <v>-89.487779744939047</v>
      </c>
      <c r="T193">
        <f t="shared" si="74"/>
        <v>-23.433896181243057</v>
      </c>
      <c r="U193">
        <f t="shared" si="75"/>
        <v>4.3017312550375157E-2</v>
      </c>
      <c r="V193">
        <f t="shared" si="76"/>
        <v>1.4881448930612358</v>
      </c>
      <c r="W193">
        <f t="shared" si="77"/>
        <v>69.939255732934427</v>
      </c>
      <c r="X193" s="15">
        <f t="shared" si="78"/>
        <v>0.540633232713152</v>
      </c>
      <c r="Y193" s="15">
        <f t="shared" si="79"/>
        <v>0.34635752234388972</v>
      </c>
      <c r="Z193" s="15">
        <f t="shared" si="80"/>
        <v>0.73490894308241428</v>
      </c>
      <c r="AA193" s="17">
        <f t="shared" si="81"/>
        <v>559.51404586347542</v>
      </c>
      <c r="AB193">
        <f t="shared" si="82"/>
        <v>886.48814489305869</v>
      </c>
      <c r="AC193">
        <f t="shared" si="83"/>
        <v>41.622036223264672</v>
      </c>
      <c r="AD193">
        <f t="shared" si="84"/>
        <v>74.348365990915724</v>
      </c>
      <c r="AE193">
        <f t="shared" si="85"/>
        <v>15.651634009084276</v>
      </c>
      <c r="AF193">
        <f t="shared" si="86"/>
        <v>5.6732278805973618E-2</v>
      </c>
      <c r="AG193">
        <f t="shared" si="87"/>
        <v>15.70836628789025</v>
      </c>
      <c r="AH193">
        <f t="shared" si="88"/>
        <v>219.26418460233759</v>
      </c>
    </row>
    <row r="194" spans="4:34" x14ac:dyDescent="0.25">
      <c r="D194" s="14">
        <f t="shared" si="61"/>
        <v>42725</v>
      </c>
      <c r="E194" s="15">
        <f t="shared" si="89"/>
        <v>0.65972222222222043</v>
      </c>
      <c r="F194" s="2">
        <f t="shared" si="62"/>
        <v>2457744.409722222</v>
      </c>
      <c r="G194" s="16">
        <f t="shared" si="63"/>
        <v>0.16973058787739945</v>
      </c>
      <c r="I194">
        <f t="shared" si="64"/>
        <v>270.89829601957445</v>
      </c>
      <c r="J194">
        <f t="shared" si="65"/>
        <v>6467.6690743219051</v>
      </c>
      <c r="K194">
        <f t="shared" si="66"/>
        <v>1.6701495385243938E-2</v>
      </c>
      <c r="L194">
        <f t="shared" si="67"/>
        <v>-0.41721241239946394</v>
      </c>
      <c r="M194">
        <f t="shared" si="68"/>
        <v>270.48108360717498</v>
      </c>
      <c r="N194">
        <f t="shared" si="69"/>
        <v>6467.2518619095054</v>
      </c>
      <c r="O194">
        <f t="shared" si="70"/>
        <v>0.9836978415501707</v>
      </c>
      <c r="P194">
        <f t="shared" si="71"/>
        <v>270.4735073416835</v>
      </c>
      <c r="Q194">
        <f t="shared" si="72"/>
        <v>23.437083903999032</v>
      </c>
      <c r="R194">
        <f t="shared" si="73"/>
        <v>23.434731658136197</v>
      </c>
      <c r="S194">
        <f t="shared" si="60"/>
        <v>-89.483925624770521</v>
      </c>
      <c r="T194">
        <f t="shared" si="74"/>
        <v>-23.433883563155092</v>
      </c>
      <c r="U194">
        <f t="shared" si="75"/>
        <v>4.3017312557947725E-2</v>
      </c>
      <c r="V194">
        <f t="shared" si="76"/>
        <v>1.4864228168636622</v>
      </c>
      <c r="W194">
        <f t="shared" si="77"/>
        <v>69.939269001819753</v>
      </c>
      <c r="X194" s="15">
        <f t="shared" si="78"/>
        <v>0.54063442859940014</v>
      </c>
      <c r="Y194" s="15">
        <f t="shared" si="79"/>
        <v>0.34635868137212306</v>
      </c>
      <c r="Z194" s="15">
        <f t="shared" si="80"/>
        <v>0.73491017582667717</v>
      </c>
      <c r="AA194" s="17">
        <f t="shared" si="81"/>
        <v>559.51415201455802</v>
      </c>
      <c r="AB194">
        <f t="shared" si="82"/>
        <v>891.48642281686102</v>
      </c>
      <c r="AC194">
        <f t="shared" si="83"/>
        <v>42.871605704215256</v>
      </c>
      <c r="AD194">
        <f t="shared" si="84"/>
        <v>74.960662405793528</v>
      </c>
      <c r="AE194">
        <f t="shared" si="85"/>
        <v>15.039337594206472</v>
      </c>
      <c r="AF194">
        <f t="shared" si="86"/>
        <v>5.9080770482648058E-2</v>
      </c>
      <c r="AG194">
        <f t="shared" si="87"/>
        <v>15.09841836468912</v>
      </c>
      <c r="AH194">
        <f t="shared" si="88"/>
        <v>220.26933473992068</v>
      </c>
    </row>
    <row r="195" spans="4:34" x14ac:dyDescent="0.25">
      <c r="D195" s="14">
        <f t="shared" si="61"/>
        <v>42725</v>
      </c>
      <c r="E195" s="15">
        <f t="shared" si="89"/>
        <v>0.66319444444444264</v>
      </c>
      <c r="F195" s="2">
        <f t="shared" si="62"/>
        <v>2457744.4131944445</v>
      </c>
      <c r="G195" s="16">
        <f t="shared" si="63"/>
        <v>0.16973068294166999</v>
      </c>
      <c r="I195">
        <f t="shared" si="64"/>
        <v>270.90171840650692</v>
      </c>
      <c r="J195">
        <f t="shared" si="65"/>
        <v>6467.6724965453568</v>
      </c>
      <c r="K195">
        <f t="shared" si="66"/>
        <v>1.6701495381243631E-2</v>
      </c>
      <c r="L195">
        <f t="shared" si="67"/>
        <v>-0.41709853004160763</v>
      </c>
      <c r="M195">
        <f t="shared" si="68"/>
        <v>270.48461987646533</v>
      </c>
      <c r="N195">
        <f t="shared" si="69"/>
        <v>6467.2553980153152</v>
      </c>
      <c r="O195">
        <f t="shared" si="70"/>
        <v>0.98369762142485384</v>
      </c>
      <c r="P195">
        <f t="shared" si="71"/>
        <v>270.47704359687924</v>
      </c>
      <c r="Q195">
        <f t="shared" si="72"/>
        <v>23.437083902762797</v>
      </c>
      <c r="R195">
        <f t="shared" si="73"/>
        <v>23.43473166014185</v>
      </c>
      <c r="S195">
        <f t="shared" si="60"/>
        <v>-89.480071503098429</v>
      </c>
      <c r="T195">
        <f t="shared" si="74"/>
        <v>-23.433870850460313</v>
      </c>
      <c r="U195">
        <f t="shared" si="75"/>
        <v>4.3017312565520334E-2</v>
      </c>
      <c r="V195">
        <f t="shared" si="76"/>
        <v>1.4847007370758525</v>
      </c>
      <c r="W195">
        <f t="shared" si="77"/>
        <v>69.939282370187712</v>
      </c>
      <c r="X195" s="15">
        <f t="shared" si="78"/>
        <v>0.54063562448814173</v>
      </c>
      <c r="Y195" s="15">
        <f t="shared" si="79"/>
        <v>0.34635984012650922</v>
      </c>
      <c r="Z195" s="15">
        <f t="shared" si="80"/>
        <v>0.73491140884977424</v>
      </c>
      <c r="AA195" s="17">
        <f t="shared" si="81"/>
        <v>559.5142589615017</v>
      </c>
      <c r="AB195">
        <f t="shared" si="82"/>
        <v>896.48470073707324</v>
      </c>
      <c r="AC195">
        <f t="shared" si="83"/>
        <v>44.12117518426831</v>
      </c>
      <c r="AD195">
        <f t="shared" si="84"/>
        <v>75.585699700314748</v>
      </c>
      <c r="AE195">
        <f t="shared" si="85"/>
        <v>14.414300299685252</v>
      </c>
      <c r="AF195">
        <f t="shared" si="86"/>
        <v>6.1667850598488026E-2</v>
      </c>
      <c r="AG195">
        <f t="shared" si="87"/>
        <v>14.475968150283739</v>
      </c>
      <c r="AH195">
        <f t="shared" si="88"/>
        <v>221.2631299814353</v>
      </c>
    </row>
    <row r="196" spans="4:34" x14ac:dyDescent="0.25">
      <c r="D196" s="14">
        <f t="shared" si="61"/>
        <v>42725</v>
      </c>
      <c r="E196" s="15">
        <f t="shared" si="89"/>
        <v>0.66666666666666485</v>
      </c>
      <c r="F196" s="2">
        <f t="shared" si="62"/>
        <v>2457744.4166666665</v>
      </c>
      <c r="G196" s="16">
        <f t="shared" si="63"/>
        <v>0.16973077800592776</v>
      </c>
      <c r="I196">
        <f t="shared" si="64"/>
        <v>270.90514079298009</v>
      </c>
      <c r="J196">
        <f t="shared" si="65"/>
        <v>6467.6759187683474</v>
      </c>
      <c r="K196">
        <f t="shared" si="66"/>
        <v>1.6701495377243327E-2</v>
      </c>
      <c r="L196">
        <f t="shared" si="67"/>
        <v>-0.41698464611699798</v>
      </c>
      <c r="M196">
        <f t="shared" si="68"/>
        <v>270.4881561468631</v>
      </c>
      <c r="N196">
        <f t="shared" si="69"/>
        <v>6467.2589341222301</v>
      </c>
      <c r="O196">
        <f t="shared" si="70"/>
        <v>0.98369740135962491</v>
      </c>
      <c r="P196">
        <f t="shared" si="71"/>
        <v>270.48057985318246</v>
      </c>
      <c r="Q196">
        <f t="shared" si="72"/>
        <v>23.437083901526563</v>
      </c>
      <c r="R196">
        <f t="shared" si="73"/>
        <v>23.434731662147531</v>
      </c>
      <c r="S196">
        <f t="shared" si="60"/>
        <v>-89.476217380963377</v>
      </c>
      <c r="T196">
        <f t="shared" si="74"/>
        <v>-23.433858043162083</v>
      </c>
      <c r="U196">
        <f t="shared" si="75"/>
        <v>4.3017312573093054E-2</v>
      </c>
      <c r="V196">
        <f t="shared" si="76"/>
        <v>1.4829786541839316</v>
      </c>
      <c r="W196">
        <f t="shared" si="77"/>
        <v>69.939295838034752</v>
      </c>
      <c r="X196" s="15">
        <f t="shared" si="78"/>
        <v>0.54063682037903904</v>
      </c>
      <c r="Y196" s="15">
        <f t="shared" si="79"/>
        <v>0.34636099860672032</v>
      </c>
      <c r="Z196" s="15">
        <f t="shared" si="80"/>
        <v>0.73491264215135776</v>
      </c>
      <c r="AA196" s="17">
        <f t="shared" si="81"/>
        <v>559.51436670427802</v>
      </c>
      <c r="AB196">
        <f t="shared" si="82"/>
        <v>901.48297865418135</v>
      </c>
      <c r="AC196">
        <f t="shared" si="83"/>
        <v>45.370744663545338</v>
      </c>
      <c r="AD196">
        <f t="shared" si="84"/>
        <v>76.223146829230458</v>
      </c>
      <c r="AE196">
        <f t="shared" si="85"/>
        <v>13.776853170769542</v>
      </c>
      <c r="AF196">
        <f t="shared" si="86"/>
        <v>6.4528474028211727E-2</v>
      </c>
      <c r="AG196">
        <f t="shared" si="87"/>
        <v>13.841381644797753</v>
      </c>
      <c r="AH196">
        <f t="shared" si="88"/>
        <v>222.24567655939944</v>
      </c>
    </row>
    <row r="197" spans="4:34" x14ac:dyDescent="0.25">
      <c r="D197" s="14">
        <f t="shared" si="61"/>
        <v>42725</v>
      </c>
      <c r="E197" s="15">
        <f t="shared" si="89"/>
        <v>0.67013888888888706</v>
      </c>
      <c r="F197" s="2">
        <f t="shared" si="62"/>
        <v>2457744.420138889</v>
      </c>
      <c r="G197" s="16">
        <f t="shared" si="63"/>
        <v>0.1697308730701983</v>
      </c>
      <c r="I197">
        <f t="shared" si="64"/>
        <v>270.90856317991074</v>
      </c>
      <c r="J197">
        <f t="shared" si="65"/>
        <v>6467.6793409917991</v>
      </c>
      <c r="K197">
        <f t="shared" si="66"/>
        <v>1.670149537324302E-2</v>
      </c>
      <c r="L197">
        <f t="shared" si="67"/>
        <v>-0.41687076059533967</v>
      </c>
      <c r="M197">
        <f t="shared" si="68"/>
        <v>270.49169241931543</v>
      </c>
      <c r="N197">
        <f t="shared" si="69"/>
        <v>6467.2624702312041</v>
      </c>
      <c r="O197">
        <f t="shared" si="70"/>
        <v>0.9836971813544253</v>
      </c>
      <c r="P197">
        <f t="shared" si="71"/>
        <v>270.48411611154023</v>
      </c>
      <c r="Q197">
        <f t="shared" si="72"/>
        <v>23.437083900290332</v>
      </c>
      <c r="R197">
        <f t="shared" si="73"/>
        <v>23.434731664153237</v>
      </c>
      <c r="S197">
        <f t="shared" ref="S197:S244" si="90">DEGREES(ATAN2(COS(RADIANS(P197)),COS(RADIANS(R197))*SIN(RADIANS(P197))))</f>
        <v>-89.472363257338685</v>
      </c>
      <c r="T197">
        <f t="shared" si="74"/>
        <v>-23.433845141256924</v>
      </c>
      <c r="U197">
        <f t="shared" si="75"/>
        <v>4.3017312580665885E-2</v>
      </c>
      <c r="V197">
        <f t="shared" si="76"/>
        <v>1.4812565677488296</v>
      </c>
      <c r="W197">
        <f t="shared" si="77"/>
        <v>69.939309405364398</v>
      </c>
      <c r="X197" s="15">
        <f t="shared" si="78"/>
        <v>0.5406380162723966</v>
      </c>
      <c r="Y197" s="15">
        <f t="shared" si="79"/>
        <v>0.34636215681305105</v>
      </c>
      <c r="Z197" s="15">
        <f t="shared" si="80"/>
        <v>0.73491387573174216</v>
      </c>
      <c r="AA197" s="17">
        <f t="shared" si="81"/>
        <v>559.51447524291518</v>
      </c>
      <c r="AB197">
        <f t="shared" si="82"/>
        <v>906.48125656774619</v>
      </c>
      <c r="AC197">
        <f t="shared" si="83"/>
        <v>46.620314141936547</v>
      </c>
      <c r="AD197">
        <f t="shared" si="84"/>
        <v>76.872676898431862</v>
      </c>
      <c r="AE197">
        <f t="shared" si="85"/>
        <v>13.127323101568138</v>
      </c>
      <c r="AF197">
        <f t="shared" si="86"/>
        <v>6.7704820956979939E-2</v>
      </c>
      <c r="AG197">
        <f t="shared" si="87"/>
        <v>13.195027922525117</v>
      </c>
      <c r="AH197">
        <f t="shared" si="88"/>
        <v>223.21709641080218</v>
      </c>
    </row>
    <row r="198" spans="4:34" x14ac:dyDescent="0.25">
      <c r="D198" s="14">
        <f t="shared" ref="D198:D261" si="91">$B$10+E198-MOD(E198,1)</f>
        <v>42725</v>
      </c>
      <c r="E198" s="15">
        <f t="shared" si="89"/>
        <v>0.67361111111110927</v>
      </c>
      <c r="F198" s="2">
        <f t="shared" ref="F198:F244" si="92">D198+2415018.5+E198-$B$8/24</f>
        <v>2457744.423611111</v>
      </c>
      <c r="G198" s="16">
        <f t="shared" ref="G198:G244" si="93">(F198-2451545)/36525</f>
        <v>0.16973096813445607</v>
      </c>
      <c r="I198">
        <f t="shared" ref="I198:I244" si="94">MOD(280.46646+G198*(36000.76983 + G198*0.0003032),360)</f>
        <v>270.91198556638392</v>
      </c>
      <c r="J198">
        <f t="shared" ref="J198:J244" si="95">357.52911+G198*(35999.05029 - 0.0001537*G198)</f>
        <v>6467.6827632147897</v>
      </c>
      <c r="K198">
        <f t="shared" ref="K198:K244" si="96">0.016708634-G198*(0.000042037+0.0000001267*G198)</f>
        <v>1.6701495369242716E-2</v>
      </c>
      <c r="L198">
        <f t="shared" ref="L198:L244" si="97">SIN(RADIANS(J198))*(1.914602-G198*(0.004817+0.000014*G198))+SIN(RADIANS(2*J198))*(0.019993-0.000101*G198)+SIN(RADIANS(3*J198))*0.000289</f>
        <v>-0.41675687350779</v>
      </c>
      <c r="M198">
        <f t="shared" ref="M198:M244" si="98">I198+L198</f>
        <v>270.49522869287614</v>
      </c>
      <c r="N198">
        <f t="shared" ref="N198:N244" si="99">J198+L198</f>
        <v>6467.2660063412823</v>
      </c>
      <c r="O198">
        <f t="shared" ref="O198:O244" si="100">(1.000001018*(1-K198*K198))/(1+K198*COS(RADIANS(N198)))</f>
        <v>0.98369696140931506</v>
      </c>
      <c r="P198">
        <f t="shared" ref="P198:P244" si="101">M198-0.00569-0.00478*SIN(RADIANS(125.04-1934.136*G198))</f>
        <v>270.48765237100645</v>
      </c>
      <c r="Q198">
        <f t="shared" ref="Q198:Q244" si="102">23+(26+((21.448-G198*(46.815+G198*(0.00059-G198*0.001813))))/60)/60</f>
        <v>23.437083899054098</v>
      </c>
      <c r="R198">
        <f t="shared" ref="R198:R244" si="103">Q198+0.00256*COS(RADIANS(125.04-1934.136*G198))</f>
        <v>23.434731666158964</v>
      </c>
      <c r="S198">
        <f t="shared" si="90"/>
        <v>-89.468509133261009</v>
      </c>
      <c r="T198">
        <f t="shared" ref="T198:T244" si="104">DEGREES(ASIN(SIN(RADIANS(R198))*SIN(RADIANS(P198))))</f>
        <v>-23.433832144748244</v>
      </c>
      <c r="U198">
        <f t="shared" ref="U198:U244" si="105">TAN(RADIANS(R198/2))*TAN(RADIANS(R198/2))</f>
        <v>4.3017312588238779E-2</v>
      </c>
      <c r="V198">
        <f t="shared" ref="V198:V244" si="106">4*DEGREES(U198*SIN(2*RADIANS(I198))-2*K198*SIN(RADIANS(J198))+4*K198*U198*SIN(RADIANS(J198))*COS(2*RADIANS(I198))-0.5*U198*U198*SIN(4*RADIANS(I198))-1.25*K198*K198*SIN(2*RADIANS(J198)))</f>
        <v>1.4795344782553412</v>
      </c>
      <c r="W198">
        <f t="shared" ref="W198:W244" si="107">DEGREES(ACOS(COS(RADIANS(90.833))/(COS(RADIANS($B$6))*COS(RADIANS(T198)))-TAN(RADIANS($B$6))*TAN(RADIANS(T198))))</f>
        <v>69.939323072173011</v>
      </c>
      <c r="X198" s="15">
        <f t="shared" ref="X198:X244" si="108">(720-4*$B$7-V198+$B$8*60)/1440</f>
        <v>0.54063921216787825</v>
      </c>
      <c r="Y198" s="15">
        <f t="shared" ref="Y198:Y244" si="109">X198-W198*4/1440</f>
        <v>0.34636331474517545</v>
      </c>
      <c r="Z198" s="15">
        <f t="shared" ref="Z198:Z244" si="110">X198+W198*4/1440</f>
        <v>0.73491510959058104</v>
      </c>
      <c r="AA198" s="17">
        <f t="shared" ref="AA198:AA244" si="111">8*W198</f>
        <v>559.51458457738408</v>
      </c>
      <c r="AB198">
        <f t="shared" ref="AB198:AB244" si="112">MOD(E198*1440+V198+4*$B$7-60*$B$8,1440)</f>
        <v>911.47953447825273</v>
      </c>
      <c r="AC198">
        <f t="shared" ref="AC198:AC244" si="113">IF(AB198/4&lt;0,AB198/4+180,AB198/4-180)</f>
        <v>47.869883619563183</v>
      </c>
      <c r="AD198">
        <f t="shared" ref="AD198:AD244" si="114">DEGREES(ACOS(SIN(RADIANS($B$6))*SIN(RADIANS(T198))+COS(RADIANS($B$6))*COS(RADIANS(T198))*COS(RADIANS(AC198))))</f>
        <v>77.533967489520819</v>
      </c>
      <c r="AE198">
        <f t="shared" ref="AE198:AE244" si="115">90-AD198</f>
        <v>12.466032510479181</v>
      </c>
      <c r="AF198">
        <f t="shared" ref="AF198:AF244" si="116">IF(AE198&gt;85,0,IF(AE198&gt;5,58.1/TAN(RADIANS(AE198))-0.07/POWER(TAN(RADIANS(AE198)),3)+0.000086/POWER(TAN(RADIANS(AE198)),5),IF(AE198&gt;-0.575,1735+AE198*(-518.2+AE198*(103.4+AE198*(-12.79+AE198*0.711))),-20.772/TAN(RADIANS(AE198)))))/3600</f>
        <v>7.1248193426081255E-2</v>
      </c>
      <c r="AG198">
        <f t="shared" ref="AG198:AG244" si="117">AE198+AF198</f>
        <v>12.537280703905262</v>
      </c>
      <c r="AH198">
        <f t="shared" ref="AH198:AH244" si="118">IF(AC198&gt;0,MOD(DEGREES(ACOS(((SIN(RADIANS($B$6))*COS(RADIANS(AD198)))-SIN(RADIANS(T198)))/(COS(RADIANS($B$6))*SIN(RADIANS(AD198)))))+180,360),MOD(540-DEGREES(ACOS(((SIN(RADIANS($B$6))*COS(RADIANS(AD198)))-SIN(RADIANS(T198)))/(COS(RADIANS($B$6))*SIN(RADIANS(AD198))))),360))</f>
        <v>224.17752608830781</v>
      </c>
    </row>
    <row r="199" spans="4:34" x14ac:dyDescent="0.25">
      <c r="D199" s="14">
        <f t="shared" si="91"/>
        <v>42725</v>
      </c>
      <c r="E199" s="15">
        <f t="shared" ref="E199:E244" si="119">E198+(1/12)/24</f>
        <v>0.67708333333333148</v>
      </c>
      <c r="F199" s="2">
        <f t="shared" si="92"/>
        <v>2457744.4270833335</v>
      </c>
      <c r="G199" s="16">
        <f t="shared" si="93"/>
        <v>0.16973106319872658</v>
      </c>
      <c r="I199">
        <f t="shared" si="94"/>
        <v>270.91540795331548</v>
      </c>
      <c r="J199">
        <f t="shared" si="95"/>
        <v>6467.6861854382396</v>
      </c>
      <c r="K199">
        <f t="shared" si="96"/>
        <v>1.6701495365242409E-2</v>
      </c>
      <c r="L199">
        <f t="shared" si="97"/>
        <v>-0.41664298482410678</v>
      </c>
      <c r="M199">
        <f t="shared" si="98"/>
        <v>270.4987649684914</v>
      </c>
      <c r="N199">
        <f t="shared" si="99"/>
        <v>6467.2695424534159</v>
      </c>
      <c r="O199">
        <f t="shared" si="100"/>
        <v>0.98369674152423614</v>
      </c>
      <c r="P199">
        <f t="shared" si="101"/>
        <v>270.49118863252721</v>
      </c>
      <c r="Q199">
        <f t="shared" si="102"/>
        <v>23.437083897817867</v>
      </c>
      <c r="R199">
        <f t="shared" si="103"/>
        <v>23.434731668164719</v>
      </c>
      <c r="S199">
        <f t="shared" si="90"/>
        <v>-89.464655007704735</v>
      </c>
      <c r="T199">
        <f t="shared" si="104"/>
        <v>-23.433819053632515</v>
      </c>
      <c r="U199">
        <f t="shared" si="105"/>
        <v>4.3017312595811791E-2</v>
      </c>
      <c r="V199">
        <f t="shared" si="106"/>
        <v>1.4778123852650114</v>
      </c>
      <c r="W199">
        <f t="shared" si="107"/>
        <v>69.939336838464214</v>
      </c>
      <c r="X199" s="15">
        <f t="shared" si="108"/>
        <v>0.54064040806578817</v>
      </c>
      <c r="Y199" s="15">
        <f t="shared" si="109"/>
        <v>0.34636447240338758</v>
      </c>
      <c r="Z199" s="15">
        <f t="shared" si="110"/>
        <v>0.7349163437281887</v>
      </c>
      <c r="AA199" s="17">
        <f t="shared" si="111"/>
        <v>559.51469470771372</v>
      </c>
      <c r="AB199">
        <f t="shared" si="112"/>
        <v>916.47781238526238</v>
      </c>
      <c r="AC199">
        <f t="shared" si="113"/>
        <v>49.119453096315596</v>
      </c>
      <c r="AD199">
        <f t="shared" si="114"/>
        <v>78.206700942814578</v>
      </c>
      <c r="AE199">
        <f t="shared" si="115"/>
        <v>11.793299057185422</v>
      </c>
      <c r="AF199">
        <f t="shared" si="116"/>
        <v>7.5221516556503998E-2</v>
      </c>
      <c r="AG199">
        <f t="shared" si="117"/>
        <v>11.868520573741925</v>
      </c>
      <c r="AH199">
        <f t="shared" si="118"/>
        <v>225.12711570777284</v>
      </c>
    </row>
    <row r="200" spans="4:34" x14ac:dyDescent="0.25">
      <c r="D200" s="14">
        <f t="shared" si="91"/>
        <v>42725</v>
      </c>
      <c r="E200" s="15">
        <f t="shared" si="119"/>
        <v>0.68055555555555369</v>
      </c>
      <c r="F200" s="2">
        <f t="shared" si="92"/>
        <v>2457744.4305555555</v>
      </c>
      <c r="G200" s="16">
        <f t="shared" si="93"/>
        <v>0.16973115826298435</v>
      </c>
      <c r="I200">
        <f t="shared" si="94"/>
        <v>270.91883033978866</v>
      </c>
      <c r="J200">
        <f t="shared" si="95"/>
        <v>6467.6896076612311</v>
      </c>
      <c r="K200">
        <f t="shared" si="96"/>
        <v>1.6701495361242106E-2</v>
      </c>
      <c r="L200">
        <f t="shared" si="97"/>
        <v>-0.41652909457531273</v>
      </c>
      <c r="M200">
        <f t="shared" si="98"/>
        <v>270.50230124521335</v>
      </c>
      <c r="N200">
        <f t="shared" si="99"/>
        <v>6467.2730785666554</v>
      </c>
      <c r="O200">
        <f t="shared" si="100"/>
        <v>0.98369652169924837</v>
      </c>
      <c r="P200">
        <f t="shared" si="101"/>
        <v>270.49472489515466</v>
      </c>
      <c r="Q200">
        <f t="shared" si="102"/>
        <v>23.437083896581633</v>
      </c>
      <c r="R200">
        <f t="shared" si="103"/>
        <v>23.434731670170496</v>
      </c>
      <c r="S200">
        <f t="shared" si="90"/>
        <v>-89.460800881708423</v>
      </c>
      <c r="T200">
        <f t="shared" si="104"/>
        <v>-23.433805867913179</v>
      </c>
      <c r="U200">
        <f t="shared" si="105"/>
        <v>4.3017312603384886E-2</v>
      </c>
      <c r="V200">
        <f t="shared" si="106"/>
        <v>1.4760902892626526</v>
      </c>
      <c r="W200">
        <f t="shared" si="107"/>
        <v>69.939350704234315</v>
      </c>
      <c r="X200" s="15">
        <f t="shared" si="108"/>
        <v>0.54064160396578986</v>
      </c>
      <c r="Y200" s="15">
        <f t="shared" si="109"/>
        <v>0.34636562978736118</v>
      </c>
      <c r="Z200" s="15">
        <f t="shared" si="110"/>
        <v>0.73491757814421854</v>
      </c>
      <c r="AA200" s="17">
        <f t="shared" si="111"/>
        <v>559.51480563387452</v>
      </c>
      <c r="AB200">
        <f t="shared" si="112"/>
        <v>921.4760902892599</v>
      </c>
      <c r="AC200">
        <f t="shared" si="113"/>
        <v>50.369022572314975</v>
      </c>
      <c r="AD200">
        <f t="shared" si="114"/>
        <v>78.890564601844787</v>
      </c>
      <c r="AE200">
        <f t="shared" si="115"/>
        <v>11.109435398155213</v>
      </c>
      <c r="AF200">
        <f t="shared" si="116"/>
        <v>7.9702667131887339E-2</v>
      </c>
      <c r="AG200">
        <f t="shared" si="117"/>
        <v>11.1891380652871</v>
      </c>
      <c r="AH200">
        <f t="shared" si="118"/>
        <v>226.06602793777515</v>
      </c>
    </row>
    <row r="201" spans="4:34" x14ac:dyDescent="0.25">
      <c r="D201" s="14">
        <f t="shared" si="91"/>
        <v>42725</v>
      </c>
      <c r="E201" s="15">
        <f t="shared" si="119"/>
        <v>0.6840277777777759</v>
      </c>
      <c r="F201" s="2">
        <f t="shared" si="92"/>
        <v>2457744.434027778</v>
      </c>
      <c r="G201" s="16">
        <f t="shared" si="93"/>
        <v>0.16973125332725489</v>
      </c>
      <c r="I201">
        <f t="shared" si="94"/>
        <v>270.92225272672113</v>
      </c>
      <c r="J201">
        <f t="shared" si="95"/>
        <v>6467.6930298846819</v>
      </c>
      <c r="K201">
        <f t="shared" si="96"/>
        <v>1.6701495357241799E-2</v>
      </c>
      <c r="L201">
        <f t="shared" si="97"/>
        <v>-0.41641520273124605</v>
      </c>
      <c r="M201">
        <f t="shared" si="98"/>
        <v>270.5058375239899</v>
      </c>
      <c r="N201">
        <f t="shared" si="99"/>
        <v>6467.2766146819504</v>
      </c>
      <c r="O201">
        <f t="shared" si="100"/>
        <v>0.98369630193429336</v>
      </c>
      <c r="P201">
        <f t="shared" si="101"/>
        <v>270.49826115983677</v>
      </c>
      <c r="Q201">
        <f t="shared" si="102"/>
        <v>23.437083895345403</v>
      </c>
      <c r="R201">
        <f t="shared" si="103"/>
        <v>23.434731672176301</v>
      </c>
      <c r="S201">
        <f t="shared" si="90"/>
        <v>-89.456946754244456</v>
      </c>
      <c r="T201">
        <f t="shared" si="104"/>
        <v>-23.433792587586691</v>
      </c>
      <c r="U201">
        <f t="shared" si="105"/>
        <v>4.3017312610958085E-2</v>
      </c>
      <c r="V201">
        <f t="shared" si="106"/>
        <v>1.4743681898095213</v>
      </c>
      <c r="W201">
        <f t="shared" si="107"/>
        <v>69.939364669486949</v>
      </c>
      <c r="X201" s="15">
        <f t="shared" si="108"/>
        <v>0.54064279986818786</v>
      </c>
      <c r="Y201" s="15">
        <f t="shared" si="109"/>
        <v>0.34636678689739075</v>
      </c>
      <c r="Z201" s="15">
        <f t="shared" si="110"/>
        <v>0.73491881283898497</v>
      </c>
      <c r="AA201" s="17">
        <f t="shared" si="111"/>
        <v>559.51491735589559</v>
      </c>
      <c r="AB201">
        <f t="shared" si="112"/>
        <v>926.4743681898068</v>
      </c>
      <c r="AC201">
        <f t="shared" si="113"/>
        <v>51.618592047451699</v>
      </c>
      <c r="AD201">
        <f t="shared" si="114"/>
        <v>79.585251020453697</v>
      </c>
      <c r="AE201">
        <f t="shared" si="115"/>
        <v>10.414748979546303</v>
      </c>
      <c r="AF201">
        <f t="shared" si="116"/>
        <v>8.4788940841584864E-2</v>
      </c>
      <c r="AG201">
        <f t="shared" si="117"/>
        <v>10.499537920387889</v>
      </c>
      <c r="AH201">
        <f t="shared" si="118"/>
        <v>226.99443703326654</v>
      </c>
    </row>
    <row r="202" spans="4:34" x14ac:dyDescent="0.25">
      <c r="D202" s="14">
        <f t="shared" si="91"/>
        <v>42725</v>
      </c>
      <c r="E202" s="15">
        <f t="shared" si="119"/>
        <v>0.68749999999999811</v>
      </c>
      <c r="F202" s="2">
        <f t="shared" si="92"/>
        <v>2457744.4375</v>
      </c>
      <c r="G202" s="16">
        <f t="shared" si="93"/>
        <v>0.16973134839151266</v>
      </c>
      <c r="I202">
        <f t="shared" si="94"/>
        <v>270.9256751131943</v>
      </c>
      <c r="J202">
        <f t="shared" si="95"/>
        <v>6467.6964521076734</v>
      </c>
      <c r="K202">
        <f t="shared" si="96"/>
        <v>1.6701495353241495E-2</v>
      </c>
      <c r="L202">
        <f t="shared" si="97"/>
        <v>-0.41630130932295745</v>
      </c>
      <c r="M202">
        <f t="shared" si="98"/>
        <v>270.50937380387137</v>
      </c>
      <c r="N202">
        <f t="shared" si="99"/>
        <v>6467.2801507983504</v>
      </c>
      <c r="O202">
        <f t="shared" si="100"/>
        <v>0.9836960822294315</v>
      </c>
      <c r="P202">
        <f t="shared" si="101"/>
        <v>270.50179742562381</v>
      </c>
      <c r="Q202">
        <f t="shared" si="102"/>
        <v>23.437083894109168</v>
      </c>
      <c r="R202">
        <f t="shared" si="103"/>
        <v>23.434731674182125</v>
      </c>
      <c r="S202">
        <f t="shared" si="90"/>
        <v>-89.453092626353367</v>
      </c>
      <c r="T202">
        <f t="shared" si="104"/>
        <v>-23.433779212656525</v>
      </c>
      <c r="U202">
        <f t="shared" si="105"/>
        <v>4.3017312618531346E-2</v>
      </c>
      <c r="V202">
        <f t="shared" si="106"/>
        <v>1.4726460873912066</v>
      </c>
      <c r="W202">
        <f t="shared" si="107"/>
        <v>69.939378734218366</v>
      </c>
      <c r="X202" s="15">
        <f t="shared" si="108"/>
        <v>0.54064399577264499</v>
      </c>
      <c r="Y202" s="15">
        <f t="shared" si="109"/>
        <v>0.3463679437331495</v>
      </c>
      <c r="Z202" s="15">
        <f t="shared" si="110"/>
        <v>0.73492004781214049</v>
      </c>
      <c r="AA202" s="17">
        <f t="shared" si="111"/>
        <v>559.51502987374693</v>
      </c>
      <c r="AB202">
        <f t="shared" si="112"/>
        <v>931.47264608738851</v>
      </c>
      <c r="AC202">
        <f t="shared" si="113"/>
        <v>52.868161521847128</v>
      </c>
      <c r="AD202">
        <f t="shared" si="114"/>
        <v>80.290458135691196</v>
      </c>
      <c r="AE202">
        <f t="shared" si="115"/>
        <v>9.7095418643088038</v>
      </c>
      <c r="AF202">
        <f t="shared" si="116"/>
        <v>9.060309121880393E-2</v>
      </c>
      <c r="AG202">
        <f t="shared" si="117"/>
        <v>9.8001449555276086</v>
      </c>
      <c r="AH202">
        <f t="shared" si="118"/>
        <v>227.91252791748994</v>
      </c>
    </row>
    <row r="203" spans="4:34" x14ac:dyDescent="0.25">
      <c r="D203" s="14">
        <f t="shared" si="91"/>
        <v>42725</v>
      </c>
      <c r="E203" s="15">
        <f t="shared" si="119"/>
        <v>0.69097222222222032</v>
      </c>
      <c r="F203" s="2">
        <f t="shared" si="92"/>
        <v>2457744.440972222</v>
      </c>
      <c r="G203" s="16">
        <f t="shared" si="93"/>
        <v>0.16973144345577043</v>
      </c>
      <c r="I203">
        <f t="shared" si="94"/>
        <v>270.92909749966657</v>
      </c>
      <c r="J203">
        <f t="shared" si="95"/>
        <v>6467.6998743306649</v>
      </c>
      <c r="K203">
        <f t="shared" si="96"/>
        <v>1.6701495349241192E-2</v>
      </c>
      <c r="L203">
        <f t="shared" si="97"/>
        <v>-0.41618741433554074</v>
      </c>
      <c r="M203">
        <f t="shared" si="98"/>
        <v>270.51291008533104</v>
      </c>
      <c r="N203">
        <f t="shared" si="99"/>
        <v>6467.2836869163293</v>
      </c>
      <c r="O203">
        <f t="shared" si="100"/>
        <v>0.98369586258463337</v>
      </c>
      <c r="P203">
        <f t="shared" si="101"/>
        <v>270.50533369298904</v>
      </c>
      <c r="Q203">
        <f t="shared" si="102"/>
        <v>23.437083892872938</v>
      </c>
      <c r="R203">
        <f t="shared" si="103"/>
        <v>23.434731676187976</v>
      </c>
      <c r="S203">
        <f t="shared" si="90"/>
        <v>-89.449238497524902</v>
      </c>
      <c r="T203">
        <f t="shared" si="104"/>
        <v>-23.433765743120887</v>
      </c>
      <c r="U203">
        <f t="shared" si="105"/>
        <v>4.3017312626104733E-2</v>
      </c>
      <c r="V203">
        <f t="shared" si="106"/>
        <v>1.4709239817999427</v>
      </c>
      <c r="W203">
        <f t="shared" si="107"/>
        <v>69.939392898430384</v>
      </c>
      <c r="X203" s="15">
        <f t="shared" si="108"/>
        <v>0.54064519167930569</v>
      </c>
      <c r="Y203" s="15">
        <f t="shared" si="109"/>
        <v>0.34636910029477685</v>
      </c>
      <c r="Z203" s="15">
        <f t="shared" si="110"/>
        <v>0.73492128306383453</v>
      </c>
      <c r="AA203" s="17">
        <f t="shared" si="111"/>
        <v>559.51514318744307</v>
      </c>
      <c r="AB203">
        <f t="shared" si="112"/>
        <v>936.47092398179723</v>
      </c>
      <c r="AC203">
        <f t="shared" si="113"/>
        <v>54.117730995449307</v>
      </c>
      <c r="AD203">
        <f t="shared" si="114"/>
        <v>81.005889407668121</v>
      </c>
      <c r="AE203">
        <f t="shared" si="115"/>
        <v>8.9941105923318787</v>
      </c>
      <c r="AF203">
        <f t="shared" si="116"/>
        <v>9.7301533749819522E-2</v>
      </c>
      <c r="AG203">
        <f t="shared" si="117"/>
        <v>9.091412126081698</v>
      </c>
      <c r="AH203">
        <f t="shared" si="118"/>
        <v>228.82049531295723</v>
      </c>
    </row>
    <row r="204" spans="4:34" x14ac:dyDescent="0.25">
      <c r="D204" s="14">
        <f t="shared" si="91"/>
        <v>42725</v>
      </c>
      <c r="E204" s="15">
        <f t="shared" si="119"/>
        <v>0.69444444444444253</v>
      </c>
      <c r="F204" s="2">
        <f t="shared" si="92"/>
        <v>2457744.4444444445</v>
      </c>
      <c r="G204" s="16">
        <f t="shared" si="93"/>
        <v>0.16973153852004097</v>
      </c>
      <c r="I204">
        <f t="shared" si="94"/>
        <v>270.93251988659904</v>
      </c>
      <c r="J204">
        <f t="shared" si="95"/>
        <v>6467.7032965541157</v>
      </c>
      <c r="K204">
        <f t="shared" si="96"/>
        <v>1.6701495345240885E-2</v>
      </c>
      <c r="L204">
        <f t="shared" si="97"/>
        <v>-0.41607351775419721</v>
      </c>
      <c r="M204">
        <f t="shared" si="98"/>
        <v>270.51644636884487</v>
      </c>
      <c r="N204">
        <f t="shared" si="99"/>
        <v>6467.2872230363619</v>
      </c>
      <c r="O204">
        <f t="shared" si="100"/>
        <v>0.98369564299987089</v>
      </c>
      <c r="P204">
        <f t="shared" si="101"/>
        <v>270.50886996240848</v>
      </c>
      <c r="Q204">
        <f t="shared" si="102"/>
        <v>23.437083891636703</v>
      </c>
      <c r="R204">
        <f t="shared" si="103"/>
        <v>23.434731678193849</v>
      </c>
      <c r="S204">
        <f t="shared" si="90"/>
        <v>-89.445384367245808</v>
      </c>
      <c r="T204">
        <f t="shared" si="104"/>
        <v>-23.433752178977898</v>
      </c>
      <c r="U204">
        <f t="shared" si="105"/>
        <v>4.3017312633678167E-2</v>
      </c>
      <c r="V204">
        <f t="shared" si="106"/>
        <v>1.4692018728273726</v>
      </c>
      <c r="W204">
        <f t="shared" si="107"/>
        <v>69.939407162124851</v>
      </c>
      <c r="X204" s="15">
        <f t="shared" si="108"/>
        <v>0.54064638758831429</v>
      </c>
      <c r="Y204" s="15">
        <f t="shared" si="109"/>
        <v>0.34637025658241194</v>
      </c>
      <c r="Z204" s="15">
        <f t="shared" si="110"/>
        <v>0.73492251859421664</v>
      </c>
      <c r="AA204" s="17">
        <f t="shared" si="111"/>
        <v>559.51525729699881</v>
      </c>
      <c r="AB204">
        <f t="shared" si="112"/>
        <v>941.46920187282467</v>
      </c>
      <c r="AC204">
        <f t="shared" si="113"/>
        <v>55.367300468206167</v>
      </c>
      <c r="AD204">
        <f t="shared" si="114"/>
        <v>81.731253929358886</v>
      </c>
      <c r="AE204">
        <f t="shared" si="115"/>
        <v>8.2687460706411144</v>
      </c>
      <c r="AF204">
        <f t="shared" si="116"/>
        <v>0.10508550446722273</v>
      </c>
      <c r="AG204">
        <f t="shared" si="117"/>
        <v>8.373831575108337</v>
      </c>
      <c r="AH204">
        <f t="shared" si="118"/>
        <v>229.71854292405979</v>
      </c>
    </row>
    <row r="205" spans="4:34" x14ac:dyDescent="0.25">
      <c r="D205" s="14">
        <f t="shared" si="91"/>
        <v>42725</v>
      </c>
      <c r="E205" s="15">
        <f t="shared" si="119"/>
        <v>0.69791666666666474</v>
      </c>
      <c r="F205" s="2">
        <f t="shared" si="92"/>
        <v>2457744.4479166665</v>
      </c>
      <c r="G205" s="16">
        <f t="shared" si="93"/>
        <v>0.16973163358429874</v>
      </c>
      <c r="I205">
        <f t="shared" si="94"/>
        <v>270.93594227307221</v>
      </c>
      <c r="J205">
        <f t="shared" si="95"/>
        <v>6467.7067187771072</v>
      </c>
      <c r="K205">
        <f t="shared" si="96"/>
        <v>1.6701495341240581E-2</v>
      </c>
      <c r="L205">
        <f t="shared" si="97"/>
        <v>-0.41595961960987038</v>
      </c>
      <c r="M205">
        <f t="shared" si="98"/>
        <v>270.51998265346236</v>
      </c>
      <c r="N205">
        <f t="shared" si="99"/>
        <v>6467.2907591574976</v>
      </c>
      <c r="O205">
        <f t="shared" si="100"/>
        <v>0.983695423475204</v>
      </c>
      <c r="P205">
        <f t="shared" si="101"/>
        <v>270.5124062329316</v>
      </c>
      <c r="Q205">
        <f t="shared" si="102"/>
        <v>23.437083890400469</v>
      </c>
      <c r="R205">
        <f t="shared" si="103"/>
        <v>23.434731680199747</v>
      </c>
      <c r="S205">
        <f t="shared" si="90"/>
        <v>-89.441530236557554</v>
      </c>
      <c r="T205">
        <f t="shared" si="104"/>
        <v>-23.433738520231149</v>
      </c>
      <c r="U205">
        <f t="shared" si="105"/>
        <v>4.301731264125172E-2</v>
      </c>
      <c r="V205">
        <f t="shared" si="106"/>
        <v>1.4674797609590193</v>
      </c>
      <c r="W205">
        <f t="shared" si="107"/>
        <v>69.939421525297973</v>
      </c>
      <c r="X205" s="15">
        <f t="shared" si="108"/>
        <v>0.54064758349933395</v>
      </c>
      <c r="Y205" s="15">
        <f t="shared" si="109"/>
        <v>0.34637141259572846</v>
      </c>
      <c r="Z205" s="15">
        <f t="shared" si="110"/>
        <v>0.73492375440293944</v>
      </c>
      <c r="AA205" s="17">
        <f t="shared" si="111"/>
        <v>559.51537220238379</v>
      </c>
      <c r="AB205">
        <f t="shared" si="112"/>
        <v>946.46747976095628</v>
      </c>
      <c r="AC205">
        <f t="shared" si="113"/>
        <v>56.61686994023907</v>
      </c>
      <c r="AD205">
        <f t="shared" si="114"/>
        <v>82.466266508162008</v>
      </c>
      <c r="AE205">
        <f t="shared" si="115"/>
        <v>7.5337334918379923</v>
      </c>
      <c r="AF205">
        <f t="shared" si="116"/>
        <v>0.11421617467873597</v>
      </c>
      <c r="AG205">
        <f t="shared" si="117"/>
        <v>7.6479496665167286</v>
      </c>
      <c r="AH205">
        <f t="shared" si="118"/>
        <v>230.60688267187561</v>
      </c>
    </row>
    <row r="206" spans="4:34" x14ac:dyDescent="0.25">
      <c r="D206" s="14">
        <f t="shared" si="91"/>
        <v>42725</v>
      </c>
      <c r="E206" s="15">
        <f t="shared" si="119"/>
        <v>0.70138888888888695</v>
      </c>
      <c r="F206" s="2">
        <f t="shared" si="92"/>
        <v>2457744.451388889</v>
      </c>
      <c r="G206" s="16">
        <f t="shared" si="93"/>
        <v>0.16973172864856925</v>
      </c>
      <c r="I206">
        <f t="shared" si="94"/>
        <v>270.93936466000378</v>
      </c>
      <c r="J206">
        <f t="shared" si="95"/>
        <v>6467.7101410005571</v>
      </c>
      <c r="K206">
        <f t="shared" si="96"/>
        <v>1.6701495337240274E-2</v>
      </c>
      <c r="L206">
        <f t="shared" si="97"/>
        <v>-0.4158457198725049</v>
      </c>
      <c r="M206">
        <f t="shared" si="98"/>
        <v>270.52351894013128</v>
      </c>
      <c r="N206">
        <f t="shared" si="99"/>
        <v>6467.2942952806843</v>
      </c>
      <c r="O206">
        <f t="shared" si="100"/>
        <v>0.98369520401057453</v>
      </c>
      <c r="P206">
        <f t="shared" si="101"/>
        <v>270.51594250550613</v>
      </c>
      <c r="Q206">
        <f t="shared" si="102"/>
        <v>23.437083889164239</v>
      </c>
      <c r="R206">
        <f t="shared" si="103"/>
        <v>23.434731682205673</v>
      </c>
      <c r="S206">
        <f t="shared" si="90"/>
        <v>-89.437676104432711</v>
      </c>
      <c r="T206">
        <f t="shared" si="104"/>
        <v>-23.433724766876946</v>
      </c>
      <c r="U206">
        <f t="shared" si="105"/>
        <v>4.3017312648825377E-2</v>
      </c>
      <c r="V206">
        <f t="shared" si="106"/>
        <v>1.465757645756532</v>
      </c>
      <c r="W206">
        <f t="shared" si="107"/>
        <v>69.939435987953487</v>
      </c>
      <c r="X206" s="15">
        <f t="shared" si="108"/>
        <v>0.54064877941266898</v>
      </c>
      <c r="Y206" s="15">
        <f t="shared" si="109"/>
        <v>0.34637256833502039</v>
      </c>
      <c r="Z206" s="15">
        <f t="shared" si="110"/>
        <v>0.73492499049031756</v>
      </c>
      <c r="AA206" s="17">
        <f t="shared" si="111"/>
        <v>559.5154879036279</v>
      </c>
      <c r="AB206">
        <f t="shared" si="112"/>
        <v>951.46575764575368</v>
      </c>
      <c r="AC206">
        <f t="shared" si="113"/>
        <v>57.866439411438421</v>
      </c>
      <c r="AD206">
        <f t="shared" si="114"/>
        <v>83.210647720938326</v>
      </c>
      <c r="AE206">
        <f t="shared" si="115"/>
        <v>6.7893522790616743</v>
      </c>
      <c r="AF206">
        <f t="shared" si="116"/>
        <v>0.1250349766063687</v>
      </c>
      <c r="AG206">
        <f t="shared" si="117"/>
        <v>6.9143872556680428</v>
      </c>
      <c r="AH206">
        <f t="shared" si="118"/>
        <v>231.48573398131711</v>
      </c>
    </row>
    <row r="207" spans="4:34" x14ac:dyDescent="0.25">
      <c r="D207" s="14">
        <f t="shared" si="91"/>
        <v>42725</v>
      </c>
      <c r="E207" s="15">
        <f t="shared" si="119"/>
        <v>0.70486111111110916</v>
      </c>
      <c r="F207" s="2">
        <f t="shared" si="92"/>
        <v>2457744.454861111</v>
      </c>
      <c r="G207" s="16">
        <f t="shared" si="93"/>
        <v>0.16973182371282705</v>
      </c>
      <c r="I207">
        <f t="shared" si="94"/>
        <v>270.94278704647786</v>
      </c>
      <c r="J207">
        <f t="shared" si="95"/>
        <v>6467.7135632235495</v>
      </c>
      <c r="K207">
        <f t="shared" si="96"/>
        <v>1.6701495333239971E-2</v>
      </c>
      <c r="L207">
        <f t="shared" si="97"/>
        <v>-0.41573181857296382</v>
      </c>
      <c r="M207">
        <f t="shared" si="98"/>
        <v>270.5270552279049</v>
      </c>
      <c r="N207">
        <f t="shared" si="99"/>
        <v>6467.2978314049769</v>
      </c>
      <c r="O207">
        <f t="shared" si="100"/>
        <v>0.98369498460604199</v>
      </c>
      <c r="P207">
        <f t="shared" si="101"/>
        <v>270.51947877918542</v>
      </c>
      <c r="Q207">
        <f t="shared" si="102"/>
        <v>23.437083887928004</v>
      </c>
      <c r="R207">
        <f t="shared" si="103"/>
        <v>23.43473168421162</v>
      </c>
      <c r="S207">
        <f t="shared" si="90"/>
        <v>-89.433821971908543</v>
      </c>
      <c r="T207">
        <f t="shared" si="104"/>
        <v>-23.433710918918919</v>
      </c>
      <c r="U207">
        <f t="shared" si="105"/>
        <v>4.3017312656399104E-2</v>
      </c>
      <c r="V207">
        <f t="shared" si="106"/>
        <v>1.4640355277037682</v>
      </c>
      <c r="W207">
        <f t="shared" si="107"/>
        <v>69.939450550087528</v>
      </c>
      <c r="X207" s="15">
        <f t="shared" si="108"/>
        <v>0.54064997532798342</v>
      </c>
      <c r="Y207" s="15">
        <f t="shared" si="109"/>
        <v>0.34637372379996251</v>
      </c>
      <c r="Z207" s="15">
        <f t="shared" si="110"/>
        <v>0.73492622685600439</v>
      </c>
      <c r="AA207" s="17">
        <f t="shared" si="111"/>
        <v>559.51560440070023</v>
      </c>
      <c r="AB207">
        <f t="shared" si="112"/>
        <v>956.46403552770096</v>
      </c>
      <c r="AC207">
        <f t="shared" si="113"/>
        <v>59.116008881925239</v>
      </c>
      <c r="AD207">
        <f t="shared" si="114"/>
        <v>83.964123945424845</v>
      </c>
      <c r="AE207">
        <f t="shared" si="115"/>
        <v>6.0358760545751551</v>
      </c>
      <c r="AF207">
        <f t="shared" si="116"/>
        <v>0.13799137040313025</v>
      </c>
      <c r="AG207">
        <f t="shared" si="117"/>
        <v>6.173867424978285</v>
      </c>
      <c r="AH207">
        <f t="shared" si="118"/>
        <v>232.35532312176062</v>
      </c>
    </row>
    <row r="208" spans="4:34" x14ac:dyDescent="0.25">
      <c r="D208" s="14">
        <f t="shared" si="91"/>
        <v>42725</v>
      </c>
      <c r="E208" s="15">
        <f t="shared" si="119"/>
        <v>0.70833333333333137</v>
      </c>
      <c r="F208" s="2">
        <f t="shared" si="92"/>
        <v>2457744.4583333335</v>
      </c>
      <c r="G208" s="16">
        <f t="shared" si="93"/>
        <v>0.16973191877709756</v>
      </c>
      <c r="I208">
        <f t="shared" si="94"/>
        <v>270.94620943340942</v>
      </c>
      <c r="J208">
        <f t="shared" si="95"/>
        <v>6467.7169854469994</v>
      </c>
      <c r="K208">
        <f t="shared" si="96"/>
        <v>1.6701495329239664E-2</v>
      </c>
      <c r="L208">
        <f t="shared" si="97"/>
        <v>-0.41561791568127227</v>
      </c>
      <c r="M208">
        <f t="shared" si="98"/>
        <v>270.53059151772817</v>
      </c>
      <c r="N208">
        <f t="shared" si="99"/>
        <v>6467.3013675313177</v>
      </c>
      <c r="O208">
        <f t="shared" si="100"/>
        <v>0.98369476526154842</v>
      </c>
      <c r="P208">
        <f t="shared" si="101"/>
        <v>270.52301505491437</v>
      </c>
      <c r="Q208">
        <f t="shared" si="102"/>
        <v>23.437083886691774</v>
      </c>
      <c r="R208">
        <f t="shared" si="103"/>
        <v>23.434731686217592</v>
      </c>
      <c r="S208">
        <f t="shared" si="90"/>
        <v>-89.429967837960717</v>
      </c>
      <c r="T208">
        <f t="shared" si="104"/>
        <v>-23.433696976353321</v>
      </c>
      <c r="U208">
        <f t="shared" si="105"/>
        <v>4.3017312663972934E-2</v>
      </c>
      <c r="V208">
        <f t="shared" si="106"/>
        <v>1.4623134063637144</v>
      </c>
      <c r="W208">
        <f t="shared" si="107"/>
        <v>69.939465211703919</v>
      </c>
      <c r="X208" s="15">
        <f t="shared" si="108"/>
        <v>0.54065117124558071</v>
      </c>
      <c r="Y208" s="15">
        <f t="shared" si="109"/>
        <v>0.34637487899084762</v>
      </c>
      <c r="Z208" s="15">
        <f t="shared" si="110"/>
        <v>0.73492746350031379</v>
      </c>
      <c r="AA208" s="17">
        <f t="shared" si="111"/>
        <v>559.51572169363135</v>
      </c>
      <c r="AB208">
        <f t="shared" si="112"/>
        <v>961.46231340636086</v>
      </c>
      <c r="AC208">
        <f t="shared" si="113"/>
        <v>60.365578351590216</v>
      </c>
      <c r="AD208">
        <f t="shared" si="114"/>
        <v>84.726427368868073</v>
      </c>
      <c r="AE208">
        <f t="shared" si="115"/>
        <v>5.2735726311319269</v>
      </c>
      <c r="AF208">
        <f t="shared" si="116"/>
        <v>0.1536879328399221</v>
      </c>
      <c r="AG208">
        <f t="shared" si="117"/>
        <v>5.4272605639718492</v>
      </c>
      <c r="AH208">
        <f t="shared" si="118"/>
        <v>233.21588259973126</v>
      </c>
    </row>
    <row r="209" spans="4:34" x14ac:dyDescent="0.25">
      <c r="D209" s="14">
        <f t="shared" si="91"/>
        <v>42725</v>
      </c>
      <c r="E209" s="15">
        <f t="shared" si="119"/>
        <v>0.71180555555555358</v>
      </c>
      <c r="F209" s="2">
        <f t="shared" si="92"/>
        <v>2457744.4618055555</v>
      </c>
      <c r="G209" s="16">
        <f t="shared" si="93"/>
        <v>0.16973201384135533</v>
      </c>
      <c r="I209">
        <f t="shared" si="94"/>
        <v>270.9496318198826</v>
      </c>
      <c r="J209">
        <f t="shared" si="95"/>
        <v>6467.7204076699909</v>
      </c>
      <c r="K209">
        <f t="shared" si="96"/>
        <v>1.670149532523936E-2</v>
      </c>
      <c r="L209">
        <f t="shared" si="97"/>
        <v>-0.41550401122829422</v>
      </c>
      <c r="M209">
        <f t="shared" si="98"/>
        <v>270.53412780865432</v>
      </c>
      <c r="N209">
        <f t="shared" si="99"/>
        <v>6467.3049036587627</v>
      </c>
      <c r="O209">
        <f t="shared" si="100"/>
        <v>0.98369454597715378</v>
      </c>
      <c r="P209">
        <f t="shared" si="101"/>
        <v>270.52655133174625</v>
      </c>
      <c r="Q209">
        <f t="shared" si="102"/>
        <v>23.437083885455539</v>
      </c>
      <c r="R209">
        <f t="shared" si="103"/>
        <v>23.434731688223586</v>
      </c>
      <c r="S209">
        <f t="shared" si="90"/>
        <v>-89.426113703626683</v>
      </c>
      <c r="T209">
        <f t="shared" si="104"/>
        <v>-23.433682939183853</v>
      </c>
      <c r="U209">
        <f t="shared" si="105"/>
        <v>4.3017312671546848E-2</v>
      </c>
      <c r="V209">
        <f t="shared" si="106"/>
        <v>1.4605912822202294</v>
      </c>
      <c r="W209">
        <f t="shared" si="107"/>
        <v>69.939479972798694</v>
      </c>
      <c r="X209" s="15">
        <f t="shared" si="108"/>
        <v>0.54065236716512477</v>
      </c>
      <c r="Y209" s="15">
        <f t="shared" si="109"/>
        <v>0.34637603390735061</v>
      </c>
      <c r="Z209" s="15">
        <f t="shared" si="110"/>
        <v>0.73492870042289893</v>
      </c>
      <c r="AA209" s="17">
        <f t="shared" si="111"/>
        <v>559.51583978238955</v>
      </c>
      <c r="AB209">
        <f t="shared" si="112"/>
        <v>966.46059128221759</v>
      </c>
      <c r="AC209">
        <f t="shared" si="113"/>
        <v>61.615147820554398</v>
      </c>
      <c r="AD209">
        <f t="shared" si="114"/>
        <v>85.497295976875108</v>
      </c>
      <c r="AE209">
        <f t="shared" si="115"/>
        <v>4.5027040231248918</v>
      </c>
      <c r="AF209">
        <f t="shared" si="116"/>
        <v>0.17298075539390115</v>
      </c>
      <c r="AG209">
        <f t="shared" si="117"/>
        <v>4.6756847785187929</v>
      </c>
      <c r="AH209">
        <f t="shared" si="118"/>
        <v>234.06765060442964</v>
      </c>
    </row>
    <row r="210" spans="4:34" x14ac:dyDescent="0.25">
      <c r="D210" s="14">
        <f t="shared" si="91"/>
        <v>42725</v>
      </c>
      <c r="E210" s="15">
        <f t="shared" si="119"/>
        <v>0.71527777777777579</v>
      </c>
      <c r="F210" s="2">
        <f t="shared" si="92"/>
        <v>2457744.465277778</v>
      </c>
      <c r="G210" s="16">
        <f t="shared" si="93"/>
        <v>0.16973210890562587</v>
      </c>
      <c r="I210">
        <f t="shared" si="94"/>
        <v>270.95305420681507</v>
      </c>
      <c r="J210">
        <f t="shared" si="95"/>
        <v>6467.7238298934417</v>
      </c>
      <c r="K210">
        <f t="shared" si="96"/>
        <v>1.6701495321239053E-2</v>
      </c>
      <c r="L210">
        <f t="shared" si="97"/>
        <v>-0.41539010518397257</v>
      </c>
      <c r="M210">
        <f t="shared" si="98"/>
        <v>270.53766410163109</v>
      </c>
      <c r="N210">
        <f t="shared" si="99"/>
        <v>6467.3084397882576</v>
      </c>
      <c r="O210">
        <f t="shared" si="100"/>
        <v>0.98369432675279989</v>
      </c>
      <c r="P210">
        <f t="shared" si="101"/>
        <v>270.5300876106287</v>
      </c>
      <c r="Q210">
        <f t="shared" si="102"/>
        <v>23.437083884219309</v>
      </c>
      <c r="R210">
        <f t="shared" si="103"/>
        <v>23.434731690229608</v>
      </c>
      <c r="S210">
        <f t="shared" si="90"/>
        <v>-89.42225956787901</v>
      </c>
      <c r="T210">
        <f t="shared" si="104"/>
        <v>-23.433668807406701</v>
      </c>
      <c r="U210">
        <f t="shared" si="105"/>
        <v>4.3017312679120859E-2</v>
      </c>
      <c r="V210">
        <f t="shared" si="106"/>
        <v>1.4588691548349588</v>
      </c>
      <c r="W210">
        <f t="shared" si="107"/>
        <v>69.939494833375775</v>
      </c>
      <c r="X210" s="15">
        <f t="shared" si="108"/>
        <v>0.54065356308692014</v>
      </c>
      <c r="Y210" s="15">
        <f t="shared" si="109"/>
        <v>0.34637718854976518</v>
      </c>
      <c r="Z210" s="15">
        <f t="shared" si="110"/>
        <v>0.7349299376240751</v>
      </c>
      <c r="AA210" s="17">
        <f t="shared" si="111"/>
        <v>559.5159586670062</v>
      </c>
      <c r="AB210">
        <f t="shared" si="112"/>
        <v>971.45886915483197</v>
      </c>
      <c r="AC210">
        <f t="shared" si="113"/>
        <v>62.864717288707993</v>
      </c>
      <c r="AD210">
        <f t="shared" si="114"/>
        <v>86.276473523088498</v>
      </c>
      <c r="AE210">
        <f t="shared" si="115"/>
        <v>3.723526476911502</v>
      </c>
      <c r="AF210">
        <f t="shared" si="116"/>
        <v>0.19873863001512243</v>
      </c>
      <c r="AG210">
        <f t="shared" si="117"/>
        <v>3.9222651069266243</v>
      </c>
      <c r="AH210">
        <f t="shared" si="118"/>
        <v>234.91087050415882</v>
      </c>
    </row>
    <row r="211" spans="4:34" x14ac:dyDescent="0.25">
      <c r="D211" s="14">
        <f t="shared" si="91"/>
        <v>42725</v>
      </c>
      <c r="E211" s="15">
        <f t="shared" si="119"/>
        <v>0.718749999999998</v>
      </c>
      <c r="F211" s="2">
        <f t="shared" si="92"/>
        <v>2457744.46875</v>
      </c>
      <c r="G211" s="16">
        <f t="shared" si="93"/>
        <v>0.16973220396988364</v>
      </c>
      <c r="I211">
        <f t="shared" si="94"/>
        <v>270.95647659328733</v>
      </c>
      <c r="J211">
        <f t="shared" si="95"/>
        <v>6467.7272521164332</v>
      </c>
      <c r="K211">
        <f t="shared" si="96"/>
        <v>1.6701495317238749E-2</v>
      </c>
      <c r="L211">
        <f t="shared" si="97"/>
        <v>-0.4152761975792536</v>
      </c>
      <c r="M211">
        <f t="shared" si="98"/>
        <v>270.54120039570807</v>
      </c>
      <c r="N211">
        <f t="shared" si="99"/>
        <v>6467.3119759188539</v>
      </c>
      <c r="O211">
        <f t="shared" si="100"/>
        <v>0.98369410758854658</v>
      </c>
      <c r="P211">
        <f t="shared" si="101"/>
        <v>270.53362389061141</v>
      </c>
      <c r="Q211">
        <f t="shared" si="102"/>
        <v>23.437083882983075</v>
      </c>
      <c r="R211">
        <f t="shared" si="103"/>
        <v>23.434731692235651</v>
      </c>
      <c r="S211">
        <f t="shared" si="90"/>
        <v>-89.418405431759027</v>
      </c>
      <c r="T211">
        <f t="shared" si="104"/>
        <v>-23.433654581025614</v>
      </c>
      <c r="U211">
        <f t="shared" si="105"/>
        <v>4.3017312686694953E-2</v>
      </c>
      <c r="V211">
        <f t="shared" si="106"/>
        <v>1.4571470246934315</v>
      </c>
      <c r="W211">
        <f t="shared" si="107"/>
        <v>69.939509793431114</v>
      </c>
      <c r="X211" s="15">
        <f t="shared" si="108"/>
        <v>0.54065475901062954</v>
      </c>
      <c r="Y211" s="15">
        <f t="shared" si="109"/>
        <v>0.34637834291776537</v>
      </c>
      <c r="Z211" s="15">
        <f t="shared" si="110"/>
        <v>0.73493117510349371</v>
      </c>
      <c r="AA211" s="17">
        <f t="shared" si="111"/>
        <v>559.51607834744891</v>
      </c>
      <c r="AB211">
        <f t="shared" si="112"/>
        <v>976.45714702469058</v>
      </c>
      <c r="AC211">
        <f t="shared" si="113"/>
        <v>64.114286756172646</v>
      </c>
      <c r="AD211">
        <f t="shared" si="114"/>
        <v>87.063709482520252</v>
      </c>
      <c r="AE211">
        <f t="shared" si="115"/>
        <v>2.9362905174797476</v>
      </c>
      <c r="AF211">
        <f t="shared" si="116"/>
        <v>0.23165777310304125</v>
      </c>
      <c r="AG211">
        <f t="shared" si="117"/>
        <v>3.1679482905827889</v>
      </c>
      <c r="AH211">
        <f t="shared" si="118"/>
        <v>235.74579039400825</v>
      </c>
    </row>
    <row r="212" spans="4:34" x14ac:dyDescent="0.25">
      <c r="D212" s="14">
        <f t="shared" si="91"/>
        <v>42725</v>
      </c>
      <c r="E212" s="15">
        <f t="shared" si="119"/>
        <v>0.72222222222222021</v>
      </c>
      <c r="F212" s="2">
        <f t="shared" si="92"/>
        <v>2457744.472222222</v>
      </c>
      <c r="G212" s="16">
        <f t="shared" si="93"/>
        <v>0.16973229903414142</v>
      </c>
      <c r="I212">
        <f t="shared" si="94"/>
        <v>270.95989897976051</v>
      </c>
      <c r="J212">
        <f t="shared" si="95"/>
        <v>6467.7306743394247</v>
      </c>
      <c r="K212">
        <f t="shared" si="96"/>
        <v>1.6701495313238446E-2</v>
      </c>
      <c r="L212">
        <f t="shared" si="97"/>
        <v>-0.41516228839933739</v>
      </c>
      <c r="M212">
        <f t="shared" si="98"/>
        <v>270.54473669136115</v>
      </c>
      <c r="N212">
        <f t="shared" si="99"/>
        <v>6467.3155120510255</v>
      </c>
      <c r="O212">
        <f t="shared" si="100"/>
        <v>0.98369388848436501</v>
      </c>
      <c r="P212">
        <f t="shared" si="101"/>
        <v>270.53716017217027</v>
      </c>
      <c r="Q212">
        <f t="shared" si="102"/>
        <v>23.43708388174684</v>
      </c>
      <c r="R212">
        <f t="shared" si="103"/>
        <v>23.434731694241716</v>
      </c>
      <c r="S212">
        <f t="shared" si="90"/>
        <v>-89.414551294753537</v>
      </c>
      <c r="T212">
        <f t="shared" si="104"/>
        <v>-23.433640260038668</v>
      </c>
      <c r="U212">
        <f t="shared" si="105"/>
        <v>4.301731269426913E-2</v>
      </c>
      <c r="V212">
        <f t="shared" si="106"/>
        <v>1.4554248915873056</v>
      </c>
      <c r="W212">
        <f t="shared" si="107"/>
        <v>69.93952485296667</v>
      </c>
      <c r="X212" s="15">
        <f t="shared" si="108"/>
        <v>0.54065595493639773</v>
      </c>
      <c r="Y212" s="15">
        <f t="shared" si="109"/>
        <v>0.34637949701149029</v>
      </c>
      <c r="Z212" s="15">
        <f t="shared" si="110"/>
        <v>0.73493241286130517</v>
      </c>
      <c r="AA212" s="17">
        <f t="shared" si="111"/>
        <v>559.51619882373336</v>
      </c>
      <c r="AB212">
        <f t="shared" si="112"/>
        <v>981.45542489158424</v>
      </c>
      <c r="AC212">
        <f t="shared" si="113"/>
        <v>65.363856222896061</v>
      </c>
      <c r="AD212">
        <f t="shared" si="114"/>
        <v>87.8587589889611</v>
      </c>
      <c r="AE212">
        <f t="shared" si="115"/>
        <v>2.1412410110389004</v>
      </c>
      <c r="AF212">
        <f t="shared" si="116"/>
        <v>0.2746862662938801</v>
      </c>
      <c r="AG212">
        <f t="shared" si="117"/>
        <v>2.4159272773327807</v>
      </c>
      <c r="AH212">
        <f t="shared" si="118"/>
        <v>236.57266269260373</v>
      </c>
    </row>
    <row r="213" spans="4:34" x14ac:dyDescent="0.25">
      <c r="D213" s="14">
        <f t="shared" si="91"/>
        <v>42725</v>
      </c>
      <c r="E213" s="15">
        <f t="shared" si="119"/>
        <v>0.72569444444444242</v>
      </c>
      <c r="F213" s="2">
        <f t="shared" si="92"/>
        <v>2457744.4756944445</v>
      </c>
      <c r="G213" s="16">
        <f t="shared" si="93"/>
        <v>0.16973239409841195</v>
      </c>
      <c r="I213">
        <f t="shared" si="94"/>
        <v>270.96332136669298</v>
      </c>
      <c r="J213">
        <f t="shared" si="95"/>
        <v>6467.7340965628755</v>
      </c>
      <c r="K213">
        <f t="shared" si="96"/>
        <v>1.6701495309238139E-2</v>
      </c>
      <c r="L213">
        <f t="shared" si="97"/>
        <v>-0.41504837762931523</v>
      </c>
      <c r="M213">
        <f t="shared" si="98"/>
        <v>270.54827298906366</v>
      </c>
      <c r="N213">
        <f t="shared" si="99"/>
        <v>6467.3190481852462</v>
      </c>
      <c r="O213">
        <f t="shared" si="100"/>
        <v>0.98369366944022718</v>
      </c>
      <c r="P213">
        <f t="shared" si="101"/>
        <v>270.54069645577852</v>
      </c>
      <c r="Q213">
        <f t="shared" si="102"/>
        <v>23.43708388051061</v>
      </c>
      <c r="R213">
        <f t="shared" si="103"/>
        <v>23.434731696247812</v>
      </c>
      <c r="S213">
        <f t="shared" si="90"/>
        <v>-89.410697156352271</v>
      </c>
      <c r="T213">
        <f t="shared" si="104"/>
        <v>-23.433625844443885</v>
      </c>
      <c r="U213">
        <f t="shared" si="105"/>
        <v>4.3017312701843433E-2</v>
      </c>
      <c r="V213">
        <f t="shared" si="106"/>
        <v>1.4537027553087551</v>
      </c>
      <c r="W213">
        <f t="shared" si="107"/>
        <v>69.939540011984391</v>
      </c>
      <c r="X213" s="15">
        <f t="shared" si="108"/>
        <v>0.54065715086436894</v>
      </c>
      <c r="Y213" s="15">
        <f t="shared" si="109"/>
        <v>0.34638065083107894</v>
      </c>
      <c r="Z213" s="15">
        <f t="shared" si="110"/>
        <v>0.73493365089765894</v>
      </c>
      <c r="AA213" s="17">
        <f t="shared" si="111"/>
        <v>559.51632009587513</v>
      </c>
      <c r="AB213">
        <f t="shared" si="112"/>
        <v>986.45370275530581</v>
      </c>
      <c r="AC213">
        <f t="shared" si="113"/>
        <v>66.613425688826453</v>
      </c>
      <c r="AD213">
        <f t="shared" si="114"/>
        <v>88.661382758856519</v>
      </c>
      <c r="AE213">
        <f t="shared" si="115"/>
        <v>1.3386172411434814</v>
      </c>
      <c r="AF213">
        <f t="shared" si="116"/>
        <v>0.33283740222458935</v>
      </c>
      <c r="AG213">
        <f t="shared" si="117"/>
        <v>1.6714546433680706</v>
      </c>
      <c r="AH213">
        <f t="shared" si="118"/>
        <v>237.39174378777633</v>
      </c>
    </row>
    <row r="214" spans="4:34" x14ac:dyDescent="0.25">
      <c r="D214" s="14">
        <f t="shared" si="91"/>
        <v>42725</v>
      </c>
      <c r="E214" s="15">
        <f t="shared" si="119"/>
        <v>0.72916666666666463</v>
      </c>
      <c r="F214" s="2">
        <f t="shared" si="92"/>
        <v>2457744.4791666665</v>
      </c>
      <c r="G214" s="16">
        <f t="shared" si="93"/>
        <v>0.16973248916266973</v>
      </c>
      <c r="I214">
        <f t="shared" si="94"/>
        <v>270.96674375316616</v>
      </c>
      <c r="J214">
        <f t="shared" si="95"/>
        <v>6467.737518785867</v>
      </c>
      <c r="K214">
        <f t="shared" si="96"/>
        <v>1.6701495305237835E-2</v>
      </c>
      <c r="L214">
        <f t="shared" si="97"/>
        <v>-0.41493446530024281</v>
      </c>
      <c r="M214">
        <f t="shared" si="98"/>
        <v>270.55180928786592</v>
      </c>
      <c r="N214">
        <f t="shared" si="99"/>
        <v>6467.3225843205664</v>
      </c>
      <c r="O214">
        <f t="shared" si="100"/>
        <v>0.98369345045619216</v>
      </c>
      <c r="P214">
        <f t="shared" si="101"/>
        <v>270.54423274048662</v>
      </c>
      <c r="Q214">
        <f t="shared" si="102"/>
        <v>23.437083879274375</v>
      </c>
      <c r="R214">
        <f t="shared" si="103"/>
        <v>23.434731698253927</v>
      </c>
      <c r="S214">
        <f t="shared" si="90"/>
        <v>-89.406843017595719</v>
      </c>
      <c r="T214">
        <f t="shared" si="104"/>
        <v>-23.433611334245079</v>
      </c>
      <c r="U214">
        <f t="shared" si="105"/>
        <v>4.3017312709417804E-2</v>
      </c>
      <c r="V214">
        <f t="shared" si="106"/>
        <v>1.4519806163434514</v>
      </c>
      <c r="W214">
        <f t="shared" si="107"/>
        <v>69.939555270480213</v>
      </c>
      <c r="X214" s="15">
        <f t="shared" si="108"/>
        <v>0.54065834679420588</v>
      </c>
      <c r="Y214" s="15">
        <f t="shared" si="109"/>
        <v>0.34638180437620525</v>
      </c>
      <c r="Z214" s="15">
        <f t="shared" si="110"/>
        <v>0.73493488921220651</v>
      </c>
      <c r="AA214" s="17">
        <f t="shared" si="111"/>
        <v>559.5164421638417</v>
      </c>
      <c r="AB214">
        <f t="shared" si="112"/>
        <v>991.45198061634051</v>
      </c>
      <c r="AC214">
        <f t="shared" si="113"/>
        <v>67.862995154085127</v>
      </c>
      <c r="AD214">
        <f t="shared" si="114"/>
        <v>89.471347002636875</v>
      </c>
      <c r="AE214">
        <f t="shared" si="115"/>
        <v>0.52865299736312465</v>
      </c>
      <c r="AF214">
        <f t="shared" si="116"/>
        <v>0.41336541809387556</v>
      </c>
      <c r="AG214">
        <f t="shared" si="117"/>
        <v>0.94201841545700016</v>
      </c>
      <c r="AH214">
        <f t="shared" si="118"/>
        <v>238.2032937296058</v>
      </c>
    </row>
    <row r="215" spans="4:34" x14ac:dyDescent="0.25">
      <c r="D215" s="14">
        <f t="shared" si="91"/>
        <v>42725</v>
      </c>
      <c r="E215" s="15">
        <f t="shared" si="119"/>
        <v>0.73263888888888684</v>
      </c>
      <c r="F215" s="2">
        <f t="shared" si="92"/>
        <v>2457744.482638889</v>
      </c>
      <c r="G215" s="16">
        <f t="shared" si="93"/>
        <v>0.16973258422694024</v>
      </c>
      <c r="I215">
        <f t="shared" si="94"/>
        <v>270.97016614009772</v>
      </c>
      <c r="J215">
        <f t="shared" si="95"/>
        <v>6467.7409410093169</v>
      </c>
      <c r="K215">
        <f t="shared" si="96"/>
        <v>1.6701495301237528E-2</v>
      </c>
      <c r="L215">
        <f t="shared" si="97"/>
        <v>-0.41482055138195256</v>
      </c>
      <c r="M215">
        <f t="shared" si="98"/>
        <v>270.55534558871574</v>
      </c>
      <c r="N215">
        <f t="shared" si="99"/>
        <v>6467.3261204579348</v>
      </c>
      <c r="O215">
        <f t="shared" si="100"/>
        <v>0.98369323153220256</v>
      </c>
      <c r="P215">
        <f t="shared" si="101"/>
        <v>270.54776902724223</v>
      </c>
      <c r="Q215">
        <f t="shared" si="102"/>
        <v>23.437083878038145</v>
      </c>
      <c r="R215">
        <f t="shared" si="103"/>
        <v>23.43473170026007</v>
      </c>
      <c r="S215">
        <f t="shared" si="90"/>
        <v>-89.40298887745648</v>
      </c>
      <c r="T215">
        <f t="shared" si="104"/>
        <v>-23.433596729438346</v>
      </c>
      <c r="U215">
        <f t="shared" si="105"/>
        <v>4.3017312716992266E-2</v>
      </c>
      <c r="V215">
        <f t="shared" si="106"/>
        <v>1.4502584742525668</v>
      </c>
      <c r="W215">
        <f t="shared" si="107"/>
        <v>69.939570628458128</v>
      </c>
      <c r="X215" s="15">
        <f t="shared" si="108"/>
        <v>0.54065954272621342</v>
      </c>
      <c r="Y215" s="15">
        <f t="shared" si="109"/>
        <v>0.34638295764716309</v>
      </c>
      <c r="Z215" s="15">
        <f t="shared" si="110"/>
        <v>0.73493612780526374</v>
      </c>
      <c r="AA215" s="17">
        <f t="shared" si="111"/>
        <v>559.51656502766502</v>
      </c>
      <c r="AB215">
        <f t="shared" si="112"/>
        <v>996.45025847424972</v>
      </c>
      <c r="AC215">
        <f t="shared" si="113"/>
        <v>69.11256461856243</v>
      </c>
      <c r="AD215">
        <f t="shared" si="114"/>
        <v>90.288423324362412</v>
      </c>
      <c r="AE215">
        <f t="shared" si="115"/>
        <v>-0.28842332436241236</v>
      </c>
      <c r="AF215">
        <f t="shared" si="116"/>
        <v>0.52593733409736221</v>
      </c>
      <c r="AG215">
        <f t="shared" si="117"/>
        <v>0.23751400973494985</v>
      </c>
      <c r="AH215">
        <f t="shared" si="118"/>
        <v>239.00757596930902</v>
      </c>
    </row>
    <row r="216" spans="4:34" x14ac:dyDescent="0.25">
      <c r="D216" s="14">
        <f t="shared" si="91"/>
        <v>42725</v>
      </c>
      <c r="E216" s="15">
        <f t="shared" si="119"/>
        <v>0.73611111111110905</v>
      </c>
      <c r="F216" s="2">
        <f t="shared" si="92"/>
        <v>2457744.486111111</v>
      </c>
      <c r="G216" s="16">
        <f t="shared" si="93"/>
        <v>0.16973267929119801</v>
      </c>
      <c r="I216">
        <f t="shared" si="94"/>
        <v>270.97358852657089</v>
      </c>
      <c r="J216">
        <f t="shared" si="95"/>
        <v>6467.7443632323084</v>
      </c>
      <c r="K216">
        <f t="shared" si="96"/>
        <v>1.6701495297237225E-2</v>
      </c>
      <c r="L216">
        <f t="shared" si="97"/>
        <v>-0.41470663590544715</v>
      </c>
      <c r="M216">
        <f t="shared" si="98"/>
        <v>270.55888189066542</v>
      </c>
      <c r="N216">
        <f t="shared" si="99"/>
        <v>6467.3296565964029</v>
      </c>
      <c r="O216">
        <f t="shared" si="100"/>
        <v>0.98369301266831743</v>
      </c>
      <c r="P216">
        <f t="shared" si="101"/>
        <v>270.55130531509775</v>
      </c>
      <c r="Q216">
        <f t="shared" si="102"/>
        <v>23.437083876801911</v>
      </c>
      <c r="R216">
        <f t="shared" si="103"/>
        <v>23.434731702266234</v>
      </c>
      <c r="S216">
        <f t="shared" si="90"/>
        <v>-89.399134736972812</v>
      </c>
      <c r="T216">
        <f t="shared" si="104"/>
        <v>-23.433582030027544</v>
      </c>
      <c r="U216">
        <f t="shared" si="105"/>
        <v>4.3017312724566818E-2</v>
      </c>
      <c r="V216">
        <f t="shared" si="106"/>
        <v>1.448536329520882</v>
      </c>
      <c r="W216">
        <f t="shared" si="107"/>
        <v>69.939586085914002</v>
      </c>
      <c r="X216" s="15">
        <f t="shared" si="108"/>
        <v>0.54066073866005493</v>
      </c>
      <c r="Y216" s="15">
        <f t="shared" si="109"/>
        <v>0.34638411064362717</v>
      </c>
      <c r="Z216" s="15">
        <f t="shared" si="110"/>
        <v>0.73493736667648268</v>
      </c>
      <c r="AA216" s="17">
        <f t="shared" si="111"/>
        <v>559.51668868731201</v>
      </c>
      <c r="AB216">
        <f t="shared" si="112"/>
        <v>1001.448536329518</v>
      </c>
      <c r="AC216">
        <f t="shared" si="113"/>
        <v>70.362134082379498</v>
      </c>
      <c r="AD216">
        <f t="shared" si="114"/>
        <v>91.11238861179811</v>
      </c>
      <c r="AE216">
        <f t="shared" si="115"/>
        <v>-1.1123886117981101</v>
      </c>
      <c r="AF216">
        <f t="shared" si="116"/>
        <v>0.29715794039686894</v>
      </c>
      <c r="AG216">
        <f t="shared" si="117"/>
        <v>-0.81523067140124117</v>
      </c>
      <c r="AH216">
        <f t="shared" si="118"/>
        <v>239.80485714371076</v>
      </c>
    </row>
    <row r="217" spans="4:34" x14ac:dyDescent="0.25">
      <c r="D217" s="14">
        <f t="shared" si="91"/>
        <v>42725</v>
      </c>
      <c r="E217" s="15">
        <f t="shared" si="119"/>
        <v>0.73958333333333126</v>
      </c>
      <c r="F217" s="2">
        <f t="shared" si="92"/>
        <v>2457744.4895833335</v>
      </c>
      <c r="G217" s="16">
        <f t="shared" si="93"/>
        <v>0.16973277435546855</v>
      </c>
      <c r="I217">
        <f t="shared" si="94"/>
        <v>270.97701091350336</v>
      </c>
      <c r="J217">
        <f t="shared" si="95"/>
        <v>6467.7477854557592</v>
      </c>
      <c r="K217">
        <f t="shared" si="96"/>
        <v>1.6701495293236918E-2</v>
      </c>
      <c r="L217">
        <f t="shared" si="97"/>
        <v>-0.41459271884055798</v>
      </c>
      <c r="M217">
        <f t="shared" si="98"/>
        <v>270.56241819466283</v>
      </c>
      <c r="N217">
        <f t="shared" si="99"/>
        <v>6467.333192736919</v>
      </c>
      <c r="O217">
        <f t="shared" si="100"/>
        <v>0.98369279386447939</v>
      </c>
      <c r="P217">
        <f t="shared" si="101"/>
        <v>270.554841605001</v>
      </c>
      <c r="Q217">
        <f t="shared" si="102"/>
        <v>23.43708387556568</v>
      </c>
      <c r="R217">
        <f t="shared" si="103"/>
        <v>23.434731704272426</v>
      </c>
      <c r="S217">
        <f t="shared" si="90"/>
        <v>-89.395280595117342</v>
      </c>
      <c r="T217">
        <f t="shared" si="104"/>
        <v>-23.433567236008699</v>
      </c>
      <c r="U217">
        <f t="shared" si="105"/>
        <v>4.3017312732141495E-2</v>
      </c>
      <c r="V217">
        <f t="shared" si="106"/>
        <v>1.4468141817095657</v>
      </c>
      <c r="W217">
        <f t="shared" si="107"/>
        <v>69.939601642851898</v>
      </c>
      <c r="X217" s="15">
        <f t="shared" si="108"/>
        <v>0.54066193459603495</v>
      </c>
      <c r="Y217" s="15">
        <f t="shared" si="109"/>
        <v>0.34638526336589082</v>
      </c>
      <c r="Z217" s="15">
        <f t="shared" si="110"/>
        <v>0.73493860582617909</v>
      </c>
      <c r="AA217" s="17">
        <f t="shared" si="111"/>
        <v>559.51681314281518</v>
      </c>
      <c r="AB217">
        <f t="shared" si="112"/>
        <v>1006.4468141817067</v>
      </c>
      <c r="AC217">
        <f t="shared" si="113"/>
        <v>71.611703545426678</v>
      </c>
      <c r="AD217">
        <f t="shared" si="114"/>
        <v>91.943024916762951</v>
      </c>
      <c r="AE217">
        <f t="shared" si="115"/>
        <v>-1.9430249167629512</v>
      </c>
      <c r="AF217">
        <f t="shared" si="116"/>
        <v>0.17008011710411783</v>
      </c>
      <c r="AG217">
        <f t="shared" si="117"/>
        <v>-1.7729447996588334</v>
      </c>
      <c r="AH217">
        <f t="shared" si="118"/>
        <v>240.59540690304533</v>
      </c>
    </row>
    <row r="218" spans="4:34" x14ac:dyDescent="0.25">
      <c r="D218" s="14">
        <f t="shared" si="91"/>
        <v>42725</v>
      </c>
      <c r="E218" s="15">
        <f t="shared" si="119"/>
        <v>0.74305555555555347</v>
      </c>
      <c r="F218" s="2">
        <f t="shared" si="92"/>
        <v>2457744.4930555555</v>
      </c>
      <c r="G218" s="16">
        <f t="shared" si="93"/>
        <v>0.16973286941972632</v>
      </c>
      <c r="I218">
        <f t="shared" si="94"/>
        <v>270.98043329997654</v>
      </c>
      <c r="J218">
        <f t="shared" si="95"/>
        <v>6467.7512076787507</v>
      </c>
      <c r="K218">
        <f t="shared" si="96"/>
        <v>1.6701495289236614E-2</v>
      </c>
      <c r="L218">
        <f t="shared" si="97"/>
        <v>-0.41447880021834288</v>
      </c>
      <c r="M218">
        <f t="shared" si="98"/>
        <v>270.56595449975822</v>
      </c>
      <c r="N218">
        <f t="shared" si="99"/>
        <v>6467.3367288785321</v>
      </c>
      <c r="O218">
        <f t="shared" si="100"/>
        <v>0.98369257512074781</v>
      </c>
      <c r="P218">
        <f t="shared" si="101"/>
        <v>270.55837789600224</v>
      </c>
      <c r="Q218">
        <f t="shared" si="102"/>
        <v>23.437083874329446</v>
      </c>
      <c r="R218">
        <f t="shared" si="103"/>
        <v>23.434731706278637</v>
      </c>
      <c r="S218">
        <f t="shared" si="90"/>
        <v>-89.391426452930574</v>
      </c>
      <c r="T218">
        <f t="shared" si="104"/>
        <v>-23.433552347385742</v>
      </c>
      <c r="U218">
        <f t="shared" si="105"/>
        <v>4.3017312739716207E-2</v>
      </c>
      <c r="V218">
        <f t="shared" si="106"/>
        <v>1.4450920313042948</v>
      </c>
      <c r="W218">
        <f t="shared" si="107"/>
        <v>69.939617299267596</v>
      </c>
      <c r="X218" s="15">
        <f t="shared" si="108"/>
        <v>0.54066313053381643</v>
      </c>
      <c r="Y218" s="15">
        <f t="shared" si="109"/>
        <v>0.34638641581362867</v>
      </c>
      <c r="Z218" s="15">
        <f t="shared" si="110"/>
        <v>0.73493984525400413</v>
      </c>
      <c r="AA218" s="17">
        <f t="shared" si="111"/>
        <v>559.51693839414077</v>
      </c>
      <c r="AB218">
        <f t="shared" si="112"/>
        <v>1011.4450920313013</v>
      </c>
      <c r="AC218">
        <f t="shared" si="113"/>
        <v>72.861273007825332</v>
      </c>
      <c r="AD218">
        <f t="shared" si="114"/>
        <v>92.780119327952633</v>
      </c>
      <c r="AE218">
        <f t="shared" si="115"/>
        <v>-2.7801193279526331</v>
      </c>
      <c r="AF218">
        <f t="shared" si="116"/>
        <v>0.11882121413794022</v>
      </c>
      <c r="AG218">
        <f t="shared" si="117"/>
        <v>-2.6612981138146927</v>
      </c>
      <c r="AH218">
        <f t="shared" si="118"/>
        <v>241.37949778215992</v>
      </c>
    </row>
    <row r="219" spans="4:34" x14ac:dyDescent="0.25">
      <c r="D219" s="14">
        <f t="shared" si="91"/>
        <v>42725</v>
      </c>
      <c r="E219" s="15">
        <f t="shared" si="119"/>
        <v>0.74652777777777568</v>
      </c>
      <c r="F219" s="2">
        <f t="shared" si="92"/>
        <v>2457744.496527778</v>
      </c>
      <c r="G219" s="16">
        <f t="shared" si="93"/>
        <v>0.16973296448399686</v>
      </c>
      <c r="I219">
        <f t="shared" si="94"/>
        <v>270.98385568690901</v>
      </c>
      <c r="J219">
        <f t="shared" si="95"/>
        <v>6467.7546299022015</v>
      </c>
      <c r="K219">
        <f t="shared" si="96"/>
        <v>1.6701495285236307E-2</v>
      </c>
      <c r="L219">
        <f t="shared" si="97"/>
        <v>-0.41436488000860527</v>
      </c>
      <c r="M219">
        <f t="shared" si="98"/>
        <v>270.56949080690043</v>
      </c>
      <c r="N219">
        <f t="shared" si="99"/>
        <v>6467.3402650221933</v>
      </c>
      <c r="O219">
        <f t="shared" si="100"/>
        <v>0.98369235643706443</v>
      </c>
      <c r="P219">
        <f t="shared" si="101"/>
        <v>270.56191418905036</v>
      </c>
      <c r="Q219">
        <f t="shared" si="102"/>
        <v>23.437083873093211</v>
      </c>
      <c r="R219">
        <f t="shared" si="103"/>
        <v>23.434731708284875</v>
      </c>
      <c r="S219">
        <f t="shared" si="90"/>
        <v>-89.387572309383913</v>
      </c>
      <c r="T219">
        <f t="shared" si="104"/>
        <v>-23.433537364154649</v>
      </c>
      <c r="U219">
        <f t="shared" si="105"/>
        <v>4.3017312747291037E-2</v>
      </c>
      <c r="V219">
        <f t="shared" si="106"/>
        <v>1.4433698778657904</v>
      </c>
      <c r="W219">
        <f t="shared" si="107"/>
        <v>69.939633055165245</v>
      </c>
      <c r="X219" s="15">
        <f t="shared" si="108"/>
        <v>0.54066432647370433</v>
      </c>
      <c r="Y219" s="15">
        <f t="shared" si="109"/>
        <v>0.34638756798713422</v>
      </c>
      <c r="Z219" s="15">
        <f t="shared" si="110"/>
        <v>0.73494108496027444</v>
      </c>
      <c r="AA219" s="17">
        <f t="shared" si="111"/>
        <v>559.51706444132196</v>
      </c>
      <c r="AB219">
        <f t="shared" si="112"/>
        <v>1016.4433698778628</v>
      </c>
      <c r="AC219">
        <f t="shared" si="113"/>
        <v>74.110842469465695</v>
      </c>
      <c r="AD219">
        <f t="shared" si="114"/>
        <v>93.623463835825717</v>
      </c>
      <c r="AE219">
        <f t="shared" si="115"/>
        <v>-3.6234638358257172</v>
      </c>
      <c r="AF219">
        <f t="shared" si="116"/>
        <v>9.1116072329932782E-2</v>
      </c>
      <c r="AG219">
        <f t="shared" si="117"/>
        <v>-3.5323477634957845</v>
      </c>
      <c r="AH219">
        <f t="shared" si="118"/>
        <v>242.15740511299441</v>
      </c>
    </row>
    <row r="220" spans="4:34" x14ac:dyDescent="0.25">
      <c r="D220" s="14">
        <f t="shared" si="91"/>
        <v>42725</v>
      </c>
      <c r="E220" s="15">
        <f t="shared" si="119"/>
        <v>0.74999999999999789</v>
      </c>
      <c r="F220" s="2">
        <f t="shared" si="92"/>
        <v>2457744.5</v>
      </c>
      <c r="G220" s="16">
        <f t="shared" si="93"/>
        <v>0.16973305954825463</v>
      </c>
      <c r="I220">
        <f t="shared" si="94"/>
        <v>270.98727807338128</v>
      </c>
      <c r="J220">
        <f t="shared" si="95"/>
        <v>6467.758052125193</v>
      </c>
      <c r="K220">
        <f t="shared" si="96"/>
        <v>1.6701495281236003E-2</v>
      </c>
      <c r="L220">
        <f t="shared" si="97"/>
        <v>-0.41425095824240371</v>
      </c>
      <c r="M220">
        <f t="shared" si="98"/>
        <v>270.57302711513887</v>
      </c>
      <c r="N220">
        <f t="shared" si="99"/>
        <v>6467.3438011669505</v>
      </c>
      <c r="O220">
        <f t="shared" si="100"/>
        <v>0.98369213781348985</v>
      </c>
      <c r="P220">
        <f t="shared" si="101"/>
        <v>270.5654504831947</v>
      </c>
      <c r="Q220">
        <f t="shared" si="102"/>
        <v>23.437083871856981</v>
      </c>
      <c r="R220">
        <f t="shared" si="103"/>
        <v>23.434731710291139</v>
      </c>
      <c r="S220">
        <f t="shared" si="90"/>
        <v>-89.383718165518928</v>
      </c>
      <c r="T220">
        <f t="shared" si="104"/>
        <v>-23.433522286319402</v>
      </c>
      <c r="U220">
        <f t="shared" si="105"/>
        <v>4.3017312754865963E-2</v>
      </c>
      <c r="V220">
        <f t="shared" si="106"/>
        <v>1.4416477218800565</v>
      </c>
      <c r="W220">
        <f t="shared" si="107"/>
        <v>69.939648910540541</v>
      </c>
      <c r="X220" s="15">
        <f t="shared" si="108"/>
        <v>0.54066552241536103</v>
      </c>
      <c r="Y220" s="15">
        <f t="shared" si="109"/>
        <v>0.34638871988608178</v>
      </c>
      <c r="Z220" s="15">
        <f t="shared" si="110"/>
        <v>0.73494232494464029</v>
      </c>
      <c r="AA220" s="17">
        <f t="shared" si="111"/>
        <v>559.51719128432433</v>
      </c>
      <c r="AB220">
        <f t="shared" si="112"/>
        <v>1021.4416477218772</v>
      </c>
      <c r="AC220">
        <f t="shared" si="113"/>
        <v>75.360411930469297</v>
      </c>
      <c r="AD220">
        <f t="shared" si="114"/>
        <v>94.472855191582383</v>
      </c>
      <c r="AE220">
        <f t="shared" si="115"/>
        <v>-4.4728551915823829</v>
      </c>
      <c r="AF220">
        <f t="shared" si="116"/>
        <v>7.3761562736351247E-2</v>
      </c>
      <c r="AG220">
        <f t="shared" si="117"/>
        <v>-4.3990936288460318</v>
      </c>
      <c r="AH220">
        <f t="shared" si="118"/>
        <v>242.92940697856955</v>
      </c>
    </row>
    <row r="221" spans="4:34" x14ac:dyDescent="0.25">
      <c r="D221" s="14">
        <f t="shared" si="91"/>
        <v>42725</v>
      </c>
      <c r="E221" s="15">
        <f t="shared" si="119"/>
        <v>0.7534722222222201</v>
      </c>
      <c r="F221" s="2">
        <f t="shared" si="92"/>
        <v>2457744.503472222</v>
      </c>
      <c r="G221" s="16">
        <f t="shared" si="93"/>
        <v>0.1697331546125124</v>
      </c>
      <c r="I221">
        <f t="shared" si="94"/>
        <v>270.99070045985445</v>
      </c>
      <c r="J221">
        <f t="shared" si="95"/>
        <v>6467.7614743481836</v>
      </c>
      <c r="K221">
        <f t="shared" si="96"/>
        <v>1.6701495277235696E-2</v>
      </c>
      <c r="L221">
        <f t="shared" si="97"/>
        <v>-0.41413703490488241</v>
      </c>
      <c r="M221">
        <f t="shared" si="98"/>
        <v>270.5765634249496</v>
      </c>
      <c r="N221">
        <f t="shared" si="99"/>
        <v>6467.3473373132783</v>
      </c>
      <c r="O221">
        <f t="shared" si="100"/>
        <v>0.98369191924999455</v>
      </c>
      <c r="P221">
        <f t="shared" si="101"/>
        <v>270.56898677891138</v>
      </c>
      <c r="Q221">
        <f t="shared" si="102"/>
        <v>23.437083870620746</v>
      </c>
      <c r="R221">
        <f t="shared" si="103"/>
        <v>23.434731712297424</v>
      </c>
      <c r="S221">
        <f t="shared" si="90"/>
        <v>-89.379864020822254</v>
      </c>
      <c r="T221">
        <f t="shared" si="104"/>
        <v>-23.433507113877962</v>
      </c>
      <c r="U221">
        <f t="shared" si="105"/>
        <v>4.301731276244098E-2</v>
      </c>
      <c r="V221">
        <f t="shared" si="106"/>
        <v>1.4399255631384964</v>
      </c>
      <c r="W221">
        <f t="shared" si="107"/>
        <v>69.939664865395542</v>
      </c>
      <c r="X221" s="15">
        <f t="shared" si="108"/>
        <v>0.54066671835893154</v>
      </c>
      <c r="Y221" s="15">
        <f t="shared" si="109"/>
        <v>0.34638987151061063</v>
      </c>
      <c r="Z221" s="15">
        <f t="shared" si="110"/>
        <v>0.73494356520725246</v>
      </c>
      <c r="AA221" s="17">
        <f t="shared" si="111"/>
        <v>559.51731892316434</v>
      </c>
      <c r="AB221">
        <f t="shared" si="112"/>
        <v>1026.4399255631356</v>
      </c>
      <c r="AC221">
        <f t="shared" si="113"/>
        <v>76.609981390783901</v>
      </c>
      <c r="AD221">
        <f t="shared" si="114"/>
        <v>95.328094759660843</v>
      </c>
      <c r="AE221">
        <f t="shared" si="115"/>
        <v>-5.3280947596608428</v>
      </c>
      <c r="AF221">
        <f t="shared" si="116"/>
        <v>6.1868857504345967E-2</v>
      </c>
      <c r="AG221">
        <f t="shared" si="117"/>
        <v>-5.2662259021564966</v>
      </c>
      <c r="AH221">
        <f t="shared" si="118"/>
        <v>243.69578420663231</v>
      </c>
    </row>
    <row r="222" spans="4:34" x14ac:dyDescent="0.25">
      <c r="D222" s="14">
        <f t="shared" si="91"/>
        <v>42725</v>
      </c>
      <c r="E222" s="15">
        <f t="shared" si="119"/>
        <v>0.75694444444444231</v>
      </c>
      <c r="F222" s="2">
        <f t="shared" si="92"/>
        <v>2457744.5069444445</v>
      </c>
      <c r="G222" s="16">
        <f t="shared" si="93"/>
        <v>0.16973324967678291</v>
      </c>
      <c r="I222">
        <f t="shared" si="94"/>
        <v>270.99412284678601</v>
      </c>
      <c r="J222">
        <f t="shared" si="95"/>
        <v>6467.7648965716344</v>
      </c>
      <c r="K222">
        <f t="shared" si="96"/>
        <v>1.6701495273235393E-2</v>
      </c>
      <c r="L222">
        <f t="shared" si="97"/>
        <v>-0.41402310998110353</v>
      </c>
      <c r="M222">
        <f t="shared" si="98"/>
        <v>270.58009973680493</v>
      </c>
      <c r="N222">
        <f t="shared" si="99"/>
        <v>6467.3508734616535</v>
      </c>
      <c r="O222">
        <f t="shared" si="100"/>
        <v>0.98369170074655077</v>
      </c>
      <c r="P222">
        <f t="shared" si="101"/>
        <v>270.57252307667267</v>
      </c>
      <c r="Q222">
        <f t="shared" si="102"/>
        <v>23.437083869384516</v>
      </c>
      <c r="R222">
        <f t="shared" si="103"/>
        <v>23.434731714303737</v>
      </c>
      <c r="S222">
        <f t="shared" si="90"/>
        <v>-89.376009874784728</v>
      </c>
      <c r="T222">
        <f t="shared" si="104"/>
        <v>-23.43349184682824</v>
      </c>
      <c r="U222">
        <f t="shared" si="105"/>
        <v>4.3017312770016101E-2</v>
      </c>
      <c r="V222">
        <f t="shared" si="106"/>
        <v>1.4382034014335463</v>
      </c>
      <c r="W222">
        <f t="shared" si="107"/>
        <v>69.939680919732353</v>
      </c>
      <c r="X222" s="15">
        <f t="shared" si="108"/>
        <v>0.54066791430455996</v>
      </c>
      <c r="Y222" s="15">
        <f t="shared" si="109"/>
        <v>0.34639102286085899</v>
      </c>
      <c r="Z222" s="15">
        <f t="shared" si="110"/>
        <v>0.73494480574826093</v>
      </c>
      <c r="AA222" s="17">
        <f t="shared" si="111"/>
        <v>559.51744735785883</v>
      </c>
      <c r="AB222">
        <f t="shared" si="112"/>
        <v>1031.4382034014304</v>
      </c>
      <c r="AC222">
        <f t="shared" si="113"/>
        <v>77.859550850357607</v>
      </c>
      <c r="AD222">
        <f t="shared" si="114"/>
        <v>96.188988365334367</v>
      </c>
      <c r="AE222">
        <f t="shared" si="115"/>
        <v>-6.1889883653343674</v>
      </c>
      <c r="AF222">
        <f t="shared" si="116"/>
        <v>5.3208995310969211E-2</v>
      </c>
      <c r="AG222">
        <f t="shared" si="117"/>
        <v>-6.135779370023398</v>
      </c>
      <c r="AH222">
        <f t="shared" si="118"/>
        <v>244.45682040319019</v>
      </c>
    </row>
    <row r="223" spans="4:34" x14ac:dyDescent="0.25">
      <c r="D223" s="14">
        <f t="shared" si="91"/>
        <v>42725</v>
      </c>
      <c r="E223" s="15">
        <f t="shared" si="119"/>
        <v>0.76041666666666452</v>
      </c>
      <c r="F223" s="2">
        <f t="shared" si="92"/>
        <v>2457744.5104166665</v>
      </c>
      <c r="G223" s="16">
        <f t="shared" si="93"/>
        <v>0.16973334474104071</v>
      </c>
      <c r="I223">
        <f t="shared" si="94"/>
        <v>270.99754523325828</v>
      </c>
      <c r="J223">
        <f t="shared" si="95"/>
        <v>6467.7683187946259</v>
      </c>
      <c r="K223">
        <f t="shared" si="96"/>
        <v>1.6701495269235086E-2</v>
      </c>
      <c r="L223">
        <f t="shared" si="97"/>
        <v>-0.41390918350215389</v>
      </c>
      <c r="M223">
        <f t="shared" si="98"/>
        <v>270.58363604975614</v>
      </c>
      <c r="N223">
        <f t="shared" si="99"/>
        <v>6467.3544096111236</v>
      </c>
      <c r="O223">
        <f t="shared" si="100"/>
        <v>0.98369148230321768</v>
      </c>
      <c r="P223">
        <f t="shared" si="101"/>
        <v>270.57605937552984</v>
      </c>
      <c r="Q223">
        <f t="shared" si="102"/>
        <v>23.437083868148282</v>
      </c>
      <c r="R223">
        <f t="shared" si="103"/>
        <v>23.434731716310068</v>
      </c>
      <c r="S223">
        <f t="shared" si="90"/>
        <v>-89.372155728445804</v>
      </c>
      <c r="T223">
        <f t="shared" si="104"/>
        <v>-23.4334764851743</v>
      </c>
      <c r="U223">
        <f t="shared" si="105"/>
        <v>4.3017312777591278E-2</v>
      </c>
      <c r="V223">
        <f t="shared" si="106"/>
        <v>1.4364812372505988</v>
      </c>
      <c r="W223">
        <f t="shared" si="107"/>
        <v>69.939697073546583</v>
      </c>
      <c r="X223" s="15">
        <f t="shared" si="108"/>
        <v>0.54066911025190934</v>
      </c>
      <c r="Y223" s="15">
        <f t="shared" si="109"/>
        <v>0.34639217393650212</v>
      </c>
      <c r="Z223" s="15">
        <f t="shared" si="110"/>
        <v>0.73494604656731655</v>
      </c>
      <c r="AA223" s="17">
        <f t="shared" si="111"/>
        <v>559.51757658837266</v>
      </c>
      <c r="AB223">
        <f t="shared" si="112"/>
        <v>1036.4364812372473</v>
      </c>
      <c r="AC223">
        <f t="shared" si="113"/>
        <v>79.109120309311834</v>
      </c>
      <c r="AD223">
        <f t="shared" si="114"/>
        <v>97.055346137502724</v>
      </c>
      <c r="AE223">
        <f t="shared" si="115"/>
        <v>-7.055346137502724</v>
      </c>
      <c r="AF223">
        <f t="shared" si="116"/>
        <v>4.6620531449294692E-2</v>
      </c>
      <c r="AG223">
        <f t="shared" si="117"/>
        <v>-7.0087256060534289</v>
      </c>
      <c r="AH223">
        <f t="shared" si="118"/>
        <v>245.21280202509786</v>
      </c>
    </row>
    <row r="224" spans="4:34" x14ac:dyDescent="0.25">
      <c r="D224" s="14">
        <f t="shared" si="91"/>
        <v>42725</v>
      </c>
      <c r="E224" s="15">
        <f t="shared" si="119"/>
        <v>0.76388888888888673</v>
      </c>
      <c r="F224" s="2">
        <f t="shared" si="92"/>
        <v>2457744.513888889</v>
      </c>
      <c r="G224" s="16">
        <f t="shared" si="93"/>
        <v>0.16973343980531122</v>
      </c>
      <c r="I224">
        <f t="shared" si="94"/>
        <v>271.00096762018984</v>
      </c>
      <c r="J224">
        <f t="shared" si="95"/>
        <v>6467.7717410180749</v>
      </c>
      <c r="K224">
        <f t="shared" si="96"/>
        <v>1.6701495265234782E-2</v>
      </c>
      <c r="L224">
        <f t="shared" si="97"/>
        <v>-0.41379525543788931</v>
      </c>
      <c r="M224">
        <f t="shared" si="98"/>
        <v>270.58717236475195</v>
      </c>
      <c r="N224">
        <f t="shared" si="99"/>
        <v>6467.3579457626374</v>
      </c>
      <c r="O224">
        <f t="shared" si="100"/>
        <v>0.98369126391993733</v>
      </c>
      <c r="P224">
        <f t="shared" si="101"/>
        <v>270.57959567643161</v>
      </c>
      <c r="Q224">
        <f t="shared" si="102"/>
        <v>23.437083866912051</v>
      </c>
      <c r="R224">
        <f t="shared" si="103"/>
        <v>23.434731718316431</v>
      </c>
      <c r="S224">
        <f t="shared" si="90"/>
        <v>-89.368301580777043</v>
      </c>
      <c r="T224">
        <f t="shared" si="104"/>
        <v>-23.433461028911992</v>
      </c>
      <c r="U224">
        <f t="shared" si="105"/>
        <v>4.301731278516658E-2</v>
      </c>
      <c r="V224">
        <f t="shared" si="106"/>
        <v>1.4347590701506638</v>
      </c>
      <c r="W224">
        <f t="shared" si="107"/>
        <v>69.939713326842508</v>
      </c>
      <c r="X224" s="15">
        <f t="shared" si="108"/>
        <v>0.5406703062012842</v>
      </c>
      <c r="Y224" s="15">
        <f t="shared" si="109"/>
        <v>0.3463933247378328</v>
      </c>
      <c r="Z224" s="15">
        <f t="shared" si="110"/>
        <v>0.7349472876647356</v>
      </c>
      <c r="AA224" s="17">
        <f t="shared" si="111"/>
        <v>559.51770661474006</v>
      </c>
      <c r="AB224">
        <f t="shared" si="112"/>
        <v>1041.4347590701475</v>
      </c>
      <c r="AC224">
        <f t="shared" si="113"/>
        <v>80.358689767536873</v>
      </c>
      <c r="AD224">
        <f t="shared" si="114"/>
        <v>97.92698234667013</v>
      </c>
      <c r="AE224">
        <f t="shared" si="115"/>
        <v>-7.9269823466701297</v>
      </c>
      <c r="AF224">
        <f t="shared" si="116"/>
        <v>4.1438796173417121E-2</v>
      </c>
      <c r="AG224">
        <f t="shared" si="117"/>
        <v>-7.8855435504967124</v>
      </c>
      <c r="AH224">
        <f t="shared" si="118"/>
        <v>245.96401849104771</v>
      </c>
    </row>
    <row r="225" spans="4:34" x14ac:dyDescent="0.25">
      <c r="D225" s="14">
        <f t="shared" si="91"/>
        <v>42725</v>
      </c>
      <c r="E225" s="15">
        <f t="shared" si="119"/>
        <v>0.76736111111110894</v>
      </c>
      <c r="F225" s="2">
        <f t="shared" si="92"/>
        <v>2457744.517361111</v>
      </c>
      <c r="G225" s="16">
        <f t="shared" si="93"/>
        <v>0.16973353486956899</v>
      </c>
      <c r="I225">
        <f t="shared" si="94"/>
        <v>271.00439000666302</v>
      </c>
      <c r="J225">
        <f t="shared" si="95"/>
        <v>6467.7751632410664</v>
      </c>
      <c r="K225">
        <f t="shared" si="96"/>
        <v>1.6701495261234475E-2</v>
      </c>
      <c r="L225">
        <f t="shared" si="97"/>
        <v>-0.41368132581926192</v>
      </c>
      <c r="M225">
        <f t="shared" si="98"/>
        <v>270.59070868084376</v>
      </c>
      <c r="N225">
        <f t="shared" si="99"/>
        <v>6467.3614819152472</v>
      </c>
      <c r="O225">
        <f t="shared" si="100"/>
        <v>0.98369104559676956</v>
      </c>
      <c r="P225">
        <f t="shared" si="101"/>
        <v>270.58313197842944</v>
      </c>
      <c r="Q225">
        <f t="shared" si="102"/>
        <v>23.437083865675817</v>
      </c>
      <c r="R225">
        <f t="shared" si="103"/>
        <v>23.434731720322812</v>
      </c>
      <c r="S225">
        <f t="shared" si="90"/>
        <v>-89.364447432817755</v>
      </c>
      <c r="T225">
        <f t="shared" si="104"/>
        <v>-23.433445478045417</v>
      </c>
      <c r="U225">
        <f t="shared" si="105"/>
        <v>4.3017312792741964E-2</v>
      </c>
      <c r="V225">
        <f t="shared" si="106"/>
        <v>1.4330369006186026</v>
      </c>
      <c r="W225">
        <f t="shared" si="107"/>
        <v>69.939729679615738</v>
      </c>
      <c r="X225" s="15">
        <f t="shared" si="108"/>
        <v>0.54067150215234816</v>
      </c>
      <c r="Y225" s="15">
        <f t="shared" si="109"/>
        <v>0.34639447526452666</v>
      </c>
      <c r="Z225" s="15">
        <f t="shared" si="110"/>
        <v>0.73494852904016961</v>
      </c>
      <c r="AA225" s="17">
        <f t="shared" si="111"/>
        <v>559.5178374369259</v>
      </c>
      <c r="AB225">
        <f t="shared" si="112"/>
        <v>1046.4330369006154</v>
      </c>
      <c r="AC225">
        <f t="shared" si="113"/>
        <v>81.608259225153859</v>
      </c>
      <c r="AD225">
        <f t="shared" si="114"/>
        <v>98.803715239471742</v>
      </c>
      <c r="AE225">
        <f t="shared" si="115"/>
        <v>-8.8037152394717424</v>
      </c>
      <c r="AF225">
        <f t="shared" si="116"/>
        <v>3.7255953260183737E-2</v>
      </c>
      <c r="AG225">
        <f t="shared" si="117"/>
        <v>-8.7664592862115587</v>
      </c>
      <c r="AH225">
        <f t="shared" si="118"/>
        <v>246.71076233166423</v>
      </c>
    </row>
    <row r="226" spans="4:34" x14ac:dyDescent="0.25">
      <c r="D226" s="14">
        <f t="shared" si="91"/>
        <v>42725</v>
      </c>
      <c r="E226" s="15">
        <f t="shared" si="119"/>
        <v>0.77083333333333115</v>
      </c>
      <c r="F226" s="2">
        <f t="shared" si="92"/>
        <v>2457744.5208333335</v>
      </c>
      <c r="G226" s="16">
        <f t="shared" si="93"/>
        <v>0.16973362993383953</v>
      </c>
      <c r="I226">
        <f t="shared" si="94"/>
        <v>271.00781239359549</v>
      </c>
      <c r="J226">
        <f t="shared" si="95"/>
        <v>6467.7785854645172</v>
      </c>
      <c r="K226">
        <f t="shared" si="96"/>
        <v>1.6701495257234172E-2</v>
      </c>
      <c r="L226">
        <f t="shared" si="97"/>
        <v>-0.41356739461612668</v>
      </c>
      <c r="M226">
        <f t="shared" si="98"/>
        <v>270.59424499897938</v>
      </c>
      <c r="N226">
        <f t="shared" si="99"/>
        <v>6467.3650180699015</v>
      </c>
      <c r="O226">
        <f t="shared" si="100"/>
        <v>0.98369082733365631</v>
      </c>
      <c r="P226">
        <f t="shared" si="101"/>
        <v>270.58666828247107</v>
      </c>
      <c r="Q226">
        <f t="shared" si="102"/>
        <v>23.437083864439586</v>
      </c>
      <c r="R226">
        <f t="shared" si="103"/>
        <v>23.434731722329222</v>
      </c>
      <c r="S226">
        <f t="shared" si="90"/>
        <v>-89.360593283540524</v>
      </c>
      <c r="T226">
        <f t="shared" si="104"/>
        <v>-23.433429832570386</v>
      </c>
      <c r="U226">
        <f t="shared" si="105"/>
        <v>4.3017312800317425E-2</v>
      </c>
      <c r="V226">
        <f t="shared" si="106"/>
        <v>1.4313147282156975</v>
      </c>
      <c r="W226">
        <f t="shared" si="107"/>
        <v>69.93974613187055</v>
      </c>
      <c r="X226" s="15">
        <f t="shared" si="108"/>
        <v>0.54067269810540575</v>
      </c>
      <c r="Y226" s="15">
        <f t="shared" si="109"/>
        <v>0.34639562551687642</v>
      </c>
      <c r="Z226" s="15">
        <f t="shared" si="110"/>
        <v>0.73494977069393508</v>
      </c>
      <c r="AA226" s="17">
        <f t="shared" si="111"/>
        <v>559.5179690549644</v>
      </c>
      <c r="AB226">
        <f t="shared" si="112"/>
        <v>1051.4313147282126</v>
      </c>
      <c r="AC226">
        <f t="shared" si="113"/>
        <v>82.857828682053139</v>
      </c>
      <c r="AD226">
        <f t="shared" si="114"/>
        <v>99.685366868715178</v>
      </c>
      <c r="AE226">
        <f t="shared" si="115"/>
        <v>-9.6853668687151782</v>
      </c>
      <c r="AF226">
        <f t="shared" si="116"/>
        <v>3.3807877321960771E-2</v>
      </c>
      <c r="AG226">
        <f t="shared" si="117"/>
        <v>-9.6515589913932178</v>
      </c>
      <c r="AH226">
        <f t="shared" si="118"/>
        <v>247.45332937772395</v>
      </c>
    </row>
    <row r="227" spans="4:34" x14ac:dyDescent="0.25">
      <c r="D227" s="14">
        <f t="shared" si="91"/>
        <v>42725</v>
      </c>
      <c r="E227" s="15">
        <f t="shared" si="119"/>
        <v>0.77430555555555336</v>
      </c>
      <c r="F227" s="2">
        <f t="shared" si="92"/>
        <v>2457744.5243055555</v>
      </c>
      <c r="G227" s="16">
        <f t="shared" si="93"/>
        <v>0.1697337249980973</v>
      </c>
      <c r="I227">
        <f t="shared" si="94"/>
        <v>271.01123478006866</v>
      </c>
      <c r="J227">
        <f t="shared" si="95"/>
        <v>6467.7820076875087</v>
      </c>
      <c r="K227">
        <f t="shared" si="96"/>
        <v>1.6701495253233865E-2</v>
      </c>
      <c r="L227">
        <f t="shared" si="97"/>
        <v>-0.41345346185954501</v>
      </c>
      <c r="M227">
        <f t="shared" si="98"/>
        <v>270.59778131820912</v>
      </c>
      <c r="N227">
        <f t="shared" si="99"/>
        <v>6467.3685542256489</v>
      </c>
      <c r="O227">
        <f t="shared" si="100"/>
        <v>0.98369060913065753</v>
      </c>
      <c r="P227">
        <f t="shared" si="101"/>
        <v>270.59020458760688</v>
      </c>
      <c r="Q227">
        <f t="shared" si="102"/>
        <v>23.437083863203352</v>
      </c>
      <c r="R227">
        <f t="shared" si="103"/>
        <v>23.434731724335652</v>
      </c>
      <c r="S227">
        <f t="shared" si="90"/>
        <v>-89.356739133985869</v>
      </c>
      <c r="T227">
        <f t="shared" si="104"/>
        <v>-23.433414092491056</v>
      </c>
      <c r="U227">
        <f t="shared" si="105"/>
        <v>4.3017312807892998E-2</v>
      </c>
      <c r="V227">
        <f t="shared" si="106"/>
        <v>1.4295925534276273</v>
      </c>
      <c r="W227">
        <f t="shared" si="107"/>
        <v>69.939762683602495</v>
      </c>
      <c r="X227" s="15">
        <f t="shared" si="108"/>
        <v>0.54067389406011968</v>
      </c>
      <c r="Y227" s="15">
        <f t="shared" si="109"/>
        <v>0.34639677549455716</v>
      </c>
      <c r="Z227" s="15">
        <f t="shared" si="110"/>
        <v>0.73495101262568219</v>
      </c>
      <c r="AA227" s="17">
        <f t="shared" si="111"/>
        <v>559.51810146881996</v>
      </c>
      <c r="AB227">
        <f t="shared" si="112"/>
        <v>1056.4295925534245</v>
      </c>
      <c r="AC227">
        <f t="shared" si="113"/>
        <v>84.107398138356132</v>
      </c>
      <c r="AD227">
        <f t="shared" si="114"/>
        <v>100.57176292044285</v>
      </c>
      <c r="AE227">
        <f t="shared" si="115"/>
        <v>-10.57176292044285</v>
      </c>
      <c r="AF227">
        <f t="shared" si="116"/>
        <v>3.0915980539294802E-2</v>
      </c>
      <c r="AG227">
        <f t="shared" si="117"/>
        <v>-10.540846939903556</v>
      </c>
      <c r="AH227">
        <f t="shared" si="118"/>
        <v>248.19201898782771</v>
      </c>
    </row>
    <row r="228" spans="4:34" x14ac:dyDescent="0.25">
      <c r="D228" s="14">
        <f t="shared" si="91"/>
        <v>42725</v>
      </c>
      <c r="E228" s="15">
        <f t="shared" si="119"/>
        <v>0.77777777777777557</v>
      </c>
      <c r="F228" s="2">
        <f t="shared" si="92"/>
        <v>2457744.527777778</v>
      </c>
      <c r="G228" s="16">
        <f t="shared" si="93"/>
        <v>0.16973382006236781</v>
      </c>
      <c r="I228">
        <f t="shared" si="94"/>
        <v>271.01465716700022</v>
      </c>
      <c r="J228">
        <f t="shared" si="95"/>
        <v>6467.7854299109586</v>
      </c>
      <c r="K228">
        <f t="shared" si="96"/>
        <v>1.6701495249233561E-2</v>
      </c>
      <c r="L228">
        <f t="shared" si="97"/>
        <v>-0.413339527519344</v>
      </c>
      <c r="M228">
        <f t="shared" si="98"/>
        <v>270.6013176394809</v>
      </c>
      <c r="N228">
        <f t="shared" si="99"/>
        <v>6467.3720903834392</v>
      </c>
      <c r="O228">
        <f t="shared" si="100"/>
        <v>0.98369039098771505</v>
      </c>
      <c r="P228">
        <f t="shared" si="101"/>
        <v>270.59374089478473</v>
      </c>
      <c r="Q228">
        <f t="shared" si="102"/>
        <v>23.437083861967118</v>
      </c>
      <c r="R228">
        <f t="shared" si="103"/>
        <v>23.434731726342108</v>
      </c>
      <c r="S228">
        <f t="shared" si="90"/>
        <v>-89.352884983126188</v>
      </c>
      <c r="T228">
        <f t="shared" si="104"/>
        <v>-23.433398257803177</v>
      </c>
      <c r="U228">
        <f t="shared" si="105"/>
        <v>4.3017312815468646E-2</v>
      </c>
      <c r="V228">
        <f t="shared" si="106"/>
        <v>1.4278703758155555</v>
      </c>
      <c r="W228">
        <f t="shared" si="107"/>
        <v>69.93977933481591</v>
      </c>
      <c r="X228" s="15">
        <f t="shared" si="108"/>
        <v>0.54067509001679481</v>
      </c>
      <c r="Y228" s="15">
        <f t="shared" si="109"/>
        <v>0.34639792519786172</v>
      </c>
      <c r="Z228" s="15">
        <f t="shared" si="110"/>
        <v>0.7349522548357279</v>
      </c>
      <c r="AA228" s="17">
        <f t="shared" si="111"/>
        <v>559.51823467852728</v>
      </c>
      <c r="AB228">
        <f t="shared" si="112"/>
        <v>1061.4278703758123</v>
      </c>
      <c r="AC228">
        <f t="shared" si="113"/>
        <v>85.356967593953073</v>
      </c>
      <c r="AD228">
        <f t="shared" si="114"/>
        <v>101.46273253677451</v>
      </c>
      <c r="AE228">
        <f t="shared" si="115"/>
        <v>-11.46273253677451</v>
      </c>
      <c r="AF228">
        <f t="shared" si="116"/>
        <v>2.8455180744535898E-2</v>
      </c>
      <c r="AG228">
        <f t="shared" si="117"/>
        <v>-11.434277356029975</v>
      </c>
      <c r="AH228">
        <f t="shared" si="118"/>
        <v>248.92713431496108</v>
      </c>
    </row>
    <row r="229" spans="4:34" x14ac:dyDescent="0.25">
      <c r="D229" s="14">
        <f t="shared" si="91"/>
        <v>42725</v>
      </c>
      <c r="E229" s="15">
        <f t="shared" si="119"/>
        <v>0.78124999999999778</v>
      </c>
      <c r="F229" s="2">
        <f t="shared" si="92"/>
        <v>2457744.53125</v>
      </c>
      <c r="G229" s="16">
        <f t="shared" si="93"/>
        <v>0.16973391512662561</v>
      </c>
      <c r="I229">
        <f t="shared" si="94"/>
        <v>271.01807955347431</v>
      </c>
      <c r="J229">
        <f t="shared" si="95"/>
        <v>6467.788852133951</v>
      </c>
      <c r="K229">
        <f t="shared" si="96"/>
        <v>1.6701495245233254E-2</v>
      </c>
      <c r="L229">
        <f t="shared" si="97"/>
        <v>-0.41322559162650457</v>
      </c>
      <c r="M229">
        <f t="shared" si="98"/>
        <v>270.60485396184782</v>
      </c>
      <c r="N229">
        <f t="shared" si="99"/>
        <v>6467.3756265423244</v>
      </c>
      <c r="O229">
        <f t="shared" si="100"/>
        <v>0.98369017290488825</v>
      </c>
      <c r="P229">
        <f t="shared" si="101"/>
        <v>270.59727720305773</v>
      </c>
      <c r="Q229">
        <f t="shared" si="102"/>
        <v>23.437083860730887</v>
      </c>
      <c r="R229">
        <f t="shared" si="103"/>
        <v>23.434731728348588</v>
      </c>
      <c r="S229">
        <f t="shared" si="90"/>
        <v>-89.349030831999059</v>
      </c>
      <c r="T229">
        <f t="shared" si="104"/>
        <v>-23.433382328510966</v>
      </c>
      <c r="U229">
        <f t="shared" si="105"/>
        <v>4.3017312823044385E-2</v>
      </c>
      <c r="V229">
        <f t="shared" si="106"/>
        <v>1.4261481958638249</v>
      </c>
      <c r="W229">
        <f t="shared" si="107"/>
        <v>69.939796085506288</v>
      </c>
      <c r="X229" s="15">
        <f t="shared" si="108"/>
        <v>0.54067628597509454</v>
      </c>
      <c r="Y229" s="15">
        <f t="shared" si="109"/>
        <v>0.34639907462646596</v>
      </c>
      <c r="Z229" s="15">
        <f t="shared" si="110"/>
        <v>0.73495349732372306</v>
      </c>
      <c r="AA229" s="17">
        <f t="shared" si="111"/>
        <v>559.5183686840503</v>
      </c>
      <c r="AB229">
        <f t="shared" si="112"/>
        <v>1066.4261481958606</v>
      </c>
      <c r="AC229">
        <f t="shared" si="113"/>
        <v>86.606537048965151</v>
      </c>
      <c r="AD229">
        <f t="shared" si="114"/>
        <v>102.35810813590138</v>
      </c>
      <c r="AE229">
        <f t="shared" si="115"/>
        <v>-12.358108135901375</v>
      </c>
      <c r="AF229">
        <f t="shared" si="116"/>
        <v>2.6335260767363276E-2</v>
      </c>
      <c r="AG229">
        <f t="shared" si="117"/>
        <v>-12.331772875134012</v>
      </c>
      <c r="AH229">
        <f t="shared" si="118"/>
        <v>249.65898261371871</v>
      </c>
    </row>
    <row r="230" spans="4:34" x14ac:dyDescent="0.25">
      <c r="D230" s="14">
        <f t="shared" si="91"/>
        <v>42725</v>
      </c>
      <c r="E230" s="15">
        <f t="shared" si="119"/>
        <v>0.78472222222221999</v>
      </c>
      <c r="F230" s="2">
        <f t="shared" si="92"/>
        <v>2457744.534722222</v>
      </c>
      <c r="G230" s="16">
        <f t="shared" si="93"/>
        <v>0.16973401019088338</v>
      </c>
      <c r="I230">
        <f t="shared" si="94"/>
        <v>271.02150193994748</v>
      </c>
      <c r="J230">
        <f t="shared" si="95"/>
        <v>6467.7922743569425</v>
      </c>
      <c r="K230">
        <f t="shared" si="96"/>
        <v>1.6701495241232951E-2</v>
      </c>
      <c r="L230">
        <f t="shared" si="97"/>
        <v>-0.41311165416619633</v>
      </c>
      <c r="M230">
        <f t="shared" si="98"/>
        <v>270.6083902857813</v>
      </c>
      <c r="N230">
        <f t="shared" si="99"/>
        <v>6467.3791627027758</v>
      </c>
      <c r="O230">
        <f t="shared" si="100"/>
        <v>0.98368995488214894</v>
      </c>
      <c r="P230">
        <f t="shared" si="101"/>
        <v>270.60081351289733</v>
      </c>
      <c r="Q230">
        <f t="shared" si="102"/>
        <v>23.437083859494653</v>
      </c>
      <c r="R230">
        <f t="shared" si="103"/>
        <v>23.434731730355089</v>
      </c>
      <c r="S230">
        <f t="shared" si="90"/>
        <v>-89.345176680096117</v>
      </c>
      <c r="T230">
        <f t="shared" si="104"/>
        <v>-23.433366304612278</v>
      </c>
      <c r="U230">
        <f t="shared" si="105"/>
        <v>4.3017312830620207E-2</v>
      </c>
      <c r="V230">
        <f t="shared" si="106"/>
        <v>1.4244260133656137</v>
      </c>
      <c r="W230">
        <f t="shared" si="107"/>
        <v>69.939812935675775</v>
      </c>
      <c r="X230" s="15">
        <f t="shared" si="108"/>
        <v>0.54067748193516285</v>
      </c>
      <c r="Y230" s="15">
        <f t="shared" si="109"/>
        <v>0.34640022378050794</v>
      </c>
      <c r="Z230" s="15">
        <f t="shared" si="110"/>
        <v>0.73495474008981776</v>
      </c>
      <c r="AA230" s="17">
        <f t="shared" si="111"/>
        <v>559.5185034854062</v>
      </c>
      <c r="AB230">
        <f t="shared" si="112"/>
        <v>1071.4244260133623</v>
      </c>
      <c r="AC230">
        <f t="shared" si="113"/>
        <v>87.856106503340584</v>
      </c>
      <c r="AD230">
        <f t="shared" si="114"/>
        <v>103.25772522787234</v>
      </c>
      <c r="AE230">
        <f t="shared" si="115"/>
        <v>-13.257725227872342</v>
      </c>
      <c r="AF230">
        <f t="shared" si="116"/>
        <v>2.4489513084034027E-2</v>
      </c>
      <c r="AG230">
        <f t="shared" si="117"/>
        <v>-13.233235714788307</v>
      </c>
      <c r="AH230">
        <f t="shared" si="118"/>
        <v>250.38787558816901</v>
      </c>
    </row>
    <row r="231" spans="4:34" x14ac:dyDescent="0.25">
      <c r="D231" s="14">
        <f t="shared" si="91"/>
        <v>42725</v>
      </c>
      <c r="E231" s="15">
        <f t="shared" si="119"/>
        <v>0.7881944444444422</v>
      </c>
      <c r="F231" s="2">
        <f t="shared" si="92"/>
        <v>2457744.5381944445</v>
      </c>
      <c r="G231" s="16">
        <f t="shared" si="93"/>
        <v>0.16973410525515389</v>
      </c>
      <c r="I231">
        <f t="shared" si="94"/>
        <v>271.02492432687905</v>
      </c>
      <c r="J231">
        <f t="shared" si="95"/>
        <v>6467.7956965803924</v>
      </c>
      <c r="K231">
        <f t="shared" si="96"/>
        <v>1.6701495237232643E-2</v>
      </c>
      <c r="L231">
        <f t="shared" si="97"/>
        <v>-0.41299771512361505</v>
      </c>
      <c r="M231">
        <f t="shared" si="98"/>
        <v>270.61192661175545</v>
      </c>
      <c r="N231">
        <f t="shared" si="99"/>
        <v>6467.382698865269</v>
      </c>
      <c r="O231">
        <f t="shared" si="100"/>
        <v>0.9836897369194687</v>
      </c>
      <c r="P231">
        <f t="shared" si="101"/>
        <v>270.60434982477756</v>
      </c>
      <c r="Q231">
        <f t="shared" si="102"/>
        <v>23.437083858258422</v>
      </c>
      <c r="R231">
        <f t="shared" si="103"/>
        <v>23.434731732361623</v>
      </c>
      <c r="S231">
        <f t="shared" si="90"/>
        <v>-89.341322526906282</v>
      </c>
      <c r="T231">
        <f t="shared" si="104"/>
        <v>-23.433350186104935</v>
      </c>
      <c r="U231">
        <f t="shared" si="105"/>
        <v>4.3017312838196167E-2</v>
      </c>
      <c r="V231">
        <f t="shared" si="106"/>
        <v>1.4227038281132296</v>
      </c>
      <c r="W231">
        <f t="shared" si="107"/>
        <v>69.939829885326546</v>
      </c>
      <c r="X231" s="15">
        <f t="shared" si="108"/>
        <v>0.54067867789714352</v>
      </c>
      <c r="Y231" s="15">
        <f t="shared" si="109"/>
        <v>0.34640137266012533</v>
      </c>
      <c r="Z231" s="15">
        <f t="shared" si="110"/>
        <v>0.73495598313416166</v>
      </c>
      <c r="AA231" s="17">
        <f t="shared" si="111"/>
        <v>559.51863908261237</v>
      </c>
      <c r="AB231">
        <f t="shared" si="112"/>
        <v>1076.4227038281101</v>
      </c>
      <c r="AC231">
        <f t="shared" si="113"/>
        <v>89.105675957027529</v>
      </c>
      <c r="AD231">
        <f t="shared" si="114"/>
        <v>104.16142222710745</v>
      </c>
      <c r="AE231">
        <f t="shared" si="115"/>
        <v>-14.161422227107451</v>
      </c>
      <c r="AF231">
        <f t="shared" si="116"/>
        <v>2.2867551062549042E-2</v>
      </c>
      <c r="AG231">
        <f t="shared" si="117"/>
        <v>-14.138554676044903</v>
      </c>
      <c r="AH231">
        <f t="shared" si="118"/>
        <v>251.11412978242754</v>
      </c>
    </row>
    <row r="232" spans="4:34" x14ac:dyDescent="0.25">
      <c r="D232" s="14">
        <f t="shared" si="91"/>
        <v>42725</v>
      </c>
      <c r="E232" s="15">
        <f t="shared" si="119"/>
        <v>0.79166666666666441</v>
      </c>
      <c r="F232" s="2">
        <f t="shared" si="92"/>
        <v>2457744.5416666665</v>
      </c>
      <c r="G232" s="16">
        <f t="shared" si="93"/>
        <v>0.16973420031941167</v>
      </c>
      <c r="I232">
        <f t="shared" si="94"/>
        <v>271.02834671335131</v>
      </c>
      <c r="J232">
        <f t="shared" si="95"/>
        <v>6467.7991188033839</v>
      </c>
      <c r="K232">
        <f t="shared" si="96"/>
        <v>1.670149523323234E-2</v>
      </c>
      <c r="L232">
        <f t="shared" si="97"/>
        <v>-0.41288377452966168</v>
      </c>
      <c r="M232">
        <f t="shared" si="98"/>
        <v>270.61546293882162</v>
      </c>
      <c r="N232">
        <f t="shared" si="99"/>
        <v>6467.3862350288546</v>
      </c>
      <c r="O232">
        <f t="shared" si="100"/>
        <v>0.98368951901690682</v>
      </c>
      <c r="P232">
        <f t="shared" si="101"/>
        <v>270.60788613774992</v>
      </c>
      <c r="Q232">
        <f t="shared" si="102"/>
        <v>23.437083857022188</v>
      </c>
      <c r="R232">
        <f t="shared" si="103"/>
        <v>23.434731734368174</v>
      </c>
      <c r="S232">
        <f t="shared" si="90"/>
        <v>-89.337468373468795</v>
      </c>
      <c r="T232">
        <f t="shared" si="104"/>
        <v>-23.433333972993207</v>
      </c>
      <c r="U232">
        <f t="shared" si="105"/>
        <v>4.3017312845772177E-2</v>
      </c>
      <c r="V232">
        <f t="shared" si="106"/>
        <v>1.4209816405913238</v>
      </c>
      <c r="W232">
        <f t="shared" si="107"/>
        <v>69.93984693445401</v>
      </c>
      <c r="X232" s="15">
        <f t="shared" si="108"/>
        <v>0.54067987386070038</v>
      </c>
      <c r="Y232" s="15">
        <f t="shared" si="109"/>
        <v>0.34640252126499482</v>
      </c>
      <c r="Z232" s="15">
        <f t="shared" si="110"/>
        <v>0.73495722645640593</v>
      </c>
      <c r="AA232" s="17">
        <f t="shared" si="111"/>
        <v>559.51877547563208</v>
      </c>
      <c r="AB232">
        <f t="shared" si="112"/>
        <v>1081.4209816405883</v>
      </c>
      <c r="AC232">
        <f t="shared" si="113"/>
        <v>90.355245410147063</v>
      </c>
      <c r="AD232">
        <f t="shared" si="114"/>
        <v>105.06904026102141</v>
      </c>
      <c r="AE232">
        <f t="shared" si="115"/>
        <v>-15.069040261021414</v>
      </c>
      <c r="AF232">
        <f t="shared" si="116"/>
        <v>2.1430605952849641E-2</v>
      </c>
      <c r="AG232">
        <f t="shared" si="117"/>
        <v>-15.047609655068564</v>
      </c>
      <c r="AH232">
        <f t="shared" si="118"/>
        <v>251.83806701516545</v>
      </c>
    </row>
    <row r="233" spans="4:34" x14ac:dyDescent="0.25">
      <c r="D233" s="14">
        <f t="shared" si="91"/>
        <v>42725</v>
      </c>
      <c r="E233" s="15">
        <f t="shared" si="119"/>
        <v>0.79513888888888662</v>
      </c>
      <c r="F233" s="2">
        <f t="shared" si="92"/>
        <v>2457744.545138889</v>
      </c>
      <c r="G233" s="16">
        <f t="shared" si="93"/>
        <v>0.1697342953836822</v>
      </c>
      <c r="I233">
        <f t="shared" si="94"/>
        <v>271.03176910028378</v>
      </c>
      <c r="J233">
        <f t="shared" si="95"/>
        <v>6467.8025410268347</v>
      </c>
      <c r="K233">
        <f t="shared" si="96"/>
        <v>1.6701495229232036E-2</v>
      </c>
      <c r="L233">
        <f t="shared" si="97"/>
        <v>-0.41276983235426962</v>
      </c>
      <c r="M233">
        <f t="shared" si="98"/>
        <v>270.6189992679295</v>
      </c>
      <c r="N233">
        <f t="shared" si="99"/>
        <v>6467.3897711944801</v>
      </c>
      <c r="O233">
        <f t="shared" si="100"/>
        <v>0.98368930117440556</v>
      </c>
      <c r="P233">
        <f t="shared" si="101"/>
        <v>270.61142245276392</v>
      </c>
      <c r="Q233">
        <f t="shared" si="102"/>
        <v>23.437083855785957</v>
      </c>
      <c r="R233">
        <f t="shared" si="103"/>
        <v>23.434731736374751</v>
      </c>
      <c r="S233">
        <f t="shared" si="90"/>
        <v>-89.333614218754377</v>
      </c>
      <c r="T233">
        <f t="shared" si="104"/>
        <v>-23.433317665272718</v>
      </c>
      <c r="U233">
        <f t="shared" si="105"/>
        <v>4.3017312853348297E-2</v>
      </c>
      <c r="V233">
        <f t="shared" si="106"/>
        <v>1.4192594503608664</v>
      </c>
      <c r="W233">
        <f t="shared" si="107"/>
        <v>69.939864083062702</v>
      </c>
      <c r="X233" s="15">
        <f t="shared" si="108"/>
        <v>0.54068106982613828</v>
      </c>
      <c r="Y233" s="15">
        <f t="shared" si="109"/>
        <v>0.34640366959540858</v>
      </c>
      <c r="Z233" s="15">
        <f t="shared" si="110"/>
        <v>0.73495847005686799</v>
      </c>
      <c r="AA233" s="17">
        <f t="shared" si="111"/>
        <v>559.51891266450161</v>
      </c>
      <c r="AB233">
        <f t="shared" si="112"/>
        <v>1086.4192594503577</v>
      </c>
      <c r="AC233">
        <f t="shared" si="113"/>
        <v>91.604814862589421</v>
      </c>
      <c r="AD233">
        <f t="shared" si="114"/>
        <v>105.9804229740482</v>
      </c>
      <c r="AE233">
        <f t="shared" si="115"/>
        <v>-15.980422974048196</v>
      </c>
      <c r="AF233">
        <f t="shared" si="116"/>
        <v>2.0148361486194914E-2</v>
      </c>
      <c r="AG233">
        <f t="shared" si="117"/>
        <v>-15.960274612562001</v>
      </c>
      <c r="AH233">
        <f t="shared" si="118"/>
        <v>252.56001485960559</v>
      </c>
    </row>
    <row r="234" spans="4:34" x14ac:dyDescent="0.25">
      <c r="D234" s="14">
        <f t="shared" si="91"/>
        <v>42725</v>
      </c>
      <c r="E234" s="15">
        <f t="shared" si="119"/>
        <v>0.79861111111110883</v>
      </c>
      <c r="F234" s="2">
        <f t="shared" si="92"/>
        <v>2457744.548611111</v>
      </c>
      <c r="G234" s="16">
        <f t="shared" si="93"/>
        <v>0.16973439044793998</v>
      </c>
      <c r="I234">
        <f t="shared" si="94"/>
        <v>271.03519148675696</v>
      </c>
      <c r="J234">
        <f t="shared" si="95"/>
        <v>6467.8059632498262</v>
      </c>
      <c r="K234">
        <f t="shared" si="96"/>
        <v>1.6701495225231729E-2</v>
      </c>
      <c r="L234">
        <f t="shared" si="97"/>
        <v>-0.41265588862839492</v>
      </c>
      <c r="M234">
        <f t="shared" si="98"/>
        <v>270.62253559812854</v>
      </c>
      <c r="N234">
        <f t="shared" si="99"/>
        <v>6467.3933073611979</v>
      </c>
      <c r="O234">
        <f t="shared" si="100"/>
        <v>0.98368908339202443</v>
      </c>
      <c r="P234">
        <f t="shared" si="101"/>
        <v>270.61495876886914</v>
      </c>
      <c r="Q234">
        <f t="shared" si="102"/>
        <v>23.437083854549723</v>
      </c>
      <c r="R234">
        <f t="shared" si="103"/>
        <v>23.434731738381352</v>
      </c>
      <c r="S234">
        <f t="shared" si="90"/>
        <v>-89.329760063804315</v>
      </c>
      <c r="T234">
        <f t="shared" si="104"/>
        <v>-23.433301262947829</v>
      </c>
      <c r="U234">
        <f t="shared" si="105"/>
        <v>4.3017312860924486E-2</v>
      </c>
      <c r="V234">
        <f t="shared" si="106"/>
        <v>1.4175372579074015</v>
      </c>
      <c r="W234">
        <f t="shared" si="107"/>
        <v>69.939881331147873</v>
      </c>
      <c r="X234" s="15">
        <f t="shared" si="108"/>
        <v>0.54068226579311984</v>
      </c>
      <c r="Y234" s="15">
        <f t="shared" si="109"/>
        <v>0.34640481765104242</v>
      </c>
      <c r="Z234" s="15">
        <f t="shared" si="110"/>
        <v>0.73495971393519732</v>
      </c>
      <c r="AA234" s="17">
        <f t="shared" si="111"/>
        <v>559.51905064918299</v>
      </c>
      <c r="AB234">
        <f t="shared" si="112"/>
        <v>1091.4175372579043</v>
      </c>
      <c r="AC234">
        <f t="shared" si="113"/>
        <v>92.854384314476079</v>
      </c>
      <c r="AD234">
        <f t="shared" si="114"/>
        <v>106.89541632779428</v>
      </c>
      <c r="AE234">
        <f t="shared" si="115"/>
        <v>-16.89541632779428</v>
      </c>
      <c r="AF234">
        <f t="shared" si="116"/>
        <v>1.8996769899132494E-2</v>
      </c>
      <c r="AG234">
        <f t="shared" si="117"/>
        <v>-16.876419557895147</v>
      </c>
      <c r="AH234">
        <f t="shared" si="118"/>
        <v>253.28030717200721</v>
      </c>
    </row>
    <row r="235" spans="4:34" x14ac:dyDescent="0.25">
      <c r="D235" s="14">
        <f t="shared" si="91"/>
        <v>42725</v>
      </c>
      <c r="E235" s="15">
        <f t="shared" si="119"/>
        <v>0.80208333333333104</v>
      </c>
      <c r="F235" s="2">
        <f t="shared" si="92"/>
        <v>2457744.5520833335</v>
      </c>
      <c r="G235" s="16">
        <f t="shared" si="93"/>
        <v>0.16973448551221051</v>
      </c>
      <c r="I235">
        <f t="shared" si="94"/>
        <v>271.03861387368943</v>
      </c>
      <c r="J235">
        <f t="shared" si="95"/>
        <v>6467.809385473277</v>
      </c>
      <c r="K235">
        <f t="shared" si="96"/>
        <v>1.6701495221231426E-2</v>
      </c>
      <c r="L235">
        <f t="shared" si="97"/>
        <v>-0.41254194332194288</v>
      </c>
      <c r="M235">
        <f t="shared" si="98"/>
        <v>270.62607193036746</v>
      </c>
      <c r="N235">
        <f t="shared" si="99"/>
        <v>6467.3968435299548</v>
      </c>
      <c r="O235">
        <f t="shared" si="100"/>
        <v>0.98368886566970593</v>
      </c>
      <c r="P235">
        <f t="shared" si="101"/>
        <v>270.61849508701431</v>
      </c>
      <c r="Q235">
        <f t="shared" si="102"/>
        <v>23.437083853313489</v>
      </c>
      <c r="R235">
        <f t="shared" si="103"/>
        <v>23.434731740387974</v>
      </c>
      <c r="S235">
        <f t="shared" si="90"/>
        <v>-89.325905907590169</v>
      </c>
      <c r="T235">
        <f t="shared" si="104"/>
        <v>-23.433284766014097</v>
      </c>
      <c r="U235">
        <f t="shared" si="105"/>
        <v>4.3017312868500766E-2</v>
      </c>
      <c r="V235">
        <f t="shared" si="106"/>
        <v>1.4158150627921104</v>
      </c>
      <c r="W235">
        <f t="shared" si="107"/>
        <v>69.939898678714144</v>
      </c>
      <c r="X235" s="15">
        <f t="shared" si="108"/>
        <v>0.54068346176194992</v>
      </c>
      <c r="Y235" s="15">
        <f t="shared" si="109"/>
        <v>0.34640596543218838</v>
      </c>
      <c r="Z235" s="15">
        <f t="shared" si="110"/>
        <v>0.73496095809171147</v>
      </c>
      <c r="AA235" s="17">
        <f t="shared" si="111"/>
        <v>559.51918942971315</v>
      </c>
      <c r="AB235">
        <f t="shared" si="112"/>
        <v>1096.4158150627886</v>
      </c>
      <c r="AC235">
        <f t="shared" si="113"/>
        <v>94.103953765697156</v>
      </c>
      <c r="AD235">
        <f t="shared" si="114"/>
        <v>107.81386839554605</v>
      </c>
      <c r="AE235">
        <f t="shared" si="115"/>
        <v>-17.813868395546052</v>
      </c>
      <c r="AF235">
        <f t="shared" si="116"/>
        <v>1.7956511826517536E-2</v>
      </c>
      <c r="AG235">
        <f t="shared" si="117"/>
        <v>-17.795911883719533</v>
      </c>
      <c r="AH235">
        <f t="shared" si="118"/>
        <v>253.99928467023057</v>
      </c>
    </row>
    <row r="236" spans="4:34" x14ac:dyDescent="0.25">
      <c r="D236" s="14">
        <f t="shared" si="91"/>
        <v>42725</v>
      </c>
      <c r="E236" s="15">
        <f t="shared" si="119"/>
        <v>0.80555555555555325</v>
      </c>
      <c r="F236" s="2">
        <f t="shared" si="92"/>
        <v>2457744.5555555555</v>
      </c>
      <c r="G236" s="16">
        <f t="shared" si="93"/>
        <v>0.16973458057646829</v>
      </c>
      <c r="I236">
        <f t="shared" si="94"/>
        <v>271.0420362601626</v>
      </c>
      <c r="J236">
        <f t="shared" si="95"/>
        <v>6467.8128076962685</v>
      </c>
      <c r="K236">
        <f t="shared" si="96"/>
        <v>1.6701495217231119E-2</v>
      </c>
      <c r="L236">
        <f t="shared" si="97"/>
        <v>-0.41242799646587047</v>
      </c>
      <c r="M236">
        <f t="shared" si="98"/>
        <v>270.62960826369675</v>
      </c>
      <c r="N236">
        <f t="shared" si="99"/>
        <v>6467.4003796998022</v>
      </c>
      <c r="O236">
        <f t="shared" si="100"/>
        <v>0.98368864800750921</v>
      </c>
      <c r="P236">
        <f t="shared" si="101"/>
        <v>270.62203140624979</v>
      </c>
      <c r="Q236">
        <f t="shared" si="102"/>
        <v>23.437083852077258</v>
      </c>
      <c r="R236">
        <f t="shared" si="103"/>
        <v>23.434731742394629</v>
      </c>
      <c r="S236">
        <f t="shared" si="90"/>
        <v>-89.322051751152458</v>
      </c>
      <c r="T236">
        <f t="shared" si="104"/>
        <v>-23.433268174475952</v>
      </c>
      <c r="U236">
        <f t="shared" si="105"/>
        <v>4.3017312876077178E-2</v>
      </c>
      <c r="V236">
        <f t="shared" si="106"/>
        <v>1.4140928655002087</v>
      </c>
      <c r="W236">
        <f t="shared" si="107"/>
        <v>69.939916125756696</v>
      </c>
      <c r="X236" s="15">
        <f t="shared" si="108"/>
        <v>0.54068465773229157</v>
      </c>
      <c r="Y236" s="15">
        <f t="shared" si="109"/>
        <v>0.346407112938523</v>
      </c>
      <c r="Z236" s="15">
        <f t="shared" si="110"/>
        <v>0.73496220252606015</v>
      </c>
      <c r="AA236" s="17">
        <f t="shared" si="111"/>
        <v>559.51932900605357</v>
      </c>
      <c r="AB236">
        <f t="shared" si="112"/>
        <v>1101.4140928654967</v>
      </c>
      <c r="AC236">
        <f t="shared" si="113"/>
        <v>95.353523216374185</v>
      </c>
      <c r="AD236">
        <f t="shared" si="114"/>
        <v>108.73562915200445</v>
      </c>
      <c r="AE236">
        <f t="shared" si="115"/>
        <v>-18.735629152004449</v>
      </c>
      <c r="AF236">
        <f t="shared" si="116"/>
        <v>1.7011888977310263E-2</v>
      </c>
      <c r="AG236">
        <f t="shared" si="117"/>
        <v>-18.718617263027138</v>
      </c>
      <c r="AH236">
        <f t="shared" si="118"/>
        <v>254.71729556636541</v>
      </c>
    </row>
    <row r="237" spans="4:34" x14ac:dyDescent="0.25">
      <c r="D237" s="14">
        <f t="shared" si="91"/>
        <v>42725</v>
      </c>
      <c r="E237" s="15">
        <f t="shared" si="119"/>
        <v>0.80902777777777546</v>
      </c>
      <c r="F237" s="2">
        <f t="shared" si="92"/>
        <v>2457744.559027778</v>
      </c>
      <c r="G237" s="16">
        <f t="shared" si="93"/>
        <v>0.1697346756407388</v>
      </c>
      <c r="I237">
        <f t="shared" si="94"/>
        <v>271.04545864709416</v>
      </c>
      <c r="J237">
        <f t="shared" si="95"/>
        <v>6467.8162299197184</v>
      </c>
      <c r="K237">
        <f t="shared" si="96"/>
        <v>1.6701495213230815E-2</v>
      </c>
      <c r="L237">
        <f t="shared" si="97"/>
        <v>-0.41231404803010957</v>
      </c>
      <c r="M237">
        <f t="shared" si="98"/>
        <v>270.63314459906405</v>
      </c>
      <c r="N237">
        <f t="shared" si="99"/>
        <v>6467.4039158716887</v>
      </c>
      <c r="O237">
        <f t="shared" si="100"/>
        <v>0.98368843040537646</v>
      </c>
      <c r="P237">
        <f t="shared" si="101"/>
        <v>270.62556772752333</v>
      </c>
      <c r="Q237">
        <f t="shared" si="102"/>
        <v>23.437083850841024</v>
      </c>
      <c r="R237">
        <f t="shared" si="103"/>
        <v>23.434731744401301</v>
      </c>
      <c r="S237">
        <f t="shared" si="90"/>
        <v>-89.318197593463694</v>
      </c>
      <c r="T237">
        <f t="shared" si="104"/>
        <v>-23.433251488328896</v>
      </c>
      <c r="U237">
        <f t="shared" si="105"/>
        <v>4.3017312883653652E-2</v>
      </c>
      <c r="V237">
        <f t="shared" si="106"/>
        <v>1.4123706655933232</v>
      </c>
      <c r="W237">
        <f t="shared" si="107"/>
        <v>69.939933672280191</v>
      </c>
      <c r="X237" s="15">
        <f t="shared" si="108"/>
        <v>0.5406858537044491</v>
      </c>
      <c r="Y237" s="15">
        <f t="shared" si="109"/>
        <v>0.34640826017033743</v>
      </c>
      <c r="Z237" s="15">
        <f t="shared" si="110"/>
        <v>0.73496344723856077</v>
      </c>
      <c r="AA237" s="17">
        <f t="shared" si="111"/>
        <v>559.51946937824152</v>
      </c>
      <c r="AB237">
        <f t="shared" si="112"/>
        <v>1106.4123706655898</v>
      </c>
      <c r="AC237">
        <f t="shared" si="113"/>
        <v>96.603092666397458</v>
      </c>
      <c r="AD237">
        <f t="shared" si="114"/>
        <v>109.66055025624239</v>
      </c>
      <c r="AE237">
        <f t="shared" si="115"/>
        <v>-19.660550256242388</v>
      </c>
      <c r="AF237">
        <f t="shared" si="116"/>
        <v>1.6150014059762449E-2</v>
      </c>
      <c r="AG237">
        <f t="shared" si="117"/>
        <v>-19.644400242182627</v>
      </c>
      <c r="AH237">
        <f t="shared" si="118"/>
        <v>255.43469625581724</v>
      </c>
    </row>
    <row r="238" spans="4:34" x14ac:dyDescent="0.25">
      <c r="D238" s="14">
        <f t="shared" si="91"/>
        <v>42725</v>
      </c>
      <c r="E238" s="15">
        <f t="shared" si="119"/>
        <v>0.81249999999999767</v>
      </c>
      <c r="F238" s="2">
        <f t="shared" si="92"/>
        <v>2457744.5625</v>
      </c>
      <c r="G238" s="16">
        <f t="shared" si="93"/>
        <v>0.16973477070499657</v>
      </c>
      <c r="I238">
        <f t="shared" si="94"/>
        <v>271.04888103356734</v>
      </c>
      <c r="J238">
        <f t="shared" si="95"/>
        <v>6467.8196521427099</v>
      </c>
      <c r="K238">
        <f t="shared" si="96"/>
        <v>1.6701495209230508E-2</v>
      </c>
      <c r="L238">
        <f t="shared" si="97"/>
        <v>-0.41220009804556346</v>
      </c>
      <c r="M238">
        <f t="shared" si="98"/>
        <v>270.63668093552178</v>
      </c>
      <c r="N238">
        <f t="shared" si="99"/>
        <v>6467.4074520446638</v>
      </c>
      <c r="O238">
        <f t="shared" si="100"/>
        <v>0.98368821286336727</v>
      </c>
      <c r="P238">
        <f t="shared" si="101"/>
        <v>270.6291040498873</v>
      </c>
      <c r="Q238">
        <f t="shared" si="102"/>
        <v>23.437083849604793</v>
      </c>
      <c r="R238">
        <f t="shared" si="103"/>
        <v>23.434731746408001</v>
      </c>
      <c r="S238">
        <f t="shared" si="90"/>
        <v>-89.314343435562293</v>
      </c>
      <c r="T238">
        <f t="shared" si="104"/>
        <v>-23.433234707577384</v>
      </c>
      <c r="U238">
        <f t="shared" si="105"/>
        <v>4.3017312891230224E-2</v>
      </c>
      <c r="V238">
        <f t="shared" si="106"/>
        <v>1.4106484635557781</v>
      </c>
      <c r="W238">
        <f t="shared" si="107"/>
        <v>69.939951318279853</v>
      </c>
      <c r="X238" s="15">
        <f t="shared" si="108"/>
        <v>0.54068704967808623</v>
      </c>
      <c r="Y238" s="15">
        <f t="shared" si="109"/>
        <v>0.34640940712730883</v>
      </c>
      <c r="Z238" s="15">
        <f t="shared" si="110"/>
        <v>0.73496469222886363</v>
      </c>
      <c r="AA238" s="17">
        <f t="shared" si="111"/>
        <v>559.51961054623882</v>
      </c>
      <c r="AB238">
        <f t="shared" si="112"/>
        <v>1111.4106484635524</v>
      </c>
      <c r="AC238">
        <f t="shared" si="113"/>
        <v>97.852662115888108</v>
      </c>
      <c r="AD238">
        <f t="shared" si="114"/>
        <v>110.5884848285838</v>
      </c>
      <c r="AE238">
        <f t="shared" si="115"/>
        <v>-20.588484828583802</v>
      </c>
      <c r="AF238">
        <f t="shared" si="116"/>
        <v>1.5360208851269827E-2</v>
      </c>
      <c r="AG238">
        <f t="shared" si="117"/>
        <v>-20.573124619732532</v>
      </c>
      <c r="AH238">
        <f t="shared" si="118"/>
        <v>256.15185206773072</v>
      </c>
    </row>
    <row r="239" spans="4:34" x14ac:dyDescent="0.25">
      <c r="D239" s="14">
        <f t="shared" si="91"/>
        <v>42725</v>
      </c>
      <c r="E239" s="15">
        <f t="shared" si="119"/>
        <v>0.81597222222221988</v>
      </c>
      <c r="F239" s="2">
        <f t="shared" si="92"/>
        <v>2457744.565972222</v>
      </c>
      <c r="G239" s="16">
        <f t="shared" si="93"/>
        <v>0.16973486576925437</v>
      </c>
      <c r="I239">
        <f t="shared" si="94"/>
        <v>271.05230342004052</v>
      </c>
      <c r="J239">
        <f t="shared" si="95"/>
        <v>6467.8230743657023</v>
      </c>
      <c r="K239">
        <f t="shared" si="96"/>
        <v>1.6701495205230205E-2</v>
      </c>
      <c r="L239">
        <f t="shared" si="97"/>
        <v>-0.41208614649742703</v>
      </c>
      <c r="M239">
        <f t="shared" si="98"/>
        <v>270.6402172735431</v>
      </c>
      <c r="N239">
        <f t="shared" si="99"/>
        <v>6467.4109882192051</v>
      </c>
      <c r="O239">
        <f t="shared" si="100"/>
        <v>0.98368799538145324</v>
      </c>
      <c r="P239">
        <f t="shared" si="101"/>
        <v>270.63264037381492</v>
      </c>
      <c r="Q239">
        <f t="shared" si="102"/>
        <v>23.437083848368559</v>
      </c>
      <c r="R239">
        <f t="shared" si="103"/>
        <v>23.43473174841472</v>
      </c>
      <c r="S239">
        <f t="shared" si="90"/>
        <v>-89.310489276937943</v>
      </c>
      <c r="T239">
        <f t="shared" si="104"/>
        <v>-23.433217832219153</v>
      </c>
      <c r="U239">
        <f t="shared" si="105"/>
        <v>4.3017312898806864E-2</v>
      </c>
      <c r="V239">
        <f t="shared" si="106"/>
        <v>1.4089262591801912</v>
      </c>
      <c r="W239">
        <f t="shared" si="107"/>
        <v>69.939969063757914</v>
      </c>
      <c r="X239" s="15">
        <f t="shared" si="108"/>
        <v>0.54068824565334717</v>
      </c>
      <c r="Y239" s="15">
        <f t="shared" si="109"/>
        <v>0.34641055380957519</v>
      </c>
      <c r="Z239" s="15">
        <f t="shared" si="110"/>
        <v>0.73496593749711914</v>
      </c>
      <c r="AA239" s="17">
        <f t="shared" si="111"/>
        <v>559.51975251006331</v>
      </c>
      <c r="AB239">
        <f t="shared" si="112"/>
        <v>1116.4089262591767</v>
      </c>
      <c r="AC239">
        <f t="shared" si="113"/>
        <v>99.102231564794181</v>
      </c>
      <c r="AD239">
        <f t="shared" si="114"/>
        <v>111.51928721923683</v>
      </c>
      <c r="AE239">
        <f t="shared" si="115"/>
        <v>-21.51928721923683</v>
      </c>
      <c r="AF239">
        <f t="shared" si="116"/>
        <v>1.463355058293931E-2</v>
      </c>
      <c r="AG239">
        <f t="shared" si="117"/>
        <v>-21.504653668653891</v>
      </c>
      <c r="AH239">
        <f t="shared" si="118"/>
        <v>256.86913808016459</v>
      </c>
    </row>
    <row r="240" spans="4:34" x14ac:dyDescent="0.25">
      <c r="D240" s="14">
        <f t="shared" si="91"/>
        <v>42725</v>
      </c>
      <c r="E240" s="15">
        <f t="shared" si="119"/>
        <v>0.81944444444444209</v>
      </c>
      <c r="F240" s="2">
        <f t="shared" si="92"/>
        <v>2457744.5694444445</v>
      </c>
      <c r="G240" s="16">
        <f t="shared" si="93"/>
        <v>0.16973496083352488</v>
      </c>
      <c r="I240">
        <f t="shared" si="94"/>
        <v>271.05572580697208</v>
      </c>
      <c r="J240">
        <f t="shared" si="95"/>
        <v>6467.8264965891522</v>
      </c>
      <c r="K240">
        <f t="shared" si="96"/>
        <v>1.6701495201229898E-2</v>
      </c>
      <c r="L240">
        <f t="shared" si="97"/>
        <v>-0.41197219337086716</v>
      </c>
      <c r="M240">
        <f t="shared" si="98"/>
        <v>270.64375361360123</v>
      </c>
      <c r="N240">
        <f t="shared" si="99"/>
        <v>6467.414524395781</v>
      </c>
      <c r="O240">
        <f t="shared" si="100"/>
        <v>0.98368777795960605</v>
      </c>
      <c r="P240">
        <f t="shared" si="101"/>
        <v>270.63617669977936</v>
      </c>
      <c r="Q240">
        <f t="shared" si="102"/>
        <v>23.437083847132328</v>
      </c>
      <c r="R240">
        <f t="shared" si="103"/>
        <v>23.43473175042147</v>
      </c>
      <c r="S240">
        <f t="shared" si="90"/>
        <v>-89.30663511708056</v>
      </c>
      <c r="T240">
        <f t="shared" si="104"/>
        <v>-23.433200862251923</v>
      </c>
      <c r="U240">
        <f t="shared" si="105"/>
        <v>4.3017312906383644E-2</v>
      </c>
      <c r="V240">
        <f t="shared" si="106"/>
        <v>1.407204052259132</v>
      </c>
      <c r="W240">
        <f t="shared" si="107"/>
        <v>69.939986908716662</v>
      </c>
      <c r="X240" s="15">
        <f t="shared" si="108"/>
        <v>0.54068944163037558</v>
      </c>
      <c r="Y240" s="15">
        <f t="shared" si="109"/>
        <v>0.34641170021727374</v>
      </c>
      <c r="Z240" s="15">
        <f t="shared" si="110"/>
        <v>0.73496718304347741</v>
      </c>
      <c r="AA240" s="17">
        <f t="shared" si="111"/>
        <v>559.5198952697333</v>
      </c>
      <c r="AB240">
        <f t="shared" si="112"/>
        <v>1121.4072040522558</v>
      </c>
      <c r="AC240">
        <f t="shared" si="113"/>
        <v>100.35180101306395</v>
      </c>
      <c r="AD240">
        <f t="shared" si="114"/>
        <v>112.45281276886351</v>
      </c>
      <c r="AE240">
        <f t="shared" si="115"/>
        <v>-22.45281276886351</v>
      </c>
      <c r="AF240">
        <f t="shared" si="116"/>
        <v>1.3962525686636213E-2</v>
      </c>
      <c r="AG240">
        <f t="shared" si="117"/>
        <v>-22.438850243176873</v>
      </c>
      <c r="AH240">
        <f t="shared" si="118"/>
        <v>257.5869400057486</v>
      </c>
    </row>
    <row r="241" spans="4:34" x14ac:dyDescent="0.25">
      <c r="D241" s="14">
        <f t="shared" si="91"/>
        <v>42725</v>
      </c>
      <c r="E241" s="15">
        <f t="shared" si="119"/>
        <v>0.8229166666666643</v>
      </c>
      <c r="F241" s="2">
        <f t="shared" si="92"/>
        <v>2457744.5729166665</v>
      </c>
      <c r="G241" s="16">
        <f t="shared" si="93"/>
        <v>0.16973505589778265</v>
      </c>
      <c r="I241">
        <f t="shared" si="94"/>
        <v>271.05914819344525</v>
      </c>
      <c r="J241">
        <f t="shared" si="95"/>
        <v>6467.8299188121428</v>
      </c>
      <c r="K241">
        <f t="shared" si="96"/>
        <v>1.6701495197229594E-2</v>
      </c>
      <c r="L241">
        <f t="shared" si="97"/>
        <v>-0.41185823869689714</v>
      </c>
      <c r="M241">
        <f t="shared" si="98"/>
        <v>270.64728995474837</v>
      </c>
      <c r="N241">
        <f t="shared" si="99"/>
        <v>6467.4180605734455</v>
      </c>
      <c r="O241">
        <f t="shared" si="100"/>
        <v>0.98368756059788487</v>
      </c>
      <c r="P241">
        <f t="shared" si="101"/>
        <v>270.63971302683279</v>
      </c>
      <c r="Q241">
        <f t="shared" si="102"/>
        <v>23.437083845896094</v>
      </c>
      <c r="R241">
        <f t="shared" si="103"/>
        <v>23.434731752428238</v>
      </c>
      <c r="S241">
        <f t="shared" si="90"/>
        <v>-89.302780957028517</v>
      </c>
      <c r="T241">
        <f t="shared" si="104"/>
        <v>-23.433183797680197</v>
      </c>
      <c r="U241">
        <f t="shared" si="105"/>
        <v>4.3017312913960479E-2</v>
      </c>
      <c r="V241">
        <f t="shared" si="106"/>
        <v>1.4054818432773257</v>
      </c>
      <c r="W241">
        <f t="shared" si="107"/>
        <v>69.940004853151294</v>
      </c>
      <c r="X241" s="15">
        <f t="shared" si="108"/>
        <v>0.54069063760883518</v>
      </c>
      <c r="Y241" s="15">
        <f t="shared" si="109"/>
        <v>0.34641284635008157</v>
      </c>
      <c r="Z241" s="15">
        <f t="shared" si="110"/>
        <v>0.73496842886758884</v>
      </c>
      <c r="AA241" s="17">
        <f t="shared" si="111"/>
        <v>559.52003882521035</v>
      </c>
      <c r="AB241">
        <f t="shared" si="112"/>
        <v>1126.4054818432739</v>
      </c>
      <c r="AC241">
        <f t="shared" si="113"/>
        <v>101.60137046081849</v>
      </c>
      <c r="AD241">
        <f t="shared" si="114"/>
        <v>113.38891755960957</v>
      </c>
      <c r="AE241">
        <f t="shared" si="115"/>
        <v>-23.388917559609567</v>
      </c>
      <c r="AF241">
        <f t="shared" si="116"/>
        <v>1.3340762385939361E-2</v>
      </c>
      <c r="AG241">
        <f t="shared" si="117"/>
        <v>-23.375576797223626</v>
      </c>
      <c r="AH241">
        <f t="shared" si="118"/>
        <v>258.30565515307296</v>
      </c>
    </row>
    <row r="242" spans="4:34" x14ac:dyDescent="0.25">
      <c r="D242" s="14">
        <f t="shared" si="91"/>
        <v>42725</v>
      </c>
      <c r="E242" s="15">
        <f t="shared" si="119"/>
        <v>0.82638888888888651</v>
      </c>
      <c r="F242" s="2">
        <f t="shared" si="92"/>
        <v>2457744.576388889</v>
      </c>
      <c r="G242" s="16">
        <f t="shared" si="93"/>
        <v>0.16973515096205319</v>
      </c>
      <c r="I242">
        <f t="shared" si="94"/>
        <v>271.06257058037772</v>
      </c>
      <c r="J242">
        <f t="shared" si="95"/>
        <v>6467.8333410355945</v>
      </c>
      <c r="K242">
        <f t="shared" si="96"/>
        <v>1.6701495193229287E-2</v>
      </c>
      <c r="L242">
        <f t="shared" si="97"/>
        <v>-0.41174428244525679</v>
      </c>
      <c r="M242">
        <f t="shared" si="98"/>
        <v>270.65082629793244</v>
      </c>
      <c r="N242">
        <f t="shared" si="99"/>
        <v>6467.4215967531491</v>
      </c>
      <c r="O242">
        <f t="shared" si="100"/>
        <v>0.9836873432962322</v>
      </c>
      <c r="P242">
        <f t="shared" si="101"/>
        <v>270.64324935592322</v>
      </c>
      <c r="Q242">
        <f t="shared" si="102"/>
        <v>23.437083844659863</v>
      </c>
      <c r="R242">
        <f t="shared" si="103"/>
        <v>23.434731754435035</v>
      </c>
      <c r="S242">
        <f t="shared" si="90"/>
        <v>-89.298926795754284</v>
      </c>
      <c r="T242">
        <f t="shared" si="104"/>
        <v>-23.433166638499387</v>
      </c>
      <c r="U242">
        <f t="shared" si="105"/>
        <v>4.3017312921537418E-2</v>
      </c>
      <c r="V242">
        <f t="shared" si="106"/>
        <v>1.4037596317956442</v>
      </c>
      <c r="W242">
        <f t="shared" si="107"/>
        <v>69.940022897066498</v>
      </c>
      <c r="X242" s="15">
        <f t="shared" si="108"/>
        <v>0.54069183358903083</v>
      </c>
      <c r="Y242" s="15">
        <f t="shared" si="109"/>
        <v>0.34641399220829056</v>
      </c>
      <c r="Z242" s="15">
        <f t="shared" si="110"/>
        <v>0.73496967496977117</v>
      </c>
      <c r="AA242" s="17">
        <f t="shared" si="111"/>
        <v>559.52018317653199</v>
      </c>
      <c r="AB242">
        <f t="shared" si="112"/>
        <v>1131.4037596317921</v>
      </c>
      <c r="AC242">
        <f t="shared" si="113"/>
        <v>102.85093990794803</v>
      </c>
      <c r="AD242">
        <f t="shared" si="114"/>
        <v>114.32745815497748</v>
      </c>
      <c r="AE242">
        <f t="shared" si="115"/>
        <v>-24.327458154977478</v>
      </c>
      <c r="AF242">
        <f t="shared" si="116"/>
        <v>1.2762821953575794E-2</v>
      </c>
      <c r="AG242">
        <f t="shared" si="117"/>
        <v>-24.314695333023902</v>
      </c>
      <c r="AH242">
        <f t="shared" si="118"/>
        <v>259.02569346974269</v>
      </c>
    </row>
    <row r="243" spans="4:34" x14ac:dyDescent="0.25">
      <c r="D243" s="14">
        <f t="shared" si="91"/>
        <v>42725</v>
      </c>
      <c r="E243" s="15">
        <f t="shared" si="119"/>
        <v>0.82986111111110872</v>
      </c>
      <c r="F243" s="2">
        <f t="shared" si="92"/>
        <v>2457744.579861111</v>
      </c>
      <c r="G243" s="16">
        <f t="shared" si="93"/>
        <v>0.16973524602631096</v>
      </c>
      <c r="I243">
        <f t="shared" si="94"/>
        <v>271.0659929668509</v>
      </c>
      <c r="J243">
        <f t="shared" si="95"/>
        <v>6467.8367632585851</v>
      </c>
      <c r="K243">
        <f t="shared" si="96"/>
        <v>1.6701495189228983E-2</v>
      </c>
      <c r="L243">
        <f t="shared" si="97"/>
        <v>-0.41163032464712279</v>
      </c>
      <c r="M243">
        <f t="shared" si="98"/>
        <v>270.65436264220375</v>
      </c>
      <c r="N243">
        <f t="shared" si="99"/>
        <v>6467.4251329339377</v>
      </c>
      <c r="O243">
        <f t="shared" si="100"/>
        <v>0.98368712605470721</v>
      </c>
      <c r="P243">
        <f t="shared" si="101"/>
        <v>270.64678568610088</v>
      </c>
      <c r="Q243">
        <f t="shared" si="102"/>
        <v>23.437083843423629</v>
      </c>
      <c r="R243">
        <f t="shared" si="103"/>
        <v>23.434731756441852</v>
      </c>
      <c r="S243">
        <f t="shared" si="90"/>
        <v>-89.295072634298378</v>
      </c>
      <c r="T243">
        <f t="shared" si="104"/>
        <v>-23.433149384714071</v>
      </c>
      <c r="U243">
        <f t="shared" si="105"/>
        <v>4.3017312929114419E-2</v>
      </c>
      <c r="V243">
        <f t="shared" si="106"/>
        <v>1.4020374183001756</v>
      </c>
      <c r="W243">
        <f t="shared" si="107"/>
        <v>69.940041040457359</v>
      </c>
      <c r="X243" s="15">
        <f t="shared" si="108"/>
        <v>0.54069302957062493</v>
      </c>
      <c r="Y243" s="15">
        <f t="shared" si="109"/>
        <v>0.34641513779157673</v>
      </c>
      <c r="Z243" s="15">
        <f t="shared" si="110"/>
        <v>0.73497092134967312</v>
      </c>
      <c r="AA243" s="17">
        <f t="shared" si="111"/>
        <v>559.52032832365887</v>
      </c>
      <c r="AB243">
        <f t="shared" si="112"/>
        <v>1136.4020374182967</v>
      </c>
      <c r="AC243">
        <f t="shared" si="113"/>
        <v>104.10050935457417</v>
      </c>
      <c r="AD243">
        <f t="shared" si="114"/>
        <v>115.26829132833761</v>
      </c>
      <c r="AE243">
        <f t="shared" si="115"/>
        <v>-25.268291328337611</v>
      </c>
      <c r="AF243">
        <f t="shared" si="116"/>
        <v>1.2224034150431152E-2</v>
      </c>
      <c r="AG243">
        <f t="shared" si="117"/>
        <v>-25.256067294187179</v>
      </c>
      <c r="AH243">
        <f t="shared" si="118"/>
        <v>259.74747867486428</v>
      </c>
    </row>
    <row r="244" spans="4:34" x14ac:dyDescent="0.25">
      <c r="D244" s="14">
        <f t="shared" si="91"/>
        <v>42725</v>
      </c>
      <c r="E244" s="15">
        <f t="shared" si="119"/>
        <v>0.83333333333333093</v>
      </c>
      <c r="F244" s="2">
        <f t="shared" si="92"/>
        <v>2457744.5833333335</v>
      </c>
      <c r="G244" s="16">
        <f t="shared" si="93"/>
        <v>0.16973534109058147</v>
      </c>
      <c r="I244">
        <f t="shared" si="94"/>
        <v>271.06941535378246</v>
      </c>
      <c r="J244">
        <f t="shared" si="95"/>
        <v>6467.8401854820358</v>
      </c>
      <c r="K244">
        <f t="shared" si="96"/>
        <v>1.6701495185228676E-2</v>
      </c>
      <c r="L244">
        <f t="shared" si="97"/>
        <v>-0.41151636527220731</v>
      </c>
      <c r="M244">
        <f t="shared" si="98"/>
        <v>270.65789898851023</v>
      </c>
      <c r="N244">
        <f t="shared" si="99"/>
        <v>6467.4286691167636</v>
      </c>
      <c r="O244">
        <f t="shared" si="100"/>
        <v>0.98368690887325239</v>
      </c>
      <c r="P244">
        <f t="shared" si="101"/>
        <v>270.65032201831372</v>
      </c>
      <c r="Q244">
        <f t="shared" si="102"/>
        <v>23.437083842187395</v>
      </c>
      <c r="R244">
        <f t="shared" si="103"/>
        <v>23.434731758448695</v>
      </c>
      <c r="S244">
        <f t="shared" si="90"/>
        <v>-89.291218471633243</v>
      </c>
      <c r="T244">
        <f t="shared" si="104"/>
        <v>-23.433132036319609</v>
      </c>
      <c r="U244">
        <f t="shared" si="105"/>
        <v>4.3017312936691546E-2</v>
      </c>
      <c r="V244">
        <f t="shared" si="106"/>
        <v>1.4003152023516741</v>
      </c>
      <c r="W244">
        <f t="shared" si="107"/>
        <v>69.940059283328623</v>
      </c>
      <c r="X244" s="15">
        <f t="shared" si="108"/>
        <v>0.54069422555392244</v>
      </c>
      <c r="Y244" s="15">
        <f t="shared" si="109"/>
        <v>0.34641628310023181</v>
      </c>
      <c r="Z244" s="15">
        <f t="shared" si="110"/>
        <v>0.73497216800761311</v>
      </c>
      <c r="AA244" s="17">
        <f t="shared" si="111"/>
        <v>559.52047426662898</v>
      </c>
      <c r="AB244">
        <f t="shared" si="112"/>
        <v>1141.4003152023483</v>
      </c>
      <c r="AC244">
        <f t="shared" si="113"/>
        <v>105.35007880058708</v>
      </c>
      <c r="AD244">
        <f t="shared" si="114"/>
        <v>116.21127377721571</v>
      </c>
      <c r="AE244">
        <f t="shared" si="115"/>
        <v>-26.211273777215709</v>
      </c>
      <c r="AF244">
        <f t="shared" si="116"/>
        <v>1.1720366310666369E-2</v>
      </c>
      <c r="AG244">
        <f t="shared" si="117"/>
        <v>-26.199553410905043</v>
      </c>
      <c r="AH244">
        <f t="shared" si="118"/>
        <v>260.47144948781136</v>
      </c>
    </row>
    <row r="245" spans="4:34" x14ac:dyDescent="0.25">
      <c r="D245" s="14">
        <f t="shared" si="91"/>
        <v>42725</v>
      </c>
      <c r="E245" s="15">
        <f t="shared" ref="E245:E251" si="120">E244+(1/12)/24</f>
        <v>0.83680555555555314</v>
      </c>
      <c r="F245" s="2">
        <f t="shared" ref="F245:F251" si="121">D245+2415018.5+E245-$B$8/24</f>
        <v>2457744.5868055555</v>
      </c>
      <c r="G245" s="16">
        <f t="shared" ref="G245:G251" si="122">(F245-2451545)/36525</f>
        <v>0.16973543615483924</v>
      </c>
      <c r="I245">
        <f t="shared" ref="I245:I251" si="123">MOD(280.46646+G245*(36000.76983 + G245*0.0003032),360)</f>
        <v>271.07283774025564</v>
      </c>
      <c r="J245">
        <f t="shared" ref="J245:J251" si="124">357.52911+G245*(35999.05029 - 0.0001537*G245)</f>
        <v>6467.8436077050264</v>
      </c>
      <c r="K245">
        <f t="shared" ref="K245:K251" si="125">0.016708634-G245*(0.000042037+0.0000001267*G245)</f>
        <v>1.6701495181228373E-2</v>
      </c>
      <c r="L245">
        <f t="shared" ref="L245:L251" si="126">SIN(RADIANS(J245))*(1.914602-G245*(0.004817+0.000014*G245))+SIN(RADIANS(2*J245))*(0.019993-0.000101*G245)+SIN(RADIANS(3*J245))*0.000289</f>
        <v>-0.41140240435163355</v>
      </c>
      <c r="M245">
        <f t="shared" ref="M245:M251" si="127">I245+L245</f>
        <v>270.661435335904</v>
      </c>
      <c r="N245">
        <f t="shared" ref="N245:N251" si="128">J245+L245</f>
        <v>6467.4322053006745</v>
      </c>
      <c r="O245">
        <f t="shared" ref="O245:O251" si="129">(1.000001018*(1-K245*K245))/(1+K245*COS(RADIANS(N245)))</f>
        <v>0.98368669175192713</v>
      </c>
      <c r="P245">
        <f t="shared" ref="P245:P251" si="130">M245-0.00569-0.00478*SIN(RADIANS(125.04-1934.136*G245))</f>
        <v>270.65385835161391</v>
      </c>
      <c r="Q245">
        <f t="shared" ref="Q245:Q251" si="131">23+(26+((21.448-G245*(46.815+G245*(0.00059-G245*0.001813))))/60)/60</f>
        <v>23.437083840951164</v>
      </c>
      <c r="R245">
        <f t="shared" ref="R245:R251" si="132">Q245+0.00256*COS(RADIANS(125.04-1934.136*G245))</f>
        <v>23.434731760455566</v>
      </c>
      <c r="S245">
        <f t="shared" ref="S245:S251" si="133">DEGREES(ATAN2(COS(RADIANS(P245)),COS(RADIANS(R245))*SIN(RADIANS(P245))))</f>
        <v>-89.287364308797407</v>
      </c>
      <c r="T245">
        <f t="shared" ref="T245:T251" si="134">DEGREES(ASIN(SIN(RADIANS(R245))*SIN(RADIANS(P245))))</f>
        <v>-23.433114593320635</v>
      </c>
      <c r="U245">
        <f t="shared" ref="U245:U251" si="135">TAN(RADIANS(R245/2))*TAN(RADIANS(R245/2))</f>
        <v>4.3017312944268762E-2</v>
      </c>
      <c r="V245">
        <f t="shared" ref="V245:V251" si="136">4*DEGREES(U245*SIN(2*RADIANS(I245))-2*K245*SIN(RADIANS(J245))+4*K245*U245*SIN(RADIANS(J245))*COS(2*RADIANS(I245))-0.5*U245*U245*SIN(4*RADIANS(I245))-1.25*K245*K245*SIN(2*RADIANS(J245)))</f>
        <v>1.3985929844353358</v>
      </c>
      <c r="W245">
        <f t="shared" ref="W245:W251" si="137">DEGREES(ACOS(COS(RADIANS(90.833))/(COS(RADIANS($B$6))*COS(RADIANS(T245)))-TAN(RADIANS($B$6))*TAN(RADIANS(T245))))</f>
        <v>69.940077625675329</v>
      </c>
      <c r="X245" s="15">
        <f t="shared" ref="X245:X251" si="138">(720-4*$B$7-V245+$B$8*60)/1440</f>
        <v>0.54069542153858663</v>
      </c>
      <c r="Y245" s="15">
        <f t="shared" ref="Y245:Y251" si="139">X245-W245*4/1440</f>
        <v>0.34641742813393295</v>
      </c>
      <c r="Z245" s="15">
        <f t="shared" ref="Z245:Z251" si="140">X245+W245*4/1440</f>
        <v>0.73497341494324031</v>
      </c>
      <c r="AA245" s="17">
        <f t="shared" ref="AA245:AA251" si="141">8*W245</f>
        <v>559.52062100540263</v>
      </c>
      <c r="AB245">
        <f t="shared" ref="AB245:AB251" si="142">MOD(E245*1440+V245+4*$B$7-60*$B$8,1440)</f>
        <v>1146.3985929844318</v>
      </c>
      <c r="AC245">
        <f t="shared" ref="AC245:AC251" si="143">IF(AB245/4&lt;0,AB245/4+180,AB245/4-180)</f>
        <v>106.59964824610796</v>
      </c>
      <c r="AD245">
        <f t="shared" ref="AD245:AD251" si="144">DEGREES(ACOS(SIN(RADIANS($B$6))*SIN(RADIANS(T245))+COS(RADIANS($B$6))*COS(RADIANS(T245))*COS(RADIANS(AC245))))</f>
        <v>117.15626182312836</v>
      </c>
      <c r="AE245">
        <f t="shared" ref="AE245:AE251" si="145">90-AD245</f>
        <v>-27.156261823128361</v>
      </c>
      <c r="AF245">
        <f t="shared" ref="AF245:AF251" si="146">IF(AE245&gt;85,0,IF(AE245&gt;5,58.1/TAN(RADIANS(AE245))-0.07/POWER(TAN(RADIANS(AE245)),3)+0.000086/POWER(TAN(RADIANS(AE245)),5),IF(AE245&gt;-0.575,1735+AE245*(-518.2+AE245*(103.4+AE245*(-12.79+AE245*0.711))),-20.772/TAN(RADIANS(AE245)))))/3600</f>
        <v>1.1248318312845836E-2</v>
      </c>
      <c r="AG245">
        <f t="shared" ref="AG245:AG251" si="147">AE245+AF245</f>
        <v>-27.145013504815516</v>
      </c>
      <c r="AH245">
        <f t="shared" ref="AH245:AH251" si="148">IF(AC245&gt;0,MOD(DEGREES(ACOS(((SIN(RADIANS($B$6))*COS(RADIANS(AD245)))-SIN(RADIANS(T245)))/(COS(RADIANS($B$6))*SIN(RADIANS(AD245)))))+180,360),MOD(540-DEGREES(ACOS(((SIN(RADIANS($B$6))*COS(RADIANS(AD245)))-SIN(RADIANS(T245)))/(COS(RADIANS($B$6))*SIN(RADIANS(AD245))))),360))</f>
        <v>261.1980609629947</v>
      </c>
    </row>
    <row r="246" spans="4:34" x14ac:dyDescent="0.25">
      <c r="D246" s="14">
        <f t="shared" si="91"/>
        <v>42725</v>
      </c>
      <c r="E246" s="15">
        <f t="shared" si="120"/>
        <v>0.84027777777777535</v>
      </c>
      <c r="F246" s="2">
        <f t="shared" si="121"/>
        <v>2457744.590277778</v>
      </c>
      <c r="G246" s="16">
        <f t="shared" si="122"/>
        <v>0.16973553121910978</v>
      </c>
      <c r="I246">
        <f t="shared" si="123"/>
        <v>271.07626012718811</v>
      </c>
      <c r="J246">
        <f t="shared" si="124"/>
        <v>6467.8470299284782</v>
      </c>
      <c r="K246">
        <f t="shared" si="125"/>
        <v>1.6701495177228066E-2</v>
      </c>
      <c r="L246">
        <f t="shared" si="126"/>
        <v>-0.41128844185511276</v>
      </c>
      <c r="M246">
        <f t="shared" si="127"/>
        <v>270.664971685333</v>
      </c>
      <c r="N246">
        <f t="shared" si="128"/>
        <v>6467.4357414866226</v>
      </c>
      <c r="O246">
        <f t="shared" si="129"/>
        <v>0.98368647469067361</v>
      </c>
      <c r="P246">
        <f t="shared" si="130"/>
        <v>270.65739468694932</v>
      </c>
      <c r="Q246">
        <f t="shared" si="131"/>
        <v>23.43708383971493</v>
      </c>
      <c r="R246">
        <f t="shared" si="132"/>
        <v>23.434731762462455</v>
      </c>
      <c r="S246">
        <f t="shared" si="133"/>
        <v>-89.283510144763341</v>
      </c>
      <c r="T246">
        <f t="shared" si="134"/>
        <v>-23.433097055712437</v>
      </c>
      <c r="U246">
        <f t="shared" si="135"/>
        <v>4.3017312951846055E-2</v>
      </c>
      <c r="V246">
        <f t="shared" si="136"/>
        <v>1.3968707641119136</v>
      </c>
      <c r="W246">
        <f t="shared" si="137"/>
        <v>69.940096067502324</v>
      </c>
      <c r="X246" s="15">
        <f t="shared" si="138"/>
        <v>0.54069661752492226</v>
      </c>
      <c r="Y246" s="15">
        <f t="shared" si="139"/>
        <v>0.3464185728929714</v>
      </c>
      <c r="Z246" s="15">
        <f t="shared" si="140"/>
        <v>0.73497466215687313</v>
      </c>
      <c r="AA246" s="17">
        <f t="shared" si="141"/>
        <v>559.52076854001859</v>
      </c>
      <c r="AB246">
        <f t="shared" si="142"/>
        <v>1151.3968707641086</v>
      </c>
      <c r="AC246">
        <f t="shared" si="143"/>
        <v>107.84921769102715</v>
      </c>
      <c r="AD246">
        <f t="shared" si="144"/>
        <v>118.1031110936715</v>
      </c>
      <c r="AE246">
        <f t="shared" si="145"/>
        <v>-28.103111093671501</v>
      </c>
      <c r="AF246">
        <f t="shared" si="146"/>
        <v>1.080483765865633E-2</v>
      </c>
      <c r="AG246">
        <f t="shared" si="147"/>
        <v>-28.092306256012844</v>
      </c>
      <c r="AH246">
        <f t="shared" si="148"/>
        <v>261.92778593936868</v>
      </c>
    </row>
    <row r="247" spans="4:34" x14ac:dyDescent="0.25">
      <c r="D247" s="14">
        <f t="shared" si="91"/>
        <v>42725</v>
      </c>
      <c r="E247" s="15">
        <f t="shared" si="120"/>
        <v>0.84374999999999756</v>
      </c>
      <c r="F247" s="2">
        <f t="shared" si="121"/>
        <v>2457744.59375</v>
      </c>
      <c r="G247" s="16">
        <f t="shared" si="122"/>
        <v>0.16973562628336755</v>
      </c>
      <c r="I247">
        <f t="shared" si="123"/>
        <v>271.07968251366037</v>
      </c>
      <c r="J247">
        <f t="shared" si="124"/>
        <v>6467.8504521514687</v>
      </c>
      <c r="K247">
        <f t="shared" si="125"/>
        <v>1.6701495173227762E-2</v>
      </c>
      <c r="L247">
        <f t="shared" si="126"/>
        <v>-0.41117447781382327</v>
      </c>
      <c r="M247">
        <f t="shared" si="127"/>
        <v>270.66850803584657</v>
      </c>
      <c r="N247">
        <f t="shared" si="128"/>
        <v>6467.4392776736549</v>
      </c>
      <c r="O247">
        <f t="shared" si="129"/>
        <v>0.98368625768955131</v>
      </c>
      <c r="P247">
        <f t="shared" si="130"/>
        <v>270.6609310233693</v>
      </c>
      <c r="Q247">
        <f t="shared" si="131"/>
        <v>23.437083838478699</v>
      </c>
      <c r="R247">
        <f t="shared" si="132"/>
        <v>23.434731764469372</v>
      </c>
      <c r="S247">
        <f t="shared" si="133"/>
        <v>-89.279655980572613</v>
      </c>
      <c r="T247">
        <f t="shared" si="134"/>
        <v>-23.433079423499713</v>
      </c>
      <c r="U247">
        <f t="shared" si="135"/>
        <v>4.3017312959423452E-2</v>
      </c>
      <c r="V247">
        <f t="shared" si="136"/>
        <v>1.3951485418678258</v>
      </c>
      <c r="W247">
        <f t="shared" si="137"/>
        <v>69.940114608804535</v>
      </c>
      <c r="X247" s="15">
        <f t="shared" si="138"/>
        <v>0.54069781351259172</v>
      </c>
      <c r="Y247" s="15">
        <f t="shared" si="139"/>
        <v>0.34641971737702359</v>
      </c>
      <c r="Z247" s="15">
        <f t="shared" si="140"/>
        <v>0.73497590964815984</v>
      </c>
      <c r="AA247" s="17">
        <f t="shared" si="141"/>
        <v>559.52091687043628</v>
      </c>
      <c r="AB247">
        <f t="shared" si="142"/>
        <v>1156.3951485418645</v>
      </c>
      <c r="AC247">
        <f t="shared" si="143"/>
        <v>109.09878713546613</v>
      </c>
      <c r="AD247">
        <f t="shared" si="144"/>
        <v>119.05167618621205</v>
      </c>
      <c r="AE247">
        <f t="shared" si="145"/>
        <v>-29.051676186212049</v>
      </c>
      <c r="AF247">
        <f t="shared" si="146"/>
        <v>1.0387250308360619E-2</v>
      </c>
      <c r="AG247">
        <f t="shared" si="147"/>
        <v>-29.041288935903687</v>
      </c>
      <c r="AH247">
        <f t="shared" si="148"/>
        <v>262.66111661653065</v>
      </c>
    </row>
    <row r="248" spans="4:34" x14ac:dyDescent="0.25">
      <c r="D248" s="14">
        <f t="shared" si="91"/>
        <v>42725</v>
      </c>
      <c r="E248" s="15">
        <f t="shared" si="120"/>
        <v>0.84722222222221977</v>
      </c>
      <c r="F248" s="2">
        <f t="shared" si="121"/>
        <v>2457744.597222222</v>
      </c>
      <c r="G248" s="16">
        <f t="shared" si="122"/>
        <v>0.16973572134762532</v>
      </c>
      <c r="I248">
        <f t="shared" si="123"/>
        <v>271.08310490013355</v>
      </c>
      <c r="J248">
        <f t="shared" si="124"/>
        <v>6467.8538743744602</v>
      </c>
      <c r="K248">
        <f t="shared" si="125"/>
        <v>1.6701495169227455E-2</v>
      </c>
      <c r="L248">
        <f t="shared" si="126"/>
        <v>-0.41106051221279544</v>
      </c>
      <c r="M248">
        <f t="shared" si="127"/>
        <v>270.67204438792078</v>
      </c>
      <c r="N248">
        <f t="shared" si="128"/>
        <v>6467.442813862247</v>
      </c>
      <c r="O248">
        <f t="shared" si="129"/>
        <v>0.98368604074853205</v>
      </c>
      <c r="P248">
        <f t="shared" si="130"/>
        <v>270.66446736134998</v>
      </c>
      <c r="Q248">
        <f t="shared" si="131"/>
        <v>23.437083837242465</v>
      </c>
      <c r="R248">
        <f t="shared" si="132"/>
        <v>23.434731766476311</v>
      </c>
      <c r="S248">
        <f t="shared" si="133"/>
        <v>-89.275801815711802</v>
      </c>
      <c r="T248">
        <f t="shared" si="134"/>
        <v>-23.433061696680088</v>
      </c>
      <c r="U248">
        <f t="shared" si="135"/>
        <v>4.3017312967000926E-2</v>
      </c>
      <c r="V248">
        <f t="shared" si="136"/>
        <v>1.3934263174940682</v>
      </c>
      <c r="W248">
        <f t="shared" si="137"/>
        <v>69.940133249584363</v>
      </c>
      <c r="X248" s="15">
        <f t="shared" si="138"/>
        <v>0.54069900950174032</v>
      </c>
      <c r="Y248" s="15">
        <f t="shared" si="139"/>
        <v>0.3464208615862282</v>
      </c>
      <c r="Z248" s="15">
        <f t="shared" si="140"/>
        <v>0.73497715741725245</v>
      </c>
      <c r="AA248" s="17">
        <f t="shared" si="141"/>
        <v>559.52106599667491</v>
      </c>
      <c r="AB248">
        <f t="shared" si="142"/>
        <v>1161.3934263174904</v>
      </c>
      <c r="AC248">
        <f t="shared" si="143"/>
        <v>110.34835657937259</v>
      </c>
      <c r="AD248">
        <f t="shared" si="144"/>
        <v>120.00181030944843</v>
      </c>
      <c r="AE248">
        <f t="shared" si="145"/>
        <v>-30.00181030944843</v>
      </c>
      <c r="AF248">
        <f t="shared" si="146"/>
        <v>9.993203967120709E-3</v>
      </c>
      <c r="AG248">
        <f t="shared" si="147"/>
        <v>-29.99181710548131</v>
      </c>
      <c r="AH248">
        <f t="shared" si="148"/>
        <v>263.39856626853043</v>
      </c>
    </row>
    <row r="249" spans="4:34" x14ac:dyDescent="0.25">
      <c r="D249" s="14">
        <f t="shared" si="91"/>
        <v>42725</v>
      </c>
      <c r="E249" s="15">
        <f t="shared" si="120"/>
        <v>0.85069444444444198</v>
      </c>
      <c r="F249" s="2">
        <f t="shared" si="121"/>
        <v>2457744.6006944445</v>
      </c>
      <c r="G249" s="16">
        <f t="shared" si="122"/>
        <v>0.16973581641189586</v>
      </c>
      <c r="I249">
        <f t="shared" si="123"/>
        <v>271.08652728706511</v>
      </c>
      <c r="J249">
        <f t="shared" si="124"/>
        <v>6467.857296597911</v>
      </c>
      <c r="K249">
        <f t="shared" si="125"/>
        <v>1.6701495165227152E-2</v>
      </c>
      <c r="L249">
        <f t="shared" si="126"/>
        <v>-0.41094654503716732</v>
      </c>
      <c r="M249">
        <f t="shared" si="127"/>
        <v>270.67558074202793</v>
      </c>
      <c r="N249">
        <f t="shared" si="128"/>
        <v>6467.4463500528736</v>
      </c>
      <c r="O249">
        <f t="shared" si="129"/>
        <v>0.98368582386758685</v>
      </c>
      <c r="P249">
        <f t="shared" si="130"/>
        <v>270.6680037013636</v>
      </c>
      <c r="Q249">
        <f t="shared" si="131"/>
        <v>23.437083836006234</v>
      </c>
      <c r="R249">
        <f t="shared" si="132"/>
        <v>23.434731768483278</v>
      </c>
      <c r="S249">
        <f t="shared" si="133"/>
        <v>-89.271947649671745</v>
      </c>
      <c r="T249">
        <f t="shared" si="134"/>
        <v>-23.433043875251172</v>
      </c>
      <c r="U249">
        <f t="shared" si="135"/>
        <v>4.3017312974578517E-2</v>
      </c>
      <c r="V249">
        <f t="shared" si="136"/>
        <v>1.3917040907833467</v>
      </c>
      <c r="W249">
        <f t="shared" si="137"/>
        <v>69.940151989844196</v>
      </c>
      <c r="X249" s="15">
        <f t="shared" si="138"/>
        <v>0.54070020549251152</v>
      </c>
      <c r="Y249" s="15">
        <f t="shared" si="139"/>
        <v>0.34642200552072211</v>
      </c>
      <c r="Z249" s="15">
        <f t="shared" si="140"/>
        <v>0.73497840546430093</v>
      </c>
      <c r="AA249" s="17">
        <f t="shared" si="141"/>
        <v>559.52121591875357</v>
      </c>
      <c r="AB249">
        <f t="shared" si="142"/>
        <v>1166.3917040907797</v>
      </c>
      <c r="AC249">
        <f t="shared" si="143"/>
        <v>111.59792602269493</v>
      </c>
      <c r="AD249">
        <f t="shared" si="144"/>
        <v>120.95336490134304</v>
      </c>
      <c r="AE249">
        <f t="shared" si="145"/>
        <v>-30.953364901343036</v>
      </c>
      <c r="AF249">
        <f t="shared" si="146"/>
        <v>9.6206212851984493E-3</v>
      </c>
      <c r="AG249">
        <f t="shared" si="147"/>
        <v>-30.943744280057839</v>
      </c>
      <c r="AH249">
        <f t="shared" si="148"/>
        <v>264.14067110964675</v>
      </c>
    </row>
    <row r="250" spans="4:34" x14ac:dyDescent="0.25">
      <c r="D250" s="14">
        <f t="shared" si="91"/>
        <v>42725</v>
      </c>
      <c r="E250" s="15">
        <f t="shared" si="120"/>
        <v>0.85416666666666419</v>
      </c>
      <c r="F250" s="2">
        <f t="shared" si="121"/>
        <v>2457744.6041666665</v>
      </c>
      <c r="G250" s="16">
        <f t="shared" si="122"/>
        <v>0.16973591147615363</v>
      </c>
      <c r="I250">
        <f t="shared" si="123"/>
        <v>271.08994967353829</v>
      </c>
      <c r="J250">
        <f t="shared" si="124"/>
        <v>6467.8607188209025</v>
      </c>
      <c r="K250">
        <f t="shared" si="125"/>
        <v>1.6701495161226845E-2</v>
      </c>
      <c r="L250">
        <f t="shared" si="126"/>
        <v>-0.41083257631801007</v>
      </c>
      <c r="M250">
        <f t="shared" si="127"/>
        <v>270.67911709722028</v>
      </c>
      <c r="N250">
        <f t="shared" si="128"/>
        <v>6467.4498862445844</v>
      </c>
      <c r="O250">
        <f t="shared" si="129"/>
        <v>0.98368560704677555</v>
      </c>
      <c r="P250">
        <f t="shared" si="130"/>
        <v>270.67154004246248</v>
      </c>
      <c r="Q250">
        <f t="shared" si="131"/>
        <v>23.43708383477</v>
      </c>
      <c r="R250">
        <f t="shared" si="132"/>
        <v>23.434731770490266</v>
      </c>
      <c r="S250">
        <f t="shared" si="133"/>
        <v>-89.268093483490901</v>
      </c>
      <c r="T250">
        <f t="shared" si="134"/>
        <v>-23.433025959217691</v>
      </c>
      <c r="U250">
        <f t="shared" si="135"/>
        <v>4.3017312982156171E-2</v>
      </c>
      <c r="V250">
        <f t="shared" si="136"/>
        <v>1.3899818622206979</v>
      </c>
      <c r="W250">
        <f t="shared" si="137"/>
        <v>69.94017082957896</v>
      </c>
      <c r="X250" s="15">
        <f t="shared" si="138"/>
        <v>0.54070140148456891</v>
      </c>
      <c r="Y250" s="15">
        <f t="shared" si="139"/>
        <v>0.34642314918018291</v>
      </c>
      <c r="Z250" s="15">
        <f t="shared" si="140"/>
        <v>0.73497965378895491</v>
      </c>
      <c r="AA250" s="17">
        <f t="shared" si="141"/>
        <v>559.52136663663168</v>
      </c>
      <c r="AB250">
        <f t="shared" si="142"/>
        <v>1171.3899818622172</v>
      </c>
      <c r="AC250">
        <f t="shared" si="143"/>
        <v>112.84749546555429</v>
      </c>
      <c r="AD250">
        <f t="shared" si="144"/>
        <v>121.90618922002743</v>
      </c>
      <c r="AE250">
        <f t="shared" si="145"/>
        <v>-31.906189220027429</v>
      </c>
      <c r="AF250">
        <f t="shared" si="146"/>
        <v>9.2676610099147304E-3</v>
      </c>
      <c r="AG250">
        <f t="shared" si="147"/>
        <v>-31.896921559017514</v>
      </c>
      <c r="AH250">
        <f t="shared" si="148"/>
        <v>264.88799232681276</v>
      </c>
    </row>
    <row r="251" spans="4:34" x14ac:dyDescent="0.25">
      <c r="D251" s="14">
        <f t="shared" si="91"/>
        <v>42725</v>
      </c>
      <c r="E251" s="15">
        <f t="shared" si="120"/>
        <v>0.8576388888888864</v>
      </c>
      <c r="F251" s="2">
        <f t="shared" si="121"/>
        <v>2457744.607638889</v>
      </c>
      <c r="G251" s="16">
        <f t="shared" si="122"/>
        <v>0.16973600654042414</v>
      </c>
      <c r="I251">
        <f t="shared" si="123"/>
        <v>271.09337206046985</v>
      </c>
      <c r="J251">
        <f t="shared" si="124"/>
        <v>6467.8641410443524</v>
      </c>
      <c r="K251">
        <f t="shared" si="125"/>
        <v>1.6701495157226541E-2</v>
      </c>
      <c r="L251">
        <f t="shared" si="126"/>
        <v>-0.41071860602514126</v>
      </c>
      <c r="M251">
        <f t="shared" si="127"/>
        <v>270.68265345444473</v>
      </c>
      <c r="N251">
        <f t="shared" si="128"/>
        <v>6467.4534224383269</v>
      </c>
      <c r="O251">
        <f t="shared" si="129"/>
        <v>0.98368539028604063</v>
      </c>
      <c r="P251">
        <f t="shared" si="130"/>
        <v>270.6750763855934</v>
      </c>
      <c r="Q251">
        <f t="shared" si="131"/>
        <v>23.437083833533766</v>
      </c>
      <c r="R251">
        <f t="shared" si="132"/>
        <v>23.43473177249728</v>
      </c>
      <c r="S251">
        <f t="shared" si="133"/>
        <v>-89.264239316142834</v>
      </c>
      <c r="T251">
        <f t="shared" si="134"/>
        <v>-23.433007948574858</v>
      </c>
      <c r="U251">
        <f t="shared" si="135"/>
        <v>4.3017312989733929E-2</v>
      </c>
      <c r="V251">
        <f t="shared" si="136"/>
        <v>1.3882596313675979</v>
      </c>
      <c r="W251">
        <f t="shared" si="137"/>
        <v>69.940189768793587</v>
      </c>
      <c r="X251" s="15">
        <f t="shared" si="138"/>
        <v>0.54070259747821692</v>
      </c>
      <c r="Y251" s="15">
        <f t="shared" si="139"/>
        <v>0.34642429256490137</v>
      </c>
      <c r="Z251" s="15">
        <f t="shared" si="140"/>
        <v>0.73498090239153246</v>
      </c>
      <c r="AA251" s="17">
        <f t="shared" si="141"/>
        <v>559.5215181503487</v>
      </c>
      <c r="AB251">
        <f t="shared" si="142"/>
        <v>1176.388259631364</v>
      </c>
      <c r="AC251">
        <f t="shared" si="143"/>
        <v>114.097064907841</v>
      </c>
      <c r="AD251">
        <f t="shared" si="144"/>
        <v>122.86012990391846</v>
      </c>
      <c r="AE251">
        <f t="shared" si="145"/>
        <v>-32.860129903918462</v>
      </c>
      <c r="AF251">
        <f t="shared" si="146"/>
        <v>8.9326855591169829E-3</v>
      </c>
      <c r="AG251">
        <f t="shared" si="147"/>
        <v>-32.851197218359346</v>
      </c>
      <c r="AH251">
        <f t="shared" si="148"/>
        <v>265.64111829506271</v>
      </c>
    </row>
    <row r="252" spans="4:34" x14ac:dyDescent="0.25">
      <c r="D252" s="14">
        <f t="shared" si="91"/>
        <v>42725</v>
      </c>
      <c r="E252" s="15">
        <f t="shared" ref="E252:E275" si="149">E251+(1/12)/24</f>
        <v>0.86111111111110861</v>
      </c>
      <c r="F252" s="2">
        <f t="shared" ref="F252:F275" si="150">D252+2415018.5+E252-$B$8/24</f>
        <v>2457744.611111111</v>
      </c>
      <c r="G252" s="16">
        <f t="shared" ref="G252:G275" si="151">(F252-2451545)/36525</f>
        <v>0.16973610160468194</v>
      </c>
      <c r="I252">
        <f t="shared" ref="I252:I275" si="152">MOD(280.46646+G252*(36000.76983 + G252*0.0003032),360)</f>
        <v>271.09679444694302</v>
      </c>
      <c r="J252">
        <f t="shared" ref="J252:J275" si="153">357.52911+G252*(35999.05029 - 0.0001537*G252)</f>
        <v>6467.8675632673448</v>
      </c>
      <c r="K252">
        <f t="shared" ref="K252:K275" si="154">0.016708634-G252*(0.000042037+0.0000001267*G252)</f>
        <v>1.6701495153226234E-2</v>
      </c>
      <c r="L252">
        <f t="shared" ref="L252:L275" si="155">SIN(RADIANS(J252))*(1.914602-G252*(0.004817+0.000014*G252))+SIN(RADIANS(2*J252))*(0.019993-0.000101*G252)+SIN(RADIANS(3*J252))*0.000289</f>
        <v>-0.41060463418955173</v>
      </c>
      <c r="M252">
        <f t="shared" ref="M252:M275" si="156">I252+L252</f>
        <v>270.68618981275347</v>
      </c>
      <c r="N252">
        <f t="shared" ref="N252:N275" si="157">J252+L252</f>
        <v>6467.4569586331554</v>
      </c>
      <c r="O252">
        <f t="shared" ref="O252:O275" si="158">(1.000001018*(1-K252*K252))/(1+K252*COS(RADIANS(N252)))</f>
        <v>0.98368517358544061</v>
      </c>
      <c r="P252">
        <f t="shared" ref="P252:P275" si="159">M252-0.00569-0.00478*SIN(RADIANS(125.04-1934.136*G252))</f>
        <v>270.67861272980866</v>
      </c>
      <c r="Q252">
        <f t="shared" ref="Q252:Q275" si="160">23+(26+((21.448-G252*(46.815+G252*(0.00059-G252*0.001813))))/60)/60</f>
        <v>23.437083832297535</v>
      </c>
      <c r="R252">
        <f t="shared" ref="R252:R275" si="161">Q252+0.00256*COS(RADIANS(125.04-1934.136*G252))</f>
        <v>23.434731774504318</v>
      </c>
      <c r="S252">
        <f t="shared" ref="S252:S275" si="162">DEGREES(ATAN2(COS(RADIANS(P252)),COS(RADIANS(R252))*SIN(RADIANS(P252))))</f>
        <v>-89.260385148665904</v>
      </c>
      <c r="T252">
        <f t="shared" ref="T252:T275" si="163">DEGREES(ASIN(SIN(RADIANS(R252))*SIN(RADIANS(P252))))</f>
        <v>-23.432989843327469</v>
      </c>
      <c r="U252">
        <f t="shared" ref="U252:U275" si="164">TAN(RADIANS(R252/2))*TAN(RADIANS(R252/2))</f>
        <v>4.3017312997311784E-2</v>
      </c>
      <c r="V252">
        <f t="shared" ref="V252:V275" si="165">4*DEGREES(U252*SIN(2*RADIANS(I252))-2*K252*SIN(RADIANS(J252))+4*K252*U252*SIN(RADIANS(J252))*COS(2*RADIANS(I252))-0.5*U252*U252*SIN(4*RADIANS(I252))-1.25*K252*K252*SIN(2*RADIANS(J252)))</f>
        <v>1.3865373987087315</v>
      </c>
      <c r="W252">
        <f t="shared" ref="W252:W275" si="166">DEGREES(ACOS(COS(RADIANS(90.833))/(COS(RADIANS($B$6))*COS(RADIANS(T252)))-TAN(RADIANS($B$6))*TAN(RADIANS(T252))))</f>
        <v>69.94020880748289</v>
      </c>
      <c r="X252" s="15">
        <f t="shared" ref="X252:X275" si="167">(720-4*$B$7-V252+$B$8*60)/1440</f>
        <v>0.54070379347311892</v>
      </c>
      <c r="Y252" s="15">
        <f t="shared" ref="Y252:Y275" si="168">X252-W252*4/1440</f>
        <v>0.3464254356745553</v>
      </c>
      <c r="Z252" s="15">
        <f t="shared" ref="Z252:Z275" si="169">X252+W252*4/1440</f>
        <v>0.73498215127168254</v>
      </c>
      <c r="AA252" s="17">
        <f t="shared" ref="AA252:AA275" si="170">8*W252</f>
        <v>559.52167045986312</v>
      </c>
      <c r="AB252">
        <f t="shared" ref="AB252:AB275" si="171">MOD(E252*1440+V252+4*$B$7-60*$B$8,1440)</f>
        <v>1181.3865373987051</v>
      </c>
      <c r="AC252">
        <f t="shared" ref="AC252:AC275" si="172">IF(AB252/4&lt;0,AB252/4+180,AB252/4-180)</f>
        <v>115.34663434967626</v>
      </c>
      <c r="AD252">
        <f t="shared" ref="AD252:AD275" si="173">DEGREES(ACOS(SIN(RADIANS($B$6))*SIN(RADIANS(T252))+COS(RADIANS($B$6))*COS(RADIANS(T252))*COS(RADIANS(AC252))))</f>
        <v>123.815030498453</v>
      </c>
      <c r="AE252">
        <f t="shared" ref="AE252:AE275" si="174">90-AD252</f>
        <v>-33.815030498452998</v>
      </c>
      <c r="AF252">
        <f t="shared" ref="AF252:AF275" si="175">IF(AE252&gt;85,0,IF(AE252&gt;5,58.1/TAN(RADIANS(AE252))-0.07/POWER(TAN(RADIANS(AE252)),3)+0.000086/POWER(TAN(RADIANS(AE252)),5),IF(AE252&gt;-0.575,1735+AE252*(-518.2+AE252*(103.4+AE252*(-12.79+AE252*0.711))),-20.772/TAN(RADIANS(AE252)))))/3600</f>
        <v>8.61423381322504E-3</v>
      </c>
      <c r="AG252">
        <f t="shared" ref="AG252:AG275" si="176">AE252+AF252</f>
        <v>-33.806416264639772</v>
      </c>
      <c r="AH252">
        <f t="shared" ref="AH252:AH275" si="177">IF(AC252&gt;0,MOD(DEGREES(ACOS(((SIN(RADIANS($B$6))*COS(RADIANS(AD252)))-SIN(RADIANS(T252)))/(COS(RADIANS($B$6))*SIN(RADIANS(AD252)))))+180,360),MOD(540-DEGREES(ACOS(((SIN(RADIANS($B$6))*COS(RADIANS(AD252)))-SIN(RADIANS(T252)))/(COS(RADIANS($B$6))*SIN(RADIANS(AD252))))),360))</f>
        <v>266.40066699537357</v>
      </c>
    </row>
    <row r="253" spans="4:34" x14ac:dyDescent="0.25">
      <c r="D253" s="14">
        <f t="shared" si="91"/>
        <v>42725</v>
      </c>
      <c r="E253" s="15">
        <f t="shared" si="149"/>
        <v>0.86458333333333082</v>
      </c>
      <c r="F253" s="2">
        <f t="shared" si="150"/>
        <v>2457744.6145833335</v>
      </c>
      <c r="G253" s="16">
        <f t="shared" si="151"/>
        <v>0.16973619666895245</v>
      </c>
      <c r="I253">
        <f t="shared" si="152"/>
        <v>271.10021683387458</v>
      </c>
      <c r="J253">
        <f t="shared" si="153"/>
        <v>6467.8709854907947</v>
      </c>
      <c r="K253">
        <f t="shared" si="154"/>
        <v>1.670149514922593E-2</v>
      </c>
      <c r="L253">
        <f t="shared" si="155"/>
        <v>-0.41049066078113933</v>
      </c>
      <c r="M253">
        <f t="shared" si="156"/>
        <v>270.68972617309345</v>
      </c>
      <c r="N253">
        <f t="shared" si="157"/>
        <v>6467.4604948300139</v>
      </c>
      <c r="O253">
        <f t="shared" si="158"/>
        <v>0.98368495694491898</v>
      </c>
      <c r="P253">
        <f t="shared" si="159"/>
        <v>270.68214907605523</v>
      </c>
      <c r="Q253">
        <f t="shared" si="160"/>
        <v>23.437083831061301</v>
      </c>
      <c r="R253">
        <f t="shared" si="161"/>
        <v>23.434731776511377</v>
      </c>
      <c r="S253">
        <f t="shared" si="162"/>
        <v>-89.256530980033617</v>
      </c>
      <c r="T253">
        <f t="shared" si="163"/>
        <v>-23.432971643470655</v>
      </c>
      <c r="U253">
        <f t="shared" si="164"/>
        <v>4.3017313004889715E-2</v>
      </c>
      <c r="V253">
        <f t="shared" si="165"/>
        <v>1.3848151638059263</v>
      </c>
      <c r="W253">
        <f t="shared" si="166"/>
        <v>69.94022794565187</v>
      </c>
      <c r="X253" s="15">
        <f t="shared" si="167"/>
        <v>0.54070498946957912</v>
      </c>
      <c r="Y253" s="15">
        <f t="shared" si="168"/>
        <v>0.34642657850943503</v>
      </c>
      <c r="Z253" s="15">
        <f t="shared" si="169"/>
        <v>0.73498340042972321</v>
      </c>
      <c r="AA253" s="17">
        <f t="shared" si="170"/>
        <v>559.52182356521496</v>
      </c>
      <c r="AB253">
        <f t="shared" si="171"/>
        <v>1186.3848151638024</v>
      </c>
      <c r="AC253">
        <f t="shared" si="172"/>
        <v>116.5962037909506</v>
      </c>
      <c r="AD253">
        <f t="shared" si="173"/>
        <v>124.77073094384554</v>
      </c>
      <c r="AE253">
        <f t="shared" si="174"/>
        <v>-34.770730943845535</v>
      </c>
      <c r="AF253">
        <f t="shared" si="175"/>
        <v>8.3109981748327039E-3</v>
      </c>
      <c r="AG253">
        <f t="shared" si="176"/>
        <v>-34.7624199456707</v>
      </c>
      <c r="AH253">
        <f t="shared" si="177"/>
        <v>267.16728865456804</v>
      </c>
    </row>
    <row r="254" spans="4:34" x14ac:dyDescent="0.25">
      <c r="D254" s="14">
        <f t="shared" si="91"/>
        <v>42725</v>
      </c>
      <c r="E254" s="15">
        <f t="shared" si="149"/>
        <v>0.86805555555555303</v>
      </c>
      <c r="F254" s="2">
        <f t="shared" si="150"/>
        <v>2457744.6180555555</v>
      </c>
      <c r="G254" s="16">
        <f t="shared" si="151"/>
        <v>0.16973629173321023</v>
      </c>
      <c r="I254">
        <f t="shared" si="152"/>
        <v>271.10363922034776</v>
      </c>
      <c r="J254">
        <f t="shared" si="153"/>
        <v>6467.8744077137862</v>
      </c>
      <c r="K254">
        <f t="shared" si="154"/>
        <v>1.6701495145225623E-2</v>
      </c>
      <c r="L254">
        <f t="shared" si="155"/>
        <v>-0.41037668583089598</v>
      </c>
      <c r="M254">
        <f t="shared" si="156"/>
        <v>270.69326253451686</v>
      </c>
      <c r="N254">
        <f t="shared" si="157"/>
        <v>6467.4640310279556</v>
      </c>
      <c r="O254">
        <f t="shared" si="158"/>
        <v>0.98368474036453413</v>
      </c>
      <c r="P254">
        <f t="shared" si="159"/>
        <v>270.68568542338522</v>
      </c>
      <c r="Q254">
        <f t="shared" si="160"/>
        <v>23.43708382982507</v>
      </c>
      <c r="R254">
        <f t="shared" si="161"/>
        <v>23.434731778518465</v>
      </c>
      <c r="S254">
        <f t="shared" si="162"/>
        <v>-89.252676811284559</v>
      </c>
      <c r="T254">
        <f t="shared" si="163"/>
        <v>-23.432953349009296</v>
      </c>
      <c r="U254">
        <f t="shared" si="164"/>
        <v>4.3017313012467757E-2</v>
      </c>
      <c r="V254">
        <f t="shared" si="165"/>
        <v>1.3830929271438677</v>
      </c>
      <c r="W254">
        <f t="shared" si="166"/>
        <v>69.940247183295313</v>
      </c>
      <c r="X254" s="15">
        <f t="shared" si="167"/>
        <v>0.54070618546726112</v>
      </c>
      <c r="Y254" s="15">
        <f t="shared" si="168"/>
        <v>0.3464277210692186</v>
      </c>
      <c r="Z254" s="15">
        <f t="shared" si="169"/>
        <v>0.73498464986530365</v>
      </c>
      <c r="AA254" s="17">
        <f t="shared" si="170"/>
        <v>559.5219774663625</v>
      </c>
      <c r="AB254">
        <f t="shared" si="171"/>
        <v>1191.3830929271403</v>
      </c>
      <c r="AC254">
        <f t="shared" si="172"/>
        <v>117.84577323178507</v>
      </c>
      <c r="AD254">
        <f t="shared" si="173"/>
        <v>125.72706702059661</v>
      </c>
      <c r="AE254">
        <f t="shared" si="174"/>
        <v>-35.727067020596607</v>
      </c>
      <c r="AF254">
        <f t="shared" si="175"/>
        <v>8.0218051373964448E-3</v>
      </c>
      <c r="AG254">
        <f t="shared" si="176"/>
        <v>-35.719045215459211</v>
      </c>
      <c r="AH254">
        <f t="shared" si="177"/>
        <v>267.94166863128788</v>
      </c>
    </row>
    <row r="255" spans="4:34" x14ac:dyDescent="0.25">
      <c r="D255" s="14">
        <f t="shared" si="91"/>
        <v>42725</v>
      </c>
      <c r="E255" s="15">
        <f t="shared" si="149"/>
        <v>0.87152777777777524</v>
      </c>
      <c r="F255" s="2">
        <f t="shared" si="150"/>
        <v>2457744.621527778</v>
      </c>
      <c r="G255" s="16">
        <f t="shared" si="151"/>
        <v>0.16973638679748076</v>
      </c>
      <c r="I255">
        <f t="shared" si="152"/>
        <v>271.10706160728023</v>
      </c>
      <c r="J255">
        <f t="shared" si="153"/>
        <v>6467.877829937237</v>
      </c>
      <c r="K255">
        <f t="shared" si="154"/>
        <v>1.670149514122532E-2</v>
      </c>
      <c r="L255">
        <f t="shared" si="155"/>
        <v>-0.41026270930863734</v>
      </c>
      <c r="M255">
        <f t="shared" si="156"/>
        <v>270.69679889797158</v>
      </c>
      <c r="N255">
        <f t="shared" si="157"/>
        <v>6467.4675672279282</v>
      </c>
      <c r="O255">
        <f t="shared" si="158"/>
        <v>0.98368452384422922</v>
      </c>
      <c r="P255">
        <f t="shared" si="159"/>
        <v>270.68922177274652</v>
      </c>
      <c r="Q255">
        <f t="shared" si="160"/>
        <v>23.437083828588836</v>
      </c>
      <c r="R255">
        <f t="shared" si="161"/>
        <v>23.434731780525574</v>
      </c>
      <c r="S255">
        <f t="shared" si="162"/>
        <v>-89.248822641391172</v>
      </c>
      <c r="T255">
        <f t="shared" si="163"/>
        <v>-23.432934959938446</v>
      </c>
      <c r="U255">
        <f t="shared" si="164"/>
        <v>4.3017313020045883E-2</v>
      </c>
      <c r="V255">
        <f t="shared" si="165"/>
        <v>1.3813706882837016</v>
      </c>
      <c r="W255">
        <f t="shared" si="166"/>
        <v>69.940266520418263</v>
      </c>
      <c r="X255" s="15">
        <f t="shared" si="167"/>
        <v>0.54070738146646968</v>
      </c>
      <c r="Y255" s="15">
        <f t="shared" si="168"/>
        <v>0.34642886335419676</v>
      </c>
      <c r="Z255" s="15">
        <f t="shared" si="169"/>
        <v>0.73498589957874261</v>
      </c>
      <c r="AA255" s="17">
        <f t="shared" si="170"/>
        <v>559.5221321633461</v>
      </c>
      <c r="AB255">
        <f t="shared" si="171"/>
        <v>1196.38137068828</v>
      </c>
      <c r="AC255">
        <f t="shared" si="172"/>
        <v>119.09534267206999</v>
      </c>
      <c r="AD255">
        <f t="shared" si="173"/>
        <v>126.68386974597009</v>
      </c>
      <c r="AE255">
        <f t="shared" si="174"/>
        <v>-36.683869745970085</v>
      </c>
      <c r="AF255">
        <f t="shared" si="175"/>
        <v>7.7455987559677756E-3</v>
      </c>
      <c r="AG255">
        <f t="shared" si="176"/>
        <v>-36.676124147214118</v>
      </c>
      <c r="AH255">
        <f t="shared" si="177"/>
        <v>268.72453057252568</v>
      </c>
    </row>
    <row r="256" spans="4:34" x14ac:dyDescent="0.25">
      <c r="D256" s="14">
        <f t="shared" si="91"/>
        <v>42725</v>
      </c>
      <c r="E256" s="15">
        <f t="shared" si="149"/>
        <v>0.87499999999999745</v>
      </c>
      <c r="F256" s="2">
        <f t="shared" si="150"/>
        <v>2457744.625</v>
      </c>
      <c r="G256" s="16">
        <f t="shared" si="151"/>
        <v>0.16973648186173854</v>
      </c>
      <c r="I256">
        <f t="shared" si="152"/>
        <v>271.11048399375341</v>
      </c>
      <c r="J256">
        <f t="shared" si="153"/>
        <v>6467.8812521602285</v>
      </c>
      <c r="K256">
        <f t="shared" si="154"/>
        <v>1.6701495137225013E-2</v>
      </c>
      <c r="L256">
        <f t="shared" si="155"/>
        <v>-0.41014873124543738</v>
      </c>
      <c r="M256">
        <f t="shared" si="156"/>
        <v>270.70033526250796</v>
      </c>
      <c r="N256">
        <f t="shared" si="157"/>
        <v>6467.471103428983</v>
      </c>
      <c r="O256">
        <f t="shared" si="158"/>
        <v>0.98368430738406276</v>
      </c>
      <c r="P256">
        <f t="shared" si="159"/>
        <v>270.69275812318949</v>
      </c>
      <c r="Q256">
        <f t="shared" si="160"/>
        <v>23.437083827352605</v>
      </c>
      <c r="R256">
        <f t="shared" si="161"/>
        <v>23.434731782532708</v>
      </c>
      <c r="S256">
        <f t="shared" si="162"/>
        <v>-89.244968471393861</v>
      </c>
      <c r="T256">
        <f t="shared" si="163"/>
        <v>-23.432916476263046</v>
      </c>
      <c r="U256">
        <f t="shared" si="164"/>
        <v>4.3017313027624085E-2</v>
      </c>
      <c r="V256">
        <f t="shared" si="165"/>
        <v>1.3796484477111246</v>
      </c>
      <c r="W256">
        <f t="shared" si="166"/>
        <v>69.940285957015448</v>
      </c>
      <c r="X256" s="15">
        <f t="shared" si="167"/>
        <v>0.54070857746686729</v>
      </c>
      <c r="Y256" s="15">
        <f t="shared" si="168"/>
        <v>0.34643000536404661</v>
      </c>
      <c r="Z256" s="15">
        <f t="shared" si="169"/>
        <v>0.73498714956968803</v>
      </c>
      <c r="AA256" s="17">
        <f t="shared" si="170"/>
        <v>559.52228765612358</v>
      </c>
      <c r="AB256">
        <f t="shared" si="171"/>
        <v>1201.3796484477075</v>
      </c>
      <c r="AC256">
        <f t="shared" si="172"/>
        <v>120.34491211192687</v>
      </c>
      <c r="AD256">
        <f t="shared" si="173"/>
        <v>127.64096471687628</v>
      </c>
      <c r="AE256">
        <f t="shared" si="174"/>
        <v>-37.640964716876283</v>
      </c>
      <c r="AF256">
        <f t="shared" si="175"/>
        <v>7.4814265296862673E-3</v>
      </c>
      <c r="AG256">
        <f t="shared" si="176"/>
        <v>-37.633483290346597</v>
      </c>
      <c r="AH256">
        <f t="shared" si="177"/>
        <v>269.51663987012444</v>
      </c>
    </row>
    <row r="257" spans="4:34" x14ac:dyDescent="0.25">
      <c r="D257" s="14">
        <f t="shared" si="91"/>
        <v>42725</v>
      </c>
      <c r="E257" s="15">
        <f t="shared" si="149"/>
        <v>0.87847222222221966</v>
      </c>
      <c r="F257" s="2">
        <f t="shared" si="150"/>
        <v>2457744.628472222</v>
      </c>
      <c r="G257" s="16">
        <f t="shared" si="151"/>
        <v>0.16973657692599631</v>
      </c>
      <c r="I257">
        <f t="shared" si="152"/>
        <v>271.11390638022658</v>
      </c>
      <c r="J257">
        <f t="shared" si="153"/>
        <v>6467.88467438322</v>
      </c>
      <c r="K257">
        <f t="shared" si="154"/>
        <v>1.6701495133224709E-2</v>
      </c>
      <c r="L257">
        <f t="shared" si="155"/>
        <v>-0.41003475162637881</v>
      </c>
      <c r="M257">
        <f t="shared" si="156"/>
        <v>270.70387162860021</v>
      </c>
      <c r="N257">
        <f t="shared" si="157"/>
        <v>6467.4746396315941</v>
      </c>
      <c r="O257">
        <f t="shared" si="158"/>
        <v>0.983684090984007</v>
      </c>
      <c r="P257">
        <f t="shared" si="159"/>
        <v>270.69629447518838</v>
      </c>
      <c r="Q257">
        <f t="shared" si="160"/>
        <v>23.437083826116371</v>
      </c>
      <c r="R257">
        <f t="shared" si="161"/>
        <v>23.434731784539867</v>
      </c>
      <c r="S257">
        <f t="shared" si="162"/>
        <v>-89.241114300781462</v>
      </c>
      <c r="T257">
        <f t="shared" si="163"/>
        <v>-23.432897897980617</v>
      </c>
      <c r="U257">
        <f t="shared" si="164"/>
        <v>4.3017313035202405E-2</v>
      </c>
      <c r="V257">
        <f t="shared" si="165"/>
        <v>1.3779262052179666</v>
      </c>
      <c r="W257">
        <f t="shared" si="166"/>
        <v>69.940305493089326</v>
      </c>
      <c r="X257" s="15">
        <f t="shared" si="167"/>
        <v>0.54070977346859861</v>
      </c>
      <c r="Y257" s="15">
        <f t="shared" si="168"/>
        <v>0.34643114709890604</v>
      </c>
      <c r="Z257" s="15">
        <f t="shared" si="169"/>
        <v>0.73498839983829112</v>
      </c>
      <c r="AA257" s="17">
        <f t="shared" si="170"/>
        <v>559.52244394471461</v>
      </c>
      <c r="AB257">
        <f t="shared" si="171"/>
        <v>1206.3779262052144</v>
      </c>
      <c r="AC257">
        <f t="shared" si="172"/>
        <v>121.5944815513036</v>
      </c>
      <c r="AD257">
        <f t="shared" si="173"/>
        <v>128.59817139094335</v>
      </c>
      <c r="AE257">
        <f t="shared" si="174"/>
        <v>-38.598171390943349</v>
      </c>
      <c r="AF257">
        <f t="shared" si="175"/>
        <v>7.2284272993650344E-3</v>
      </c>
      <c r="AG257">
        <f t="shared" si="176"/>
        <v>-38.590942963643982</v>
      </c>
      <c r="AH257">
        <f t="shared" si="177"/>
        <v>270.31880744767591</v>
      </c>
    </row>
    <row r="258" spans="4:34" x14ac:dyDescent="0.25">
      <c r="D258" s="14">
        <f t="shared" si="91"/>
        <v>42725</v>
      </c>
      <c r="E258" s="15">
        <f t="shared" si="149"/>
        <v>0.88194444444444187</v>
      </c>
      <c r="F258" s="2">
        <f t="shared" si="150"/>
        <v>2457744.6319444445</v>
      </c>
      <c r="G258" s="16">
        <f t="shared" si="151"/>
        <v>0.16973667199026685</v>
      </c>
      <c r="I258">
        <f t="shared" si="152"/>
        <v>271.11732876715905</v>
      </c>
      <c r="J258">
        <f t="shared" si="153"/>
        <v>6467.8880966066708</v>
      </c>
      <c r="K258">
        <f t="shared" si="154"/>
        <v>1.6701495129224402E-2</v>
      </c>
      <c r="L258">
        <f t="shared" si="155"/>
        <v>-0.40992077043665187</v>
      </c>
      <c r="M258">
        <f t="shared" si="156"/>
        <v>270.7074079967224</v>
      </c>
      <c r="N258">
        <f t="shared" si="157"/>
        <v>6467.4781758362342</v>
      </c>
      <c r="O258">
        <f t="shared" si="158"/>
        <v>0.98368387464403317</v>
      </c>
      <c r="P258">
        <f t="shared" si="159"/>
        <v>270.69983082921721</v>
      </c>
      <c r="Q258">
        <f t="shared" si="160"/>
        <v>23.437083824880141</v>
      </c>
      <c r="R258">
        <f t="shared" si="161"/>
        <v>23.434731786547051</v>
      </c>
      <c r="S258">
        <f t="shared" si="162"/>
        <v>-89.237260129042667</v>
      </c>
      <c r="T258">
        <f t="shared" si="163"/>
        <v>-23.432879225088637</v>
      </c>
      <c r="U258">
        <f t="shared" si="164"/>
        <v>4.3017313042780808E-2</v>
      </c>
      <c r="V258">
        <f t="shared" si="165"/>
        <v>1.3762039605965271</v>
      </c>
      <c r="W258">
        <f t="shared" si="166"/>
        <v>69.940325128642442</v>
      </c>
      <c r="X258" s="15">
        <f t="shared" si="167"/>
        <v>0.54071096947180797</v>
      </c>
      <c r="Y258" s="15">
        <f t="shared" si="168"/>
        <v>0.34643228855891228</v>
      </c>
      <c r="Z258" s="15">
        <f t="shared" si="169"/>
        <v>0.73498965038470365</v>
      </c>
      <c r="AA258" s="17">
        <f t="shared" si="170"/>
        <v>559.52260102913954</v>
      </c>
      <c r="AB258">
        <f t="shared" si="171"/>
        <v>1211.3762039605929</v>
      </c>
      <c r="AC258">
        <f t="shared" si="172"/>
        <v>122.84405099014822</v>
      </c>
      <c r="AD258">
        <f t="shared" si="173"/>
        <v>129.55530229921561</v>
      </c>
      <c r="AE258">
        <f t="shared" si="174"/>
        <v>-39.555302299215612</v>
      </c>
      <c r="AF258">
        <f t="shared" si="175"/>
        <v>6.9858208362300403E-3</v>
      </c>
      <c r="AG258">
        <f t="shared" si="176"/>
        <v>-39.548316478379384</v>
      </c>
      <c r="AH258">
        <f t="shared" si="177"/>
        <v>271.13189391352267</v>
      </c>
    </row>
    <row r="259" spans="4:34" x14ac:dyDescent="0.25">
      <c r="D259" s="14">
        <f t="shared" si="91"/>
        <v>42725</v>
      </c>
      <c r="E259" s="15">
        <f t="shared" si="149"/>
        <v>0.88541666666666408</v>
      </c>
      <c r="F259" s="2">
        <f t="shared" si="150"/>
        <v>2457744.6354166665</v>
      </c>
      <c r="G259" s="16">
        <f t="shared" si="151"/>
        <v>0.16973676705452462</v>
      </c>
      <c r="I259">
        <f t="shared" si="152"/>
        <v>271.12075115363132</v>
      </c>
      <c r="J259">
        <f t="shared" si="153"/>
        <v>6467.8915188296623</v>
      </c>
      <c r="K259">
        <f t="shared" si="154"/>
        <v>1.6701495125224099E-2</v>
      </c>
      <c r="L259">
        <f t="shared" si="155"/>
        <v>-0.4098067877072234</v>
      </c>
      <c r="M259">
        <f t="shared" si="156"/>
        <v>270.71094436592409</v>
      </c>
      <c r="N259">
        <f t="shared" si="157"/>
        <v>6467.4817120419548</v>
      </c>
      <c r="O259">
        <f t="shared" si="158"/>
        <v>0.98368365836420091</v>
      </c>
      <c r="P259">
        <f t="shared" si="159"/>
        <v>270.7033671843256</v>
      </c>
      <c r="Q259">
        <f t="shared" si="160"/>
        <v>23.437083823643906</v>
      </c>
      <c r="R259">
        <f t="shared" si="161"/>
        <v>23.434731788554256</v>
      </c>
      <c r="S259">
        <f t="shared" si="162"/>
        <v>-89.233405957218878</v>
      </c>
      <c r="T259">
        <f t="shared" si="163"/>
        <v>-23.432860457592106</v>
      </c>
      <c r="U259">
        <f t="shared" si="164"/>
        <v>4.3017313050359288E-2</v>
      </c>
      <c r="V259">
        <f t="shared" si="165"/>
        <v>1.3744817143323635</v>
      </c>
      <c r="W259">
        <f t="shared" si="166"/>
        <v>69.940344863669424</v>
      </c>
      <c r="X259" s="15">
        <f t="shared" si="167"/>
        <v>0.54071216547615808</v>
      </c>
      <c r="Y259" s="15">
        <f t="shared" si="168"/>
        <v>0.34643342974374303</v>
      </c>
      <c r="Z259" s="15">
        <f t="shared" si="169"/>
        <v>0.73499090120857313</v>
      </c>
      <c r="AA259" s="17">
        <f t="shared" si="170"/>
        <v>559.52275890935539</v>
      </c>
      <c r="AB259">
        <f t="shared" si="171"/>
        <v>1216.3744817143288</v>
      </c>
      <c r="AC259">
        <f t="shared" si="172"/>
        <v>124.0936204285822</v>
      </c>
      <c r="AD259">
        <f t="shared" si="173"/>
        <v>130.51216218129539</v>
      </c>
      <c r="AE259">
        <f t="shared" si="174"/>
        <v>-40.512162181295395</v>
      </c>
      <c r="AF259">
        <f t="shared" si="175"/>
        <v>6.7528988569775621E-3</v>
      </c>
      <c r="AG259">
        <f t="shared" si="176"/>
        <v>-40.505409282438414</v>
      </c>
      <c r="AH259">
        <f t="shared" si="177"/>
        <v>271.95681411812484</v>
      </c>
    </row>
    <row r="260" spans="4:34" x14ac:dyDescent="0.25">
      <c r="D260" s="14">
        <f t="shared" si="91"/>
        <v>42725</v>
      </c>
      <c r="E260" s="15">
        <f t="shared" si="149"/>
        <v>0.88888888888888629</v>
      </c>
      <c r="F260" s="2">
        <f t="shared" si="150"/>
        <v>2457744.638888889</v>
      </c>
      <c r="G260" s="16">
        <f t="shared" si="151"/>
        <v>0.16973686211879513</v>
      </c>
      <c r="I260">
        <f t="shared" si="152"/>
        <v>271.12417354056288</v>
      </c>
      <c r="J260">
        <f t="shared" si="153"/>
        <v>6467.8949410531122</v>
      </c>
      <c r="K260">
        <f t="shared" si="154"/>
        <v>1.6701495121223792E-2</v>
      </c>
      <c r="L260">
        <f t="shared" si="155"/>
        <v>-0.40969280340801556</v>
      </c>
      <c r="M260">
        <f t="shared" si="156"/>
        <v>270.71448073715487</v>
      </c>
      <c r="N260">
        <f t="shared" si="157"/>
        <v>6467.4852482497045</v>
      </c>
      <c r="O260">
        <f t="shared" si="158"/>
        <v>0.98368344214445236</v>
      </c>
      <c r="P260">
        <f t="shared" si="159"/>
        <v>270.70690354146302</v>
      </c>
      <c r="Q260">
        <f t="shared" si="160"/>
        <v>23.437083822407672</v>
      </c>
      <c r="R260">
        <f t="shared" si="161"/>
        <v>23.434731790561486</v>
      </c>
      <c r="S260">
        <f t="shared" si="162"/>
        <v>-89.229551784280872</v>
      </c>
      <c r="T260">
        <f t="shared" si="163"/>
        <v>-23.432841595485979</v>
      </c>
      <c r="U260">
        <f t="shared" si="164"/>
        <v>4.3017313057937878E-2</v>
      </c>
      <c r="V260">
        <f t="shared" si="165"/>
        <v>1.3727594659864302</v>
      </c>
      <c r="W260">
        <f t="shared" si="166"/>
        <v>69.940364698175429</v>
      </c>
      <c r="X260" s="15">
        <f t="shared" si="167"/>
        <v>0.54071336148195381</v>
      </c>
      <c r="Y260" s="15">
        <f t="shared" si="168"/>
        <v>0.34643457065368877</v>
      </c>
      <c r="Z260" s="15">
        <f t="shared" si="169"/>
        <v>0.73499215231021886</v>
      </c>
      <c r="AA260" s="17">
        <f t="shared" si="170"/>
        <v>559.52291758540343</v>
      </c>
      <c r="AB260">
        <f t="shared" si="171"/>
        <v>1221.3727594659829</v>
      </c>
      <c r="AC260">
        <f t="shared" si="172"/>
        <v>125.34318986649572</v>
      </c>
      <c r="AD260">
        <f t="shared" si="173"/>
        <v>131.46854703257492</v>
      </c>
      <c r="AE260">
        <f t="shared" si="174"/>
        <v>-41.468547032574918</v>
      </c>
      <c r="AF260">
        <f t="shared" si="175"/>
        <v>6.5290172472920825E-3</v>
      </c>
      <c r="AG260">
        <f t="shared" si="176"/>
        <v>-41.462018015327622</v>
      </c>
      <c r="AH260">
        <f t="shared" si="177"/>
        <v>272.79454215805134</v>
      </c>
    </row>
    <row r="261" spans="4:34" x14ac:dyDescent="0.25">
      <c r="D261" s="14">
        <f t="shared" si="91"/>
        <v>42725</v>
      </c>
      <c r="E261" s="15">
        <f t="shared" si="149"/>
        <v>0.8923611111111085</v>
      </c>
      <c r="F261" s="2">
        <f t="shared" si="150"/>
        <v>2457744.642361111</v>
      </c>
      <c r="G261" s="16">
        <f t="shared" si="151"/>
        <v>0.1697369571830529</v>
      </c>
      <c r="I261">
        <f t="shared" si="152"/>
        <v>271.12759592703605</v>
      </c>
      <c r="J261">
        <f t="shared" si="153"/>
        <v>6467.8983632761037</v>
      </c>
      <c r="K261">
        <f t="shared" si="154"/>
        <v>1.6701495117223488E-2</v>
      </c>
      <c r="L261">
        <f t="shared" si="155"/>
        <v>-0.40957881756994152</v>
      </c>
      <c r="M261">
        <f t="shared" si="156"/>
        <v>270.71801710946613</v>
      </c>
      <c r="N261">
        <f t="shared" si="157"/>
        <v>6467.4887844585337</v>
      </c>
      <c r="O261">
        <f t="shared" si="158"/>
        <v>0.98368322598484692</v>
      </c>
      <c r="P261">
        <f t="shared" si="159"/>
        <v>270.71043989968103</v>
      </c>
      <c r="Q261">
        <f t="shared" si="160"/>
        <v>23.437083821171441</v>
      </c>
      <c r="R261">
        <f t="shared" si="161"/>
        <v>23.434731792568744</v>
      </c>
      <c r="S261">
        <f t="shared" si="162"/>
        <v>-89.225697611267734</v>
      </c>
      <c r="T261">
        <f t="shared" si="163"/>
        <v>-23.432822638775296</v>
      </c>
      <c r="U261">
        <f t="shared" si="164"/>
        <v>4.3017313065516552E-2</v>
      </c>
      <c r="V261">
        <f t="shared" si="165"/>
        <v>1.3710372160433748</v>
      </c>
      <c r="W261">
        <f t="shared" si="166"/>
        <v>69.940384632155087</v>
      </c>
      <c r="X261" s="15">
        <f t="shared" si="167"/>
        <v>0.54071455748885877</v>
      </c>
      <c r="Y261" s="15">
        <f t="shared" si="168"/>
        <v>0.34643571128842798</v>
      </c>
      <c r="Z261" s="15">
        <f t="shared" si="169"/>
        <v>0.73499340368928956</v>
      </c>
      <c r="AA261" s="17">
        <f t="shared" si="170"/>
        <v>559.5230770572407</v>
      </c>
      <c r="AB261">
        <f t="shared" si="171"/>
        <v>1226.3710372160394</v>
      </c>
      <c r="AC261">
        <f t="shared" si="172"/>
        <v>126.59275930400986</v>
      </c>
      <c r="AD261">
        <f t="shared" si="173"/>
        <v>132.42424305346594</v>
      </c>
      <c r="AE261">
        <f t="shared" si="174"/>
        <v>-42.424243053465943</v>
      </c>
      <c r="AF261">
        <f t="shared" si="175"/>
        <v>6.3135893135152464E-3</v>
      </c>
      <c r="AG261">
        <f t="shared" si="176"/>
        <v>-42.417929464152429</v>
      </c>
      <c r="AH261">
        <f t="shared" si="177"/>
        <v>273.64611687443488</v>
      </c>
    </row>
    <row r="262" spans="4:34" x14ac:dyDescent="0.25">
      <c r="D262" s="14">
        <f t="shared" ref="D262:D292" si="178">$B$10+E262-MOD(E262,1)</f>
        <v>42725</v>
      </c>
      <c r="E262" s="15">
        <f t="shared" si="149"/>
        <v>0.89583333333333071</v>
      </c>
      <c r="F262" s="2">
        <f t="shared" si="150"/>
        <v>2457744.6458333335</v>
      </c>
      <c r="G262" s="16">
        <f t="shared" si="151"/>
        <v>0.16973705224732344</v>
      </c>
      <c r="I262">
        <f t="shared" si="152"/>
        <v>271.13101831396853</v>
      </c>
      <c r="J262">
        <f t="shared" si="153"/>
        <v>6467.9017854995545</v>
      </c>
      <c r="K262">
        <f t="shared" si="154"/>
        <v>1.6701495113223181E-2</v>
      </c>
      <c r="L262">
        <f t="shared" si="155"/>
        <v>-0.4094648301629229</v>
      </c>
      <c r="M262">
        <f t="shared" si="156"/>
        <v>270.72155348380562</v>
      </c>
      <c r="N262">
        <f t="shared" si="157"/>
        <v>6467.492320669392</v>
      </c>
      <c r="O262">
        <f t="shared" si="158"/>
        <v>0.98368300988532698</v>
      </c>
      <c r="P262">
        <f t="shared" si="159"/>
        <v>270.71397625992722</v>
      </c>
      <c r="Q262">
        <f t="shared" si="160"/>
        <v>23.437083819935207</v>
      </c>
      <c r="R262">
        <f t="shared" si="161"/>
        <v>23.43473179457602</v>
      </c>
      <c r="S262">
        <f t="shared" si="162"/>
        <v>-89.221843437152273</v>
      </c>
      <c r="T262">
        <f t="shared" si="163"/>
        <v>-23.432803587454966</v>
      </c>
      <c r="U262">
        <f t="shared" si="164"/>
        <v>4.3017313073095295E-2</v>
      </c>
      <c r="V262">
        <f t="shared" si="165"/>
        <v>1.3693149640648625</v>
      </c>
      <c r="W262">
        <f t="shared" si="166"/>
        <v>69.940404665613571</v>
      </c>
      <c r="X262" s="15">
        <f t="shared" si="167"/>
        <v>0.54071575349717715</v>
      </c>
      <c r="Y262" s="15">
        <f t="shared" si="168"/>
        <v>0.34643685164825055</v>
      </c>
      <c r="Z262" s="15">
        <f t="shared" si="169"/>
        <v>0.73499465534610375</v>
      </c>
      <c r="AA262" s="17">
        <f t="shared" si="170"/>
        <v>559.52323732490856</v>
      </c>
      <c r="AB262">
        <f t="shared" si="171"/>
        <v>1231.369314964061</v>
      </c>
      <c r="AC262">
        <f t="shared" si="172"/>
        <v>127.84232874101525</v>
      </c>
      <c r="AD262">
        <f t="shared" si="173"/>
        <v>133.37902548645238</v>
      </c>
      <c r="AE262">
        <f t="shared" si="174"/>
        <v>-43.379025486452377</v>
      </c>
      <c r="AF262">
        <f t="shared" si="175"/>
        <v>6.1060799135494526E-3</v>
      </c>
      <c r="AG262">
        <f t="shared" si="176"/>
        <v>-43.372919406538827</v>
      </c>
      <c r="AH262">
        <f t="shared" si="177"/>
        <v>274.5126478963661</v>
      </c>
    </row>
    <row r="263" spans="4:34" x14ac:dyDescent="0.25">
      <c r="D263" s="14">
        <f t="shared" si="178"/>
        <v>42725</v>
      </c>
      <c r="E263" s="15">
        <f t="shared" si="149"/>
        <v>0.89930555555555292</v>
      </c>
      <c r="F263" s="2">
        <f t="shared" si="150"/>
        <v>2457744.6493055555</v>
      </c>
      <c r="G263" s="16">
        <f t="shared" si="151"/>
        <v>0.16973714731158121</v>
      </c>
      <c r="I263">
        <f t="shared" si="152"/>
        <v>271.1344407004417</v>
      </c>
      <c r="J263">
        <f t="shared" si="153"/>
        <v>6467.905207722546</v>
      </c>
      <c r="K263">
        <f t="shared" si="154"/>
        <v>1.6701495109222877E-2</v>
      </c>
      <c r="L263">
        <f t="shared" si="155"/>
        <v>-0.40935084121792803</v>
      </c>
      <c r="M263">
        <f t="shared" si="156"/>
        <v>270.72508985922377</v>
      </c>
      <c r="N263">
        <f t="shared" si="157"/>
        <v>6467.4958568813281</v>
      </c>
      <c r="O263">
        <f t="shared" si="158"/>
        <v>0.98368279384595192</v>
      </c>
      <c r="P263">
        <f t="shared" si="159"/>
        <v>270.71751262125213</v>
      </c>
      <c r="Q263">
        <f t="shared" si="160"/>
        <v>23.437083818698977</v>
      </c>
      <c r="R263">
        <f t="shared" si="161"/>
        <v>23.434731796583328</v>
      </c>
      <c r="S263">
        <f t="shared" si="162"/>
        <v>-89.217989262974839</v>
      </c>
      <c r="T263">
        <f t="shared" si="163"/>
        <v>-23.432784441530096</v>
      </c>
      <c r="U263">
        <f t="shared" si="164"/>
        <v>4.3017313080674184E-2</v>
      </c>
      <c r="V263">
        <f t="shared" si="165"/>
        <v>1.3675927105360515</v>
      </c>
      <c r="W263">
        <f t="shared" si="166"/>
        <v>69.940424798545422</v>
      </c>
      <c r="X263" s="15">
        <f t="shared" si="167"/>
        <v>0.54071694950657223</v>
      </c>
      <c r="Y263" s="15">
        <f t="shared" si="168"/>
        <v>0.34643799173283496</v>
      </c>
      <c r="Z263" s="15">
        <f t="shared" si="169"/>
        <v>0.7349959072803095</v>
      </c>
      <c r="AA263" s="17">
        <f t="shared" si="170"/>
        <v>559.52339838836338</v>
      </c>
      <c r="AB263">
        <f t="shared" si="171"/>
        <v>1236.3675927105321</v>
      </c>
      <c r="AC263">
        <f t="shared" si="172"/>
        <v>129.09189817763303</v>
      </c>
      <c r="AD263">
        <f t="shared" si="173"/>
        <v>134.33265732791915</v>
      </c>
      <c r="AE263">
        <f t="shared" si="174"/>
        <v>-44.332657327919151</v>
      </c>
      <c r="AF263">
        <f t="shared" si="175"/>
        <v>5.9060003424878391E-3</v>
      </c>
      <c r="AG263">
        <f t="shared" si="176"/>
        <v>-44.326751327576666</v>
      </c>
      <c r="AH263">
        <f t="shared" si="177"/>
        <v>275.39532228679229</v>
      </c>
    </row>
    <row r="264" spans="4:34" x14ac:dyDescent="0.25">
      <c r="D264" s="14">
        <f t="shared" si="178"/>
        <v>42725</v>
      </c>
      <c r="E264" s="15">
        <f t="shared" si="149"/>
        <v>0.90277777777777513</v>
      </c>
      <c r="F264" s="2">
        <f t="shared" si="150"/>
        <v>2457744.652777778</v>
      </c>
      <c r="G264" s="16">
        <f t="shared" si="151"/>
        <v>0.16973724237585175</v>
      </c>
      <c r="I264">
        <f t="shared" si="152"/>
        <v>271.13786308737417</v>
      </c>
      <c r="J264">
        <f t="shared" si="153"/>
        <v>6467.9086299459968</v>
      </c>
      <c r="K264">
        <f t="shared" si="154"/>
        <v>1.670149510522257E-2</v>
      </c>
      <c r="L264">
        <f t="shared" si="155"/>
        <v>-0.40923685070485039</v>
      </c>
      <c r="M264">
        <f t="shared" si="156"/>
        <v>270.7286262366693</v>
      </c>
      <c r="N264">
        <f t="shared" si="157"/>
        <v>6467.4993930952924</v>
      </c>
      <c r="O264">
        <f t="shared" si="158"/>
        <v>0.98368257786666424</v>
      </c>
      <c r="P264">
        <f t="shared" si="159"/>
        <v>270.72104898460441</v>
      </c>
      <c r="Q264">
        <f t="shared" si="160"/>
        <v>23.437083817462742</v>
      </c>
      <c r="R264">
        <f t="shared" si="161"/>
        <v>23.434731798590654</v>
      </c>
      <c r="S264">
        <f t="shared" si="162"/>
        <v>-89.214135087707007</v>
      </c>
      <c r="T264">
        <f t="shared" si="163"/>
        <v>-23.432765200995537</v>
      </c>
      <c r="U264">
        <f t="shared" si="164"/>
        <v>4.3017313088253115E-2</v>
      </c>
      <c r="V264">
        <f t="shared" si="165"/>
        <v>1.3658704550181766</v>
      </c>
      <c r="W264">
        <f t="shared" si="166"/>
        <v>69.940445030955928</v>
      </c>
      <c r="X264" s="15">
        <f t="shared" si="167"/>
        <v>0.54071814551734843</v>
      </c>
      <c r="Y264" s="15">
        <f t="shared" si="168"/>
        <v>0.34643913154247086</v>
      </c>
      <c r="Z264" s="15">
        <f t="shared" si="169"/>
        <v>0.73499715949222599</v>
      </c>
      <c r="AA264" s="17">
        <f t="shared" si="170"/>
        <v>559.52356024764742</v>
      </c>
      <c r="AB264">
        <f t="shared" si="171"/>
        <v>1241.3658704550144</v>
      </c>
      <c r="AC264">
        <f t="shared" si="172"/>
        <v>130.34146761375359</v>
      </c>
      <c r="AD264">
        <f t="shared" si="173"/>
        <v>135.28488789680827</v>
      </c>
      <c r="AE264">
        <f t="shared" si="174"/>
        <v>-45.284887896808272</v>
      </c>
      <c r="AF264">
        <f t="shared" si="175"/>
        <v>5.7129038697095388E-3</v>
      </c>
      <c r="AG264">
        <f t="shared" si="176"/>
        <v>-45.279174992938565</v>
      </c>
      <c r="AH264">
        <f t="shared" si="177"/>
        <v>276.29541185115272</v>
      </c>
    </row>
    <row r="265" spans="4:34" x14ac:dyDescent="0.25">
      <c r="D265" s="14">
        <f t="shared" si="178"/>
        <v>42725</v>
      </c>
      <c r="E265" s="15">
        <f t="shared" si="149"/>
        <v>0.90624999999999734</v>
      </c>
      <c r="F265" s="2">
        <f t="shared" si="150"/>
        <v>2457744.65625</v>
      </c>
      <c r="G265" s="16">
        <f t="shared" si="151"/>
        <v>0.16973733744010952</v>
      </c>
      <c r="I265">
        <f t="shared" si="152"/>
        <v>271.14128547384735</v>
      </c>
      <c r="J265">
        <f t="shared" si="153"/>
        <v>6467.9120521689883</v>
      </c>
      <c r="K265">
        <f t="shared" si="154"/>
        <v>1.6701495101222267E-2</v>
      </c>
      <c r="L265">
        <f t="shared" si="155"/>
        <v>-0.4091228586546593</v>
      </c>
      <c r="M265">
        <f t="shared" si="156"/>
        <v>270.73216261519269</v>
      </c>
      <c r="N265">
        <f t="shared" si="157"/>
        <v>6467.5029293103335</v>
      </c>
      <c r="O265">
        <f t="shared" si="158"/>
        <v>0.98368236194752257</v>
      </c>
      <c r="P265">
        <f t="shared" si="159"/>
        <v>270.72458534903461</v>
      </c>
      <c r="Q265">
        <f t="shared" si="160"/>
        <v>23.437083816226512</v>
      </c>
      <c r="R265">
        <f t="shared" si="161"/>
        <v>23.434731800598009</v>
      </c>
      <c r="S265">
        <f t="shared" si="162"/>
        <v>-89.210280912388995</v>
      </c>
      <c r="T265">
        <f t="shared" si="163"/>
        <v>-23.43274586585645</v>
      </c>
      <c r="U265">
        <f t="shared" si="164"/>
        <v>4.3017313095832149E-2</v>
      </c>
      <c r="V265">
        <f t="shared" si="165"/>
        <v>1.3641481979964165</v>
      </c>
      <c r="W265">
        <f t="shared" si="166"/>
        <v>69.940465362839547</v>
      </c>
      <c r="X265" s="15">
        <f t="shared" si="167"/>
        <v>0.54071934152916912</v>
      </c>
      <c r="Y265" s="15">
        <f t="shared" si="168"/>
        <v>0.34644027107683706</v>
      </c>
      <c r="Z265" s="15">
        <f t="shared" si="169"/>
        <v>0.73499841198150118</v>
      </c>
      <c r="AA265" s="17">
        <f t="shared" si="170"/>
        <v>559.52372290271637</v>
      </c>
      <c r="AB265">
        <f t="shared" si="171"/>
        <v>1246.3641481979926</v>
      </c>
      <c r="AC265">
        <f t="shared" si="172"/>
        <v>131.59103704949814</v>
      </c>
      <c r="AD265">
        <f t="shared" si="173"/>
        <v>136.23545124279664</v>
      </c>
      <c r="AE265">
        <f t="shared" si="174"/>
        <v>-46.235451242796643</v>
      </c>
      <c r="AF265">
        <f t="shared" si="175"/>
        <v>5.5263818404979858E-3</v>
      </c>
      <c r="AG265">
        <f t="shared" si="176"/>
        <v>-46.229924860956146</v>
      </c>
      <c r="AH265">
        <f t="shared" si="177"/>
        <v>277.21428117631694</v>
      </c>
    </row>
    <row r="266" spans="4:34" x14ac:dyDescent="0.25">
      <c r="D266" s="14">
        <f t="shared" si="178"/>
        <v>42725</v>
      </c>
      <c r="E266" s="15">
        <f t="shared" si="149"/>
        <v>0.90972222222221955</v>
      </c>
      <c r="F266" s="2">
        <f t="shared" si="150"/>
        <v>2457744.659722222</v>
      </c>
      <c r="G266" s="16">
        <f t="shared" si="151"/>
        <v>0.16973743250436729</v>
      </c>
      <c r="I266">
        <f t="shared" si="152"/>
        <v>271.14470786032052</v>
      </c>
      <c r="J266">
        <f t="shared" si="153"/>
        <v>6467.9154743919798</v>
      </c>
      <c r="K266">
        <f t="shared" si="154"/>
        <v>1.670149509722196E-2</v>
      </c>
      <c r="L266">
        <f t="shared" si="155"/>
        <v>-0.40900886505254391</v>
      </c>
      <c r="M266">
        <f t="shared" si="156"/>
        <v>270.73569899526797</v>
      </c>
      <c r="N266">
        <f t="shared" si="157"/>
        <v>6467.5064655269271</v>
      </c>
      <c r="O266">
        <f t="shared" si="158"/>
        <v>0.98368214608849935</v>
      </c>
      <c r="P266">
        <f t="shared" si="159"/>
        <v>270.7281217150167</v>
      </c>
      <c r="Q266">
        <f t="shared" si="160"/>
        <v>23.437083814990277</v>
      </c>
      <c r="R266">
        <f t="shared" si="161"/>
        <v>23.434731802605381</v>
      </c>
      <c r="S266">
        <f t="shared" si="162"/>
        <v>-89.206426736509854</v>
      </c>
      <c r="T266">
        <f t="shared" si="163"/>
        <v>-23.43272643611024</v>
      </c>
      <c r="U266">
        <f t="shared" si="164"/>
        <v>4.301731310341126E-2</v>
      </c>
      <c r="V266">
        <f t="shared" si="165"/>
        <v>1.3624259392630673</v>
      </c>
      <c r="W266">
        <f t="shared" si="166"/>
        <v>69.940485794198864</v>
      </c>
      <c r="X266" s="15">
        <f t="shared" si="167"/>
        <v>0.5407205375421783</v>
      </c>
      <c r="Y266" s="15">
        <f t="shared" si="168"/>
        <v>0.34644141033607034</v>
      </c>
      <c r="Z266" s="15">
        <f t="shared" si="169"/>
        <v>0.73499966474828626</v>
      </c>
      <c r="AA266" s="17">
        <f t="shared" si="170"/>
        <v>559.52388635359091</v>
      </c>
      <c r="AB266">
        <f t="shared" si="171"/>
        <v>1251.3624259392593</v>
      </c>
      <c r="AC266">
        <f t="shared" si="172"/>
        <v>132.84060648481483</v>
      </c>
      <c r="AD266">
        <f t="shared" si="173"/>
        <v>137.18406437124889</v>
      </c>
      <c r="AE266">
        <f t="shared" si="174"/>
        <v>-47.184064371248894</v>
      </c>
      <c r="AF266">
        <f t="shared" si="175"/>
        <v>5.3460602699197304E-3</v>
      </c>
      <c r="AG266">
        <f t="shared" si="176"/>
        <v>-47.178718310978972</v>
      </c>
      <c r="AH266">
        <f t="shared" si="177"/>
        <v>278.15339646980374</v>
      </c>
    </row>
    <row r="267" spans="4:34" x14ac:dyDescent="0.25">
      <c r="D267" s="14">
        <f t="shared" si="178"/>
        <v>42725</v>
      </c>
      <c r="E267" s="15">
        <f t="shared" si="149"/>
        <v>0.91319444444444176</v>
      </c>
      <c r="F267" s="2">
        <f t="shared" si="150"/>
        <v>2457744.6631944445</v>
      </c>
      <c r="G267" s="16">
        <f t="shared" si="151"/>
        <v>0.1697375275686378</v>
      </c>
      <c r="I267">
        <f t="shared" si="152"/>
        <v>271.14813024725208</v>
      </c>
      <c r="J267">
        <f t="shared" si="153"/>
        <v>6467.9188966154297</v>
      </c>
      <c r="K267">
        <f t="shared" si="154"/>
        <v>1.6701495093221656E-2</v>
      </c>
      <c r="L267">
        <f t="shared" si="155"/>
        <v>-0.40889486988361168</v>
      </c>
      <c r="M267">
        <f t="shared" si="156"/>
        <v>270.73923537736846</v>
      </c>
      <c r="N267">
        <f t="shared" si="157"/>
        <v>6467.5100017455461</v>
      </c>
      <c r="O267">
        <f t="shared" si="158"/>
        <v>0.98368193028956585</v>
      </c>
      <c r="P267">
        <f t="shared" si="159"/>
        <v>270.731658083024</v>
      </c>
      <c r="Q267">
        <f t="shared" si="160"/>
        <v>23.437083813754043</v>
      </c>
      <c r="R267">
        <f t="shared" si="161"/>
        <v>23.434731804612781</v>
      </c>
      <c r="S267">
        <f t="shared" si="162"/>
        <v>-89.202572559559187</v>
      </c>
      <c r="T267">
        <f t="shared" si="163"/>
        <v>-23.432706911754295</v>
      </c>
      <c r="U267">
        <f t="shared" si="164"/>
        <v>4.3017313110990489E-2</v>
      </c>
      <c r="V267">
        <f t="shared" si="165"/>
        <v>1.3607036786104387</v>
      </c>
      <c r="W267">
        <f t="shared" si="166"/>
        <v>69.940506325036509</v>
      </c>
      <c r="X267" s="15">
        <f t="shared" si="167"/>
        <v>0.54072173355652053</v>
      </c>
      <c r="Y267" s="15">
        <f t="shared" si="168"/>
        <v>0.34644254932030805</v>
      </c>
      <c r="Z267" s="15">
        <f t="shared" si="169"/>
        <v>0.73500091779273302</v>
      </c>
      <c r="AA267" s="17">
        <f t="shared" si="170"/>
        <v>559.52405060029207</v>
      </c>
      <c r="AB267">
        <f t="shared" si="171"/>
        <v>1256.3607036786066</v>
      </c>
      <c r="AC267">
        <f t="shared" si="172"/>
        <v>134.09017591965164</v>
      </c>
      <c r="AD267">
        <f t="shared" si="173"/>
        <v>138.13042526181698</v>
      </c>
      <c r="AE267">
        <f t="shared" si="174"/>
        <v>-48.130425261816981</v>
      </c>
      <c r="AF267">
        <f t="shared" si="175"/>
        <v>5.1715968678990726E-3</v>
      </c>
      <c r="AG267">
        <f t="shared" si="176"/>
        <v>-48.125253664949085</v>
      </c>
      <c r="AH267">
        <f t="shared" si="177"/>
        <v>279.11433527562758</v>
      </c>
    </row>
    <row r="268" spans="4:34" x14ac:dyDescent="0.25">
      <c r="D268" s="14">
        <f t="shared" si="178"/>
        <v>42725</v>
      </c>
      <c r="E268" s="15">
        <f t="shared" si="149"/>
        <v>0.91666666666666397</v>
      </c>
      <c r="F268" s="2">
        <f t="shared" si="150"/>
        <v>2457744.6666666665</v>
      </c>
      <c r="G268" s="16">
        <f t="shared" si="151"/>
        <v>0.1697376226328956</v>
      </c>
      <c r="I268">
        <f t="shared" si="152"/>
        <v>271.15155263372526</v>
      </c>
      <c r="J268">
        <f t="shared" si="153"/>
        <v>6467.9223188384221</v>
      </c>
      <c r="K268">
        <f t="shared" si="154"/>
        <v>1.6701495089221349E-2</v>
      </c>
      <c r="L268">
        <f t="shared" si="155"/>
        <v>-0.40878087317885986</v>
      </c>
      <c r="M268">
        <f t="shared" si="156"/>
        <v>270.74277176054642</v>
      </c>
      <c r="N268">
        <f t="shared" si="157"/>
        <v>6467.5135379652429</v>
      </c>
      <c r="O268">
        <f t="shared" si="158"/>
        <v>0.98368171455078124</v>
      </c>
      <c r="P268">
        <f t="shared" si="159"/>
        <v>270.73519445210877</v>
      </c>
      <c r="Q268">
        <f t="shared" si="160"/>
        <v>23.437083812517812</v>
      </c>
      <c r="R268">
        <f t="shared" si="161"/>
        <v>23.434731806620206</v>
      </c>
      <c r="S268">
        <f t="shared" si="162"/>
        <v>-89.198718382575521</v>
      </c>
      <c r="T268">
        <f t="shared" si="163"/>
        <v>-23.43268729279383</v>
      </c>
      <c r="U268">
        <f t="shared" si="164"/>
        <v>4.3017313118569801E-2</v>
      </c>
      <c r="V268">
        <f t="shared" si="165"/>
        <v>1.3589814165232048</v>
      </c>
      <c r="W268">
        <f t="shared" si="166"/>
        <v>69.940526955346883</v>
      </c>
      <c r="X268" s="15">
        <f t="shared" si="167"/>
        <v>0.54072292957185886</v>
      </c>
      <c r="Y268" s="15">
        <f t="shared" si="168"/>
        <v>0.34644368802922865</v>
      </c>
      <c r="Z268" s="15">
        <f t="shared" si="169"/>
        <v>0.73500217111448907</v>
      </c>
      <c r="AA268" s="17">
        <f t="shared" si="170"/>
        <v>559.52421564277506</v>
      </c>
      <c r="AB268">
        <f t="shared" si="171"/>
        <v>1261.3589814165193</v>
      </c>
      <c r="AC268">
        <f t="shared" si="172"/>
        <v>135.33974535412983</v>
      </c>
      <c r="AD268">
        <f t="shared" si="173"/>
        <v>139.07421065266118</v>
      </c>
      <c r="AE268">
        <f t="shared" si="174"/>
        <v>-49.074210652661179</v>
      </c>
      <c r="AF268">
        <f t="shared" si="175"/>
        <v>5.0026784446030358E-3</v>
      </c>
      <c r="AG268">
        <f t="shared" si="176"/>
        <v>-49.069207974216575</v>
      </c>
      <c r="AH268">
        <f t="shared" si="177"/>
        <v>280.09879714510072</v>
      </c>
    </row>
    <row r="269" spans="4:34" x14ac:dyDescent="0.25">
      <c r="D269" s="14">
        <f t="shared" si="178"/>
        <v>42725</v>
      </c>
      <c r="E269" s="15">
        <f t="shared" si="149"/>
        <v>0.92013888888888618</v>
      </c>
      <c r="F269" s="2">
        <f t="shared" si="150"/>
        <v>2457744.670138889</v>
      </c>
      <c r="G269" s="16">
        <f t="shared" si="151"/>
        <v>0.16973771769716611</v>
      </c>
      <c r="I269">
        <f t="shared" si="152"/>
        <v>271.15497502065682</v>
      </c>
      <c r="J269">
        <f t="shared" si="153"/>
        <v>6467.925741061872</v>
      </c>
      <c r="K269">
        <f t="shared" si="154"/>
        <v>1.6701495085221046E-2</v>
      </c>
      <c r="L269">
        <f t="shared" si="155"/>
        <v>-0.40866687490818021</v>
      </c>
      <c r="M269">
        <f t="shared" si="156"/>
        <v>270.74630814574863</v>
      </c>
      <c r="N269">
        <f t="shared" si="157"/>
        <v>6467.5170741869642</v>
      </c>
      <c r="O269">
        <f t="shared" si="158"/>
        <v>0.98368149887208833</v>
      </c>
      <c r="P269">
        <f t="shared" si="159"/>
        <v>270.73873082321785</v>
      </c>
      <c r="Q269">
        <f t="shared" si="160"/>
        <v>23.437083811281578</v>
      </c>
      <c r="R269">
        <f t="shared" si="161"/>
        <v>23.434731808627657</v>
      </c>
      <c r="S269">
        <f t="shared" si="162"/>
        <v>-89.194864204532308</v>
      </c>
      <c r="T269">
        <f t="shared" si="163"/>
        <v>-23.432667579223594</v>
      </c>
      <c r="U269">
        <f t="shared" si="164"/>
        <v>4.3017313126149218E-2</v>
      </c>
      <c r="V269">
        <f t="shared" si="165"/>
        <v>1.3572591525631854</v>
      </c>
      <c r="W269">
        <f t="shared" si="166"/>
        <v>69.940547685135371</v>
      </c>
      <c r="X269" s="15">
        <f t="shared" si="167"/>
        <v>0.54072412558849792</v>
      </c>
      <c r="Y269" s="15">
        <f t="shared" si="168"/>
        <v>0.34644482646312191</v>
      </c>
      <c r="Z269" s="15">
        <f t="shared" si="169"/>
        <v>0.73500342471387392</v>
      </c>
      <c r="AA269" s="17">
        <f t="shared" si="170"/>
        <v>559.52438148108297</v>
      </c>
      <c r="AB269">
        <f t="shared" si="171"/>
        <v>1266.3572591525592</v>
      </c>
      <c r="AC269">
        <f t="shared" si="172"/>
        <v>136.5893147881398</v>
      </c>
      <c r="AD269">
        <f t="shared" si="173"/>
        <v>140.01507355854676</v>
      </c>
      <c r="AE269">
        <f t="shared" si="174"/>
        <v>-50.01507355854676</v>
      </c>
      <c r="AF269">
        <f t="shared" si="175"/>
        <v>4.839018653544744E-3</v>
      </c>
      <c r="AG269">
        <f t="shared" si="176"/>
        <v>-50.010234539893219</v>
      </c>
      <c r="AH269">
        <f t="shared" si="177"/>
        <v>281.10861534256048</v>
      </c>
    </row>
    <row r="270" spans="4:34" x14ac:dyDescent="0.25">
      <c r="D270" s="14">
        <f t="shared" si="178"/>
        <v>42725</v>
      </c>
      <c r="E270" s="15">
        <f t="shared" si="149"/>
        <v>0.92361111111110838</v>
      </c>
      <c r="F270" s="2">
        <f t="shared" si="150"/>
        <v>2457744.673611111</v>
      </c>
      <c r="G270" s="16">
        <f t="shared" si="151"/>
        <v>0.16973781276142388</v>
      </c>
      <c r="I270">
        <f t="shared" si="152"/>
        <v>271.15839740713</v>
      </c>
      <c r="J270">
        <f t="shared" si="153"/>
        <v>6467.9291632848635</v>
      </c>
      <c r="K270">
        <f t="shared" si="154"/>
        <v>1.6701495081220739E-2</v>
      </c>
      <c r="L270">
        <f t="shared" si="155"/>
        <v>-0.40855287510257104</v>
      </c>
      <c r="M270">
        <f t="shared" si="156"/>
        <v>270.74984453202745</v>
      </c>
      <c r="N270">
        <f t="shared" si="157"/>
        <v>6467.5206104097606</v>
      </c>
      <c r="O270">
        <f t="shared" si="158"/>
        <v>0.98368128325354598</v>
      </c>
      <c r="P270">
        <f t="shared" si="159"/>
        <v>270.74226719540354</v>
      </c>
      <c r="Q270">
        <f t="shared" si="160"/>
        <v>23.437083810045348</v>
      </c>
      <c r="R270">
        <f t="shared" si="161"/>
        <v>23.434731810635132</v>
      </c>
      <c r="S270">
        <f t="shared" si="162"/>
        <v>-89.191010026467993</v>
      </c>
      <c r="T270">
        <f t="shared" si="163"/>
        <v>-23.432647771048853</v>
      </c>
      <c r="U270">
        <f t="shared" si="164"/>
        <v>4.3017313133728724E-2</v>
      </c>
      <c r="V270">
        <f t="shared" si="165"/>
        <v>1.3555368872150713</v>
      </c>
      <c r="W270">
        <f t="shared" si="166"/>
        <v>69.940568514396318</v>
      </c>
      <c r="X270" s="15">
        <f t="shared" si="167"/>
        <v>0.54072532160610065</v>
      </c>
      <c r="Y270" s="15">
        <f t="shared" si="168"/>
        <v>0.34644596462166644</v>
      </c>
      <c r="Z270" s="15">
        <f t="shared" si="169"/>
        <v>0.73500467859053487</v>
      </c>
      <c r="AA270" s="17">
        <f t="shared" si="170"/>
        <v>559.52454811517055</v>
      </c>
      <c r="AB270">
        <f t="shared" si="171"/>
        <v>1271.3555368872112</v>
      </c>
      <c r="AC270">
        <f t="shared" si="172"/>
        <v>137.8388842218028</v>
      </c>
      <c r="AD270">
        <f t="shared" si="173"/>
        <v>140.95264048848529</v>
      </c>
      <c r="AE270">
        <f t="shared" si="174"/>
        <v>-50.952640488485287</v>
      </c>
      <c r="AF270">
        <f t="shared" si="175"/>
        <v>4.6803560366087318E-3</v>
      </c>
      <c r="AG270">
        <f t="shared" si="176"/>
        <v>-50.947960132448678</v>
      </c>
      <c r="AH270">
        <f t="shared" si="177"/>
        <v>282.1457696667502</v>
      </c>
    </row>
    <row r="271" spans="4:34" x14ac:dyDescent="0.25">
      <c r="D271" s="14">
        <f t="shared" si="178"/>
        <v>42725</v>
      </c>
      <c r="E271" s="15">
        <f t="shared" si="149"/>
        <v>0.92708333333333059</v>
      </c>
      <c r="F271" s="2">
        <f t="shared" si="150"/>
        <v>2457744.6770833335</v>
      </c>
      <c r="G271" s="16">
        <f t="shared" si="151"/>
        <v>0.16973790782569442</v>
      </c>
      <c r="I271">
        <f t="shared" si="152"/>
        <v>271.16181979406247</v>
      </c>
      <c r="J271">
        <f t="shared" si="153"/>
        <v>6467.9325855083143</v>
      </c>
      <c r="K271">
        <f t="shared" si="154"/>
        <v>1.6701495077220435E-2</v>
      </c>
      <c r="L271">
        <f t="shared" si="155"/>
        <v>-0.40843887373184179</v>
      </c>
      <c r="M271">
        <f t="shared" si="156"/>
        <v>270.75338092033064</v>
      </c>
      <c r="N271">
        <f t="shared" si="157"/>
        <v>6467.5241466345824</v>
      </c>
      <c r="O271">
        <f t="shared" si="158"/>
        <v>0.98368106769509689</v>
      </c>
      <c r="P271">
        <f t="shared" si="159"/>
        <v>270.74580356961366</v>
      </c>
      <c r="Q271">
        <f t="shared" si="160"/>
        <v>23.437083808809113</v>
      </c>
      <c r="R271">
        <f t="shared" si="161"/>
        <v>23.434731812642628</v>
      </c>
      <c r="S271">
        <f t="shared" si="162"/>
        <v>-89.1871558473551</v>
      </c>
      <c r="T271">
        <f t="shared" si="163"/>
        <v>-23.43262786826428</v>
      </c>
      <c r="U271">
        <f t="shared" si="164"/>
        <v>4.30173131413083E-2</v>
      </c>
      <c r="V271">
        <f t="shared" si="165"/>
        <v>1.3538146200400012</v>
      </c>
      <c r="W271">
        <f t="shared" si="166"/>
        <v>69.940589443135195</v>
      </c>
      <c r="X271" s="15">
        <f t="shared" si="167"/>
        <v>0.54072651762497215</v>
      </c>
      <c r="Y271" s="15">
        <f t="shared" si="168"/>
        <v>0.34644710250515215</v>
      </c>
      <c r="Z271" s="15">
        <f t="shared" si="169"/>
        <v>0.7350059327447922</v>
      </c>
      <c r="AA271" s="17">
        <f t="shared" si="170"/>
        <v>559.52471554508156</v>
      </c>
      <c r="AB271">
        <f t="shared" si="171"/>
        <v>1276.3538146200362</v>
      </c>
      <c r="AC271">
        <f t="shared" si="172"/>
        <v>139.08845365500906</v>
      </c>
      <c r="AD271">
        <f t="shared" si="173"/>
        <v>141.88650832143941</v>
      </c>
      <c r="AE271">
        <f t="shared" si="174"/>
        <v>-51.886508321439408</v>
      </c>
      <c r="AF271">
        <f t="shared" si="175"/>
        <v>4.5264523417213719E-3</v>
      </c>
      <c r="AG271">
        <f t="shared" si="176"/>
        <v>-51.881981869097686</v>
      </c>
      <c r="AH271">
        <f t="shared" si="177"/>
        <v>283.2124004618658</v>
      </c>
    </row>
    <row r="272" spans="4:34" x14ac:dyDescent="0.25">
      <c r="D272" s="14">
        <f t="shared" si="178"/>
        <v>42725</v>
      </c>
      <c r="E272" s="15">
        <f t="shared" si="149"/>
        <v>0.9305555555555528</v>
      </c>
      <c r="F272" s="2">
        <f t="shared" si="150"/>
        <v>2457744.6805555555</v>
      </c>
      <c r="G272" s="16">
        <f t="shared" si="151"/>
        <v>0.16973800288995219</v>
      </c>
      <c r="I272">
        <f t="shared" si="152"/>
        <v>271.16524218053564</v>
      </c>
      <c r="J272">
        <f t="shared" si="153"/>
        <v>6467.9360077313058</v>
      </c>
      <c r="K272">
        <f t="shared" si="154"/>
        <v>1.6701495073220128E-2</v>
      </c>
      <c r="L272">
        <f t="shared" si="155"/>
        <v>-0.40832487082707292</v>
      </c>
      <c r="M272">
        <f t="shared" si="156"/>
        <v>270.75691730970857</v>
      </c>
      <c r="N272">
        <f t="shared" si="157"/>
        <v>6467.5276828604783</v>
      </c>
      <c r="O272">
        <f t="shared" si="158"/>
        <v>0.98368085219680013</v>
      </c>
      <c r="P272">
        <f t="shared" si="159"/>
        <v>270.74933994489851</v>
      </c>
      <c r="Q272">
        <f t="shared" si="160"/>
        <v>23.437083807572883</v>
      </c>
      <c r="R272">
        <f t="shared" si="161"/>
        <v>23.434731814650149</v>
      </c>
      <c r="S272">
        <f t="shared" si="162"/>
        <v>-89.183301668234151</v>
      </c>
      <c r="T272">
        <f t="shared" si="163"/>
        <v>-23.432607870875238</v>
      </c>
      <c r="U272">
        <f t="shared" si="164"/>
        <v>4.3017313148887973E-2</v>
      </c>
      <c r="V272">
        <f t="shared" si="165"/>
        <v>1.3520923515236776</v>
      </c>
      <c r="W272">
        <f t="shared" si="166"/>
        <v>69.940610471346233</v>
      </c>
      <c r="X272" s="15">
        <f t="shared" si="167"/>
        <v>0.54072771364477523</v>
      </c>
      <c r="Y272" s="15">
        <f t="shared" si="168"/>
        <v>0.34644824011325792</v>
      </c>
      <c r="Z272" s="15">
        <f t="shared" si="169"/>
        <v>0.73500718717629254</v>
      </c>
      <c r="AA272" s="17">
        <f t="shared" si="170"/>
        <v>559.52488377076986</v>
      </c>
      <c r="AB272">
        <f t="shared" si="171"/>
        <v>1281.3520923515198</v>
      </c>
      <c r="AC272">
        <f t="shared" si="172"/>
        <v>140.33802308787995</v>
      </c>
      <c r="AD272">
        <f t="shared" si="173"/>
        <v>142.81624079636771</v>
      </c>
      <c r="AE272">
        <f t="shared" si="174"/>
        <v>-52.816240796367708</v>
      </c>
      <c r="AF272">
        <f t="shared" si="175"/>
        <v>4.3770910886310839E-3</v>
      </c>
      <c r="AG272">
        <f t="shared" si="176"/>
        <v>-52.81186370527908</v>
      </c>
      <c r="AH272">
        <f t="shared" si="177"/>
        <v>284.31082388538084</v>
      </c>
    </row>
    <row r="273" spans="3:34" x14ac:dyDescent="0.25">
      <c r="D273" s="14">
        <f t="shared" si="178"/>
        <v>42725</v>
      </c>
      <c r="E273" s="15">
        <f t="shared" si="149"/>
        <v>0.93402777777777501</v>
      </c>
      <c r="F273" s="2">
        <f t="shared" si="150"/>
        <v>2457744.684027778</v>
      </c>
      <c r="G273" s="16">
        <f t="shared" si="151"/>
        <v>0.16973809795422271</v>
      </c>
      <c r="I273">
        <f t="shared" si="152"/>
        <v>271.1686645674672</v>
      </c>
      <c r="J273">
        <f t="shared" si="153"/>
        <v>6467.9394299547557</v>
      </c>
      <c r="K273">
        <f t="shared" si="154"/>
        <v>1.6701495069219825E-2</v>
      </c>
      <c r="L273">
        <f t="shared" si="155"/>
        <v>-0.40821086635807297</v>
      </c>
      <c r="M273">
        <f t="shared" si="156"/>
        <v>270.76045370110916</v>
      </c>
      <c r="N273">
        <f t="shared" si="157"/>
        <v>6467.5312190883978</v>
      </c>
      <c r="O273">
        <f t="shared" si="158"/>
        <v>0.98368063675859851</v>
      </c>
      <c r="P273">
        <f t="shared" si="159"/>
        <v>270.75287632220602</v>
      </c>
      <c r="Q273">
        <f t="shared" si="160"/>
        <v>23.437083806336648</v>
      </c>
      <c r="R273">
        <f t="shared" si="161"/>
        <v>23.434731816657695</v>
      </c>
      <c r="S273">
        <f t="shared" si="162"/>
        <v>-89.179447488077614</v>
      </c>
      <c r="T273">
        <f t="shared" si="163"/>
        <v>-23.432587778876353</v>
      </c>
      <c r="U273">
        <f t="shared" si="164"/>
        <v>4.3017313156467743E-2</v>
      </c>
      <c r="V273">
        <f t="shared" si="165"/>
        <v>1.3503700812272361</v>
      </c>
      <c r="W273">
        <f t="shared" si="166"/>
        <v>69.940631599034944</v>
      </c>
      <c r="X273" s="15">
        <f t="shared" si="167"/>
        <v>0.54072890966581433</v>
      </c>
      <c r="Y273" s="15">
        <f t="shared" si="168"/>
        <v>0.3464493774462728</v>
      </c>
      <c r="Z273" s="15">
        <f t="shared" si="169"/>
        <v>0.73500844188535586</v>
      </c>
      <c r="AA273" s="17">
        <f t="shared" si="170"/>
        <v>559.52505279227955</v>
      </c>
      <c r="AB273">
        <f t="shared" si="171"/>
        <v>1286.3503700812232</v>
      </c>
      <c r="AC273">
        <f t="shared" si="172"/>
        <v>141.5875925203058</v>
      </c>
      <c r="AD273">
        <f t="shared" si="173"/>
        <v>143.74136456451606</v>
      </c>
      <c r="AE273">
        <f t="shared" si="174"/>
        <v>-53.741364564516061</v>
      </c>
      <c r="AF273">
        <f t="shared" si="175"/>
        <v>4.2320763633219008E-3</v>
      </c>
      <c r="AG273">
        <f t="shared" si="176"/>
        <v>-53.737132488152739</v>
      </c>
      <c r="AH273">
        <f t="shared" si="177"/>
        <v>285.44354847988899</v>
      </c>
    </row>
    <row r="274" spans="3:34" x14ac:dyDescent="0.25">
      <c r="D274" s="14">
        <f t="shared" si="178"/>
        <v>42725</v>
      </c>
      <c r="E274" s="15">
        <f t="shared" si="149"/>
        <v>0.93749999999999722</v>
      </c>
      <c r="F274" s="2">
        <f t="shared" si="150"/>
        <v>2457744.6875</v>
      </c>
      <c r="G274" s="16">
        <f t="shared" si="151"/>
        <v>0.1697381930184805</v>
      </c>
      <c r="I274">
        <f t="shared" si="152"/>
        <v>271.17208695394129</v>
      </c>
      <c r="J274">
        <f t="shared" si="153"/>
        <v>6467.9428521777481</v>
      </c>
      <c r="K274">
        <f t="shared" si="154"/>
        <v>1.6701495065219518E-2</v>
      </c>
      <c r="L274">
        <f t="shared" si="155"/>
        <v>-0.40809686035584203</v>
      </c>
      <c r="M274">
        <f t="shared" si="156"/>
        <v>270.76399009358545</v>
      </c>
      <c r="N274">
        <f t="shared" si="157"/>
        <v>6467.5347553173924</v>
      </c>
      <c r="O274">
        <f t="shared" si="158"/>
        <v>0.98368042138055034</v>
      </c>
      <c r="P274">
        <f t="shared" si="159"/>
        <v>270.75641270058929</v>
      </c>
      <c r="Q274">
        <f t="shared" si="160"/>
        <v>23.437083805100414</v>
      </c>
      <c r="R274">
        <f t="shared" si="161"/>
        <v>23.434731818665263</v>
      </c>
      <c r="S274">
        <f t="shared" si="162"/>
        <v>-89.175593307922981</v>
      </c>
      <c r="T274">
        <f t="shared" si="163"/>
        <v>-23.432567592272999</v>
      </c>
      <c r="U274">
        <f t="shared" si="164"/>
        <v>4.3017313164047596E-2</v>
      </c>
      <c r="V274">
        <f t="shared" si="165"/>
        <v>1.3486478096350427</v>
      </c>
      <c r="W274">
        <f t="shared" si="166"/>
        <v>69.94065282619556</v>
      </c>
      <c r="X274" s="15">
        <f t="shared" si="167"/>
        <v>0.54073010568775348</v>
      </c>
      <c r="Y274" s="15">
        <f t="shared" si="168"/>
        <v>0.34645051450387693</v>
      </c>
      <c r="Z274" s="15">
        <f t="shared" si="169"/>
        <v>0.73500969687162998</v>
      </c>
      <c r="AA274" s="17">
        <f t="shared" si="170"/>
        <v>559.52522260956448</v>
      </c>
      <c r="AB274">
        <f t="shared" si="171"/>
        <v>1291.3486478096308</v>
      </c>
      <c r="AC274">
        <f t="shared" si="172"/>
        <v>142.83716195240771</v>
      </c>
      <c r="AD274">
        <f t="shared" si="173"/>
        <v>144.66136474889757</v>
      </c>
      <c r="AE274">
        <f t="shared" si="174"/>
        <v>-54.661364748897569</v>
      </c>
      <c r="AF274">
        <f t="shared" si="175"/>
        <v>4.0912318251075429E-3</v>
      </c>
      <c r="AG274">
        <f t="shared" si="176"/>
        <v>-54.657273517072461</v>
      </c>
      <c r="AH274">
        <f t="shared" si="177"/>
        <v>286.6132930716447</v>
      </c>
    </row>
    <row r="275" spans="3:34" x14ac:dyDescent="0.25">
      <c r="D275" s="14">
        <f t="shared" si="178"/>
        <v>42725</v>
      </c>
      <c r="E275" s="15">
        <f t="shared" si="149"/>
        <v>0.94097222222221943</v>
      </c>
      <c r="F275" s="2">
        <f t="shared" si="150"/>
        <v>2457744.690972222</v>
      </c>
      <c r="G275" s="16">
        <f t="shared" si="151"/>
        <v>0.16973828808273828</v>
      </c>
      <c r="I275">
        <f t="shared" si="152"/>
        <v>271.17550934041265</v>
      </c>
      <c r="J275">
        <f t="shared" si="153"/>
        <v>6467.9462744007387</v>
      </c>
      <c r="K275">
        <f t="shared" si="154"/>
        <v>1.6701495061219214E-2</v>
      </c>
      <c r="L275">
        <f t="shared" si="155"/>
        <v>-0.40798285280556784</v>
      </c>
      <c r="M275">
        <f t="shared" si="156"/>
        <v>270.76752648760709</v>
      </c>
      <c r="N275">
        <f t="shared" si="157"/>
        <v>6467.5382915479331</v>
      </c>
      <c r="O275">
        <f t="shared" si="158"/>
        <v>0.9836802060626284</v>
      </c>
      <c r="P275">
        <f t="shared" si="159"/>
        <v>270.75994908051791</v>
      </c>
      <c r="Q275">
        <f t="shared" si="160"/>
        <v>23.437083803864184</v>
      </c>
      <c r="R275">
        <f t="shared" si="161"/>
        <v>23.434731820672859</v>
      </c>
      <c r="S275">
        <f t="shared" si="162"/>
        <v>-89.171739127263905</v>
      </c>
      <c r="T275">
        <f t="shared" si="163"/>
        <v>-23.432547311062514</v>
      </c>
      <c r="U275">
        <f t="shared" si="164"/>
        <v>4.3017313171627561E-2</v>
      </c>
      <c r="V275">
        <f t="shared" si="165"/>
        <v>1.3469255365410366</v>
      </c>
      <c r="W275">
        <f t="shared" si="166"/>
        <v>69.940674152830766</v>
      </c>
      <c r="X275" s="15">
        <f t="shared" si="167"/>
        <v>0.54073130171073547</v>
      </c>
      <c r="Y275" s="15">
        <f t="shared" si="168"/>
        <v>0.34645165128620559</v>
      </c>
      <c r="Z275" s="15">
        <f t="shared" si="169"/>
        <v>0.73501095213526535</v>
      </c>
      <c r="AA275" s="17">
        <f t="shared" si="170"/>
        <v>559.52539322264613</v>
      </c>
      <c r="AB275">
        <f t="shared" si="171"/>
        <v>1296.3469255365369</v>
      </c>
      <c r="AC275">
        <f t="shared" si="172"/>
        <v>144.08673138413423</v>
      </c>
      <c r="AD275">
        <f t="shared" si="173"/>
        <v>145.57567994708776</v>
      </c>
      <c r="AE275">
        <f t="shared" si="174"/>
        <v>-55.575679947087764</v>
      </c>
      <c r="AF275">
        <f t="shared" si="175"/>
        <v>3.9543999144383644E-3</v>
      </c>
      <c r="AG275">
        <f t="shared" si="176"/>
        <v>-55.571725547173322</v>
      </c>
      <c r="AH275">
        <f t="shared" si="177"/>
        <v>287.82300597374012</v>
      </c>
    </row>
    <row r="276" spans="3:34" x14ac:dyDescent="0.25">
      <c r="D276" s="14">
        <f t="shared" si="178"/>
        <v>42725</v>
      </c>
      <c r="E276" s="15">
        <f t="shared" ref="E276:E291" si="179">E275+(1/12)/24</f>
        <v>0.94444444444444164</v>
      </c>
      <c r="F276" s="2">
        <f t="shared" ref="F276:F291" si="180">D276+2415018.5+E276-$B$8/24</f>
        <v>2457744.6944444445</v>
      </c>
      <c r="G276" s="16">
        <f t="shared" ref="G276:G291" si="181">(F276-2451545)/36525</f>
        <v>0.16973838314700879</v>
      </c>
      <c r="I276">
        <f t="shared" ref="I276:I291" si="182">MOD(280.46646+G276*(36000.76983 + G276*0.0003032),360)</f>
        <v>271.17893172734421</v>
      </c>
      <c r="J276">
        <f t="shared" ref="J276:J291" si="183">357.52911+G276*(35999.05029 - 0.0001537*G276)</f>
        <v>6467.9496966241886</v>
      </c>
      <c r="K276">
        <f t="shared" ref="K276:K291" si="184">0.016708634-G276*(0.000042037+0.0000001267*G276)</f>
        <v>1.6701495057218907E-2</v>
      </c>
      <c r="L276">
        <f t="shared" ref="L276:L291" si="185">SIN(RADIANS(J276))*(1.914602-G276*(0.004817+0.000014*G276))+SIN(RADIANS(2*J276))*(0.019993-0.000101*G276)+SIN(RADIANS(3*J276))*0.000289</f>
        <v>-0.40786884369238274</v>
      </c>
      <c r="M276">
        <f t="shared" ref="M276:M291" si="186">I276+L276</f>
        <v>270.77106288365184</v>
      </c>
      <c r="N276">
        <f t="shared" ref="N276:N291" si="187">J276+L276</f>
        <v>6467.5418277804965</v>
      </c>
      <c r="O276">
        <f t="shared" ref="O276:O291" si="188">(1.000001018*(1-K276*K276))/(1+K276*COS(RADIANS(N276)))</f>
        <v>0.98367999080480395</v>
      </c>
      <c r="P276">
        <f t="shared" ref="P276:P291" si="189">M276-0.00569-0.00478*SIN(RADIANS(125.04-1934.136*G276))</f>
        <v>270.76348546246965</v>
      </c>
      <c r="Q276">
        <f t="shared" ref="Q276:Q291" si="190">23+(26+((21.448-G276*(46.815+G276*(0.00059-G276*0.001813))))/60)/60</f>
        <v>23.437083802627949</v>
      </c>
      <c r="R276">
        <f t="shared" ref="R276:R291" si="191">Q276+0.00256*COS(RADIANS(125.04-1934.136*G276))</f>
        <v>23.434731822680476</v>
      </c>
      <c r="S276">
        <f t="shared" ref="S276:S291" si="192">DEGREES(ATAN2(COS(RADIANS(P276)),COS(RADIANS(R276))*SIN(RADIANS(P276))))</f>
        <v>-89.1678849455853</v>
      </c>
      <c r="T276">
        <f t="shared" ref="T276:T291" si="193">DEGREES(ASIN(SIN(RADIANS(R276))*SIN(RADIANS(P276))))</f>
        <v>-23.432526935242123</v>
      </c>
      <c r="U276">
        <f t="shared" ref="U276:U291" si="194">TAN(RADIANS(R276/2))*TAN(RADIANS(R276/2))</f>
        <v>4.3017313179207602E-2</v>
      </c>
      <c r="V276">
        <f t="shared" ref="V276:V291" si="195">4*DEGREES(U276*SIN(2*RADIANS(I276))-2*K276*SIN(RADIANS(J276))+4*K276*U276*SIN(RADIANS(J276))*COS(2*RADIANS(I276))-0.5*U276*U276*SIN(4*RADIANS(I276))-1.25*K276*K276*SIN(2*RADIANS(J276)))</f>
        <v>1.3452032617359617</v>
      </c>
      <c r="W276">
        <f t="shared" ref="W276:W291" si="196">DEGREES(ACOS(COS(RADIANS(90.833))/(COS(RADIANS($B$6))*COS(RADIANS(T276)))-TAN(RADIANS($B$6))*TAN(RADIANS(T276))))</f>
        <v>69.940695578943334</v>
      </c>
      <c r="X276" s="15">
        <f t="shared" ref="X276:X291" si="197">(720-4*$B$7-V276+$B$8*60)/1440</f>
        <v>0.5407324977349055</v>
      </c>
      <c r="Y276" s="15">
        <f t="shared" ref="Y276:Y291" si="198">X276-W276*4/1440</f>
        <v>0.34645278779339628</v>
      </c>
      <c r="Z276" s="15">
        <f t="shared" ref="Z276:Z291" si="199">X276+W276*4/1440</f>
        <v>0.73501220767641473</v>
      </c>
      <c r="AA276" s="17">
        <f t="shared" ref="AA276:AA291" si="200">8*W276</f>
        <v>559.52556463154667</v>
      </c>
      <c r="AB276">
        <f t="shared" ref="AB276:AB291" si="201">MOD(E276*1440+V276+4*$B$7-60*$B$8,1440)</f>
        <v>1301.345203261732</v>
      </c>
      <c r="AC276">
        <f t="shared" ref="AC276:AC291" si="202">IF(AB276/4&lt;0,AB276/4+180,AB276/4-180)</f>
        <v>145.33630081543299</v>
      </c>
      <c r="AD276">
        <f t="shared" ref="AD276:AD291" si="203">DEGREES(ACOS(SIN(RADIANS($B$6))*SIN(RADIANS(T276))+COS(RADIANS($B$6))*COS(RADIANS(T276))*COS(RADIANS(AC276))))</f>
        <v>146.48369661003787</v>
      </c>
      <c r="AE276">
        <f t="shared" ref="AE276:AE291" si="204">90-AD276</f>
        <v>-56.483696610037867</v>
      </c>
      <c r="AF276">
        <f t="shared" ref="AF276:AF291" si="205">IF(AE276&gt;85,0,IF(AE276&gt;5,58.1/TAN(RADIANS(AE276))-0.07/POWER(TAN(RADIANS(AE276)),3)+0.000086/POWER(TAN(RADIANS(AE276)),5),IF(AE276&gt;-0.575,1735+AE276*(-518.2+AE276*(103.4+AE276*(-12.79+AE276*0.711))),-20.772/TAN(RADIANS(AE276)))))/3600</f>
        <v>3.8214412521610564E-3</v>
      </c>
      <c r="AG276">
        <f t="shared" ref="AG276:AG291" si="206">AE276+AF276</f>
        <v>-56.479875168785703</v>
      </c>
      <c r="AH276">
        <f t="shared" ref="AH276:AH291" si="207">IF(AC276&gt;0,MOD(DEGREES(ACOS(((SIN(RADIANS($B$6))*COS(RADIANS(AD276)))-SIN(RADIANS(T276)))/(COS(RADIANS($B$6))*SIN(RADIANS(AD276)))))+180,360),MOD(540-DEGREES(ACOS(((SIN(RADIANS($B$6))*COS(RADIANS(AD276)))-SIN(RADIANS(T276)))/(COS(RADIANS($B$6))*SIN(RADIANS(AD276))))),360))</f>
        <v>289.0758854131318</v>
      </c>
    </row>
    <row r="277" spans="3:34" x14ac:dyDescent="0.25">
      <c r="D277" s="14">
        <f t="shared" si="178"/>
        <v>42725</v>
      </c>
      <c r="E277" s="15">
        <f t="shared" si="179"/>
        <v>0.94791666666666385</v>
      </c>
      <c r="F277" s="2">
        <f t="shared" si="180"/>
        <v>2457744.6979166665</v>
      </c>
      <c r="G277" s="16">
        <f t="shared" si="181"/>
        <v>0.16973847821126656</v>
      </c>
      <c r="I277">
        <f t="shared" si="182"/>
        <v>271.18235411381738</v>
      </c>
      <c r="J277">
        <f t="shared" si="183"/>
        <v>6467.9531188471801</v>
      </c>
      <c r="K277">
        <f t="shared" si="184"/>
        <v>1.6701495053218603E-2</v>
      </c>
      <c r="L277">
        <f t="shared" si="185"/>
        <v>-0.4077548330472609</v>
      </c>
      <c r="M277">
        <f t="shared" si="186"/>
        <v>270.77459928077013</v>
      </c>
      <c r="N277">
        <f t="shared" si="187"/>
        <v>6467.5453640141332</v>
      </c>
      <c r="O277">
        <f t="shared" si="188"/>
        <v>0.98367977560713582</v>
      </c>
      <c r="P277">
        <f t="shared" si="189"/>
        <v>270.76702184549498</v>
      </c>
      <c r="Q277">
        <f t="shared" si="190"/>
        <v>23.437083801391719</v>
      </c>
      <c r="R277">
        <f t="shared" si="191"/>
        <v>23.434731824688122</v>
      </c>
      <c r="S277">
        <f t="shared" si="192"/>
        <v>-89.164030763927457</v>
      </c>
      <c r="T277">
        <f t="shared" si="193"/>
        <v>-23.432506464817308</v>
      </c>
      <c r="U277">
        <f t="shared" si="194"/>
        <v>4.3017313186787753E-2</v>
      </c>
      <c r="V277">
        <f t="shared" si="195"/>
        <v>1.3434809857050545</v>
      </c>
      <c r="W277">
        <f t="shared" si="196"/>
        <v>69.940717104527366</v>
      </c>
      <c r="X277" s="15">
        <f t="shared" si="197"/>
        <v>0.54073369375992697</v>
      </c>
      <c r="Y277" s="15">
        <f t="shared" si="198"/>
        <v>0.34645392402512876</v>
      </c>
      <c r="Z277" s="15">
        <f t="shared" si="199"/>
        <v>0.73501346349472518</v>
      </c>
      <c r="AA277" s="17">
        <f t="shared" si="200"/>
        <v>559.52573683621893</v>
      </c>
      <c r="AB277">
        <f t="shared" si="201"/>
        <v>1306.343480985701</v>
      </c>
      <c r="AC277">
        <f t="shared" si="202"/>
        <v>146.58587024642526</v>
      </c>
      <c r="AD277">
        <f t="shared" si="203"/>
        <v>147.38474272265282</v>
      </c>
      <c r="AE277">
        <f t="shared" si="204"/>
        <v>-57.384742722652817</v>
      </c>
      <c r="AF277">
        <f t="shared" si="205"/>
        <v>3.6922342239365134E-3</v>
      </c>
      <c r="AG277">
        <f t="shared" si="206"/>
        <v>-57.381050488428883</v>
      </c>
      <c r="AH277">
        <f t="shared" si="207"/>
        <v>290.37540101131395</v>
      </c>
    </row>
    <row r="278" spans="3:34" x14ac:dyDescent="0.25">
      <c r="D278" s="14">
        <f t="shared" si="178"/>
        <v>42725</v>
      </c>
      <c r="E278" s="15">
        <f t="shared" si="179"/>
        <v>0.95138888888888606</v>
      </c>
      <c r="F278" s="2">
        <f t="shared" si="180"/>
        <v>2457744.701388889</v>
      </c>
      <c r="G278" s="16">
        <f t="shared" si="181"/>
        <v>0.1697385732755371</v>
      </c>
      <c r="I278">
        <f t="shared" si="182"/>
        <v>271.18577650074985</v>
      </c>
      <c r="J278">
        <f t="shared" si="183"/>
        <v>6467.9565410706309</v>
      </c>
      <c r="K278">
        <f t="shared" si="184"/>
        <v>1.6701495049218296E-2</v>
      </c>
      <c r="L278">
        <f t="shared" si="185"/>
        <v>-0.40764082084003617</v>
      </c>
      <c r="M278">
        <f t="shared" si="186"/>
        <v>270.77813567990984</v>
      </c>
      <c r="N278">
        <f t="shared" si="187"/>
        <v>6467.5489002497907</v>
      </c>
      <c r="O278">
        <f t="shared" si="188"/>
        <v>0.98367956046956717</v>
      </c>
      <c r="P278">
        <f t="shared" si="189"/>
        <v>270.77055823054172</v>
      </c>
      <c r="Q278">
        <f t="shared" si="190"/>
        <v>23.437083800155484</v>
      </c>
      <c r="R278">
        <f t="shared" si="191"/>
        <v>23.434731826695788</v>
      </c>
      <c r="S278">
        <f t="shared" si="192"/>
        <v>-89.160176581262959</v>
      </c>
      <c r="T278">
        <f t="shared" si="193"/>
        <v>-23.43248589978257</v>
      </c>
      <c r="U278">
        <f t="shared" si="194"/>
        <v>4.3017313194367961E-2</v>
      </c>
      <c r="V278">
        <f t="shared" si="195"/>
        <v>1.3417587080095641</v>
      </c>
      <c r="W278">
        <f t="shared" si="196"/>
        <v>69.940738729588503</v>
      </c>
      <c r="X278" s="15">
        <f t="shared" si="197"/>
        <v>0.5407348897861044</v>
      </c>
      <c r="Y278" s="15">
        <f t="shared" si="198"/>
        <v>0.3464550599816919</v>
      </c>
      <c r="Z278" s="15">
        <f t="shared" si="199"/>
        <v>0.7350147195905169</v>
      </c>
      <c r="AA278" s="17">
        <f t="shared" si="200"/>
        <v>559.52590983670802</v>
      </c>
      <c r="AB278">
        <f t="shared" si="201"/>
        <v>1311.3417587080055</v>
      </c>
      <c r="AC278">
        <f t="shared" si="202"/>
        <v>147.83543967700138</v>
      </c>
      <c r="AD278">
        <f t="shared" si="203"/>
        <v>148.27808070764857</v>
      </c>
      <c r="AE278">
        <f t="shared" si="204"/>
        <v>-58.27808070764857</v>
      </c>
      <c r="AF278">
        <f t="shared" si="205"/>
        <v>3.5666747458237536E-3</v>
      </c>
      <c r="AG278">
        <f t="shared" si="206"/>
        <v>-58.274514032902744</v>
      </c>
      <c r="AH278">
        <f t="shared" si="207"/>
        <v>291.7253160252227</v>
      </c>
    </row>
    <row r="279" spans="3:34" x14ac:dyDescent="0.25">
      <c r="D279" s="14">
        <f t="shared" si="178"/>
        <v>42725</v>
      </c>
      <c r="E279" s="15">
        <f t="shared" si="179"/>
        <v>0.95486111111110827</v>
      </c>
      <c r="F279" s="2">
        <f t="shared" si="180"/>
        <v>2457744.704861111</v>
      </c>
      <c r="G279" s="16">
        <f t="shared" si="181"/>
        <v>0.16973866833979487</v>
      </c>
      <c r="I279">
        <f t="shared" si="182"/>
        <v>271.18919888722303</v>
      </c>
      <c r="J279">
        <f t="shared" si="183"/>
        <v>6467.9599632936224</v>
      </c>
      <c r="K279">
        <f t="shared" si="184"/>
        <v>1.6701495045217993E-2</v>
      </c>
      <c r="L279">
        <f t="shared" si="185"/>
        <v>-0.40752680710179184</v>
      </c>
      <c r="M279">
        <f t="shared" si="186"/>
        <v>270.78167208012121</v>
      </c>
      <c r="N279">
        <f t="shared" si="187"/>
        <v>6467.5524364865205</v>
      </c>
      <c r="O279">
        <f t="shared" si="188"/>
        <v>0.9836793453921564</v>
      </c>
      <c r="P279">
        <f t="shared" si="189"/>
        <v>270.77409461666014</v>
      </c>
      <c r="Q279">
        <f t="shared" si="190"/>
        <v>23.437083798919254</v>
      </c>
      <c r="R279">
        <f t="shared" si="191"/>
        <v>23.43473182870348</v>
      </c>
      <c r="S279">
        <f t="shared" si="192"/>
        <v>-89.156322398632383</v>
      </c>
      <c r="T279">
        <f t="shared" si="193"/>
        <v>-23.432465240143436</v>
      </c>
      <c r="U279">
        <f t="shared" si="194"/>
        <v>4.3017313201948293E-2</v>
      </c>
      <c r="V279">
        <f t="shared" si="195"/>
        <v>1.3400364291351992</v>
      </c>
      <c r="W279">
        <f t="shared" si="196"/>
        <v>69.94076045412082</v>
      </c>
      <c r="X279" s="15">
        <f t="shared" si="197"/>
        <v>0.54073608581310062</v>
      </c>
      <c r="Y279" s="15">
        <f t="shared" si="198"/>
        <v>0.34645619566276498</v>
      </c>
      <c r="Z279" s="15">
        <f t="shared" si="199"/>
        <v>0.73501597596343626</v>
      </c>
      <c r="AA279" s="17">
        <f t="shared" si="200"/>
        <v>559.52608363296656</v>
      </c>
      <c r="AB279">
        <f t="shared" si="201"/>
        <v>1316.340036429131</v>
      </c>
      <c r="AC279">
        <f t="shared" si="202"/>
        <v>149.08500910728276</v>
      </c>
      <c r="AD279">
        <f t="shared" si="203"/>
        <v>149.16289947358467</v>
      </c>
      <c r="AE279">
        <f t="shared" si="204"/>
        <v>-59.162899473584673</v>
      </c>
      <c r="AF279">
        <f t="shared" si="205"/>
        <v>3.4446762086930345E-3</v>
      </c>
      <c r="AG279">
        <f t="shared" si="206"/>
        <v>-59.159454797375979</v>
      </c>
      <c r="AH279">
        <f t="shared" si="207"/>
        <v>293.12970988723964</v>
      </c>
    </row>
    <row r="280" spans="3:34" x14ac:dyDescent="0.25">
      <c r="D280" s="14">
        <f t="shared" si="178"/>
        <v>42725</v>
      </c>
      <c r="E280" s="15">
        <f t="shared" si="179"/>
        <v>0.95833333333333048</v>
      </c>
      <c r="F280" s="2">
        <f t="shared" si="180"/>
        <v>2457744.7083333335</v>
      </c>
      <c r="G280" s="16">
        <f t="shared" si="181"/>
        <v>0.16973876340406541</v>
      </c>
      <c r="I280">
        <f t="shared" si="182"/>
        <v>271.1926212741555</v>
      </c>
      <c r="J280">
        <f t="shared" si="183"/>
        <v>6467.9633855170732</v>
      </c>
      <c r="K280">
        <f t="shared" si="184"/>
        <v>1.6701495041217686E-2</v>
      </c>
      <c r="L280">
        <f t="shared" si="185"/>
        <v>-0.40741279180230666</v>
      </c>
      <c r="M280">
        <f t="shared" si="186"/>
        <v>270.7852084823532</v>
      </c>
      <c r="N280">
        <f t="shared" si="187"/>
        <v>6467.5559727252712</v>
      </c>
      <c r="O280">
        <f t="shared" si="188"/>
        <v>0.98367913037484689</v>
      </c>
      <c r="P280">
        <f t="shared" si="189"/>
        <v>270.77763100479922</v>
      </c>
      <c r="Q280">
        <f t="shared" si="190"/>
        <v>23.43708379768302</v>
      </c>
      <c r="R280">
        <f t="shared" si="191"/>
        <v>23.434731830711193</v>
      </c>
      <c r="S280">
        <f t="shared" si="192"/>
        <v>-89.152468215006976</v>
      </c>
      <c r="T280">
        <f t="shared" si="193"/>
        <v>-23.432444485894365</v>
      </c>
      <c r="U280">
        <f t="shared" si="194"/>
        <v>4.3017313209528688E-2</v>
      </c>
      <c r="V280">
        <f t="shared" si="195"/>
        <v>1.3383141486426435</v>
      </c>
      <c r="W280">
        <f t="shared" si="196"/>
        <v>69.940782278130015</v>
      </c>
      <c r="X280" s="15">
        <f t="shared" si="197"/>
        <v>0.54073728184122039</v>
      </c>
      <c r="Y280" s="15">
        <f t="shared" si="198"/>
        <v>0.34645733106863702</v>
      </c>
      <c r="Z280" s="15">
        <f t="shared" si="199"/>
        <v>0.73501723261380381</v>
      </c>
      <c r="AA280" s="17">
        <f t="shared" si="200"/>
        <v>559.52625822504012</v>
      </c>
      <c r="AB280">
        <f t="shared" si="201"/>
        <v>1321.3383141486386</v>
      </c>
      <c r="AC280">
        <f t="shared" si="202"/>
        <v>150.33457853715964</v>
      </c>
      <c r="AD280">
        <f t="shared" si="203"/>
        <v>150.03830552689038</v>
      </c>
      <c r="AE280">
        <f t="shared" si="204"/>
        <v>-60.038305526890383</v>
      </c>
      <c r="AF280">
        <f t="shared" si="205"/>
        <v>3.3261696008096927E-3</v>
      </c>
      <c r="AG280">
        <f t="shared" si="206"/>
        <v>-60.034979357289572</v>
      </c>
      <c r="AH280">
        <f t="shared" si="207"/>
        <v>294.59300034943823</v>
      </c>
    </row>
    <row r="281" spans="3:34" x14ac:dyDescent="0.25">
      <c r="D281" s="14">
        <f t="shared" si="178"/>
        <v>42725</v>
      </c>
      <c r="E281" s="15">
        <f t="shared" si="179"/>
        <v>0.96180555555555269</v>
      </c>
      <c r="F281" s="2">
        <f t="shared" si="180"/>
        <v>2457744.7118055555</v>
      </c>
      <c r="G281" s="16">
        <f t="shared" si="181"/>
        <v>0.16973885846832318</v>
      </c>
      <c r="I281">
        <f t="shared" si="182"/>
        <v>271.19604366062777</v>
      </c>
      <c r="J281">
        <f t="shared" si="183"/>
        <v>6467.9668077400647</v>
      </c>
      <c r="K281">
        <f t="shared" si="184"/>
        <v>1.6701495037217382E-2</v>
      </c>
      <c r="L281">
        <f t="shared" si="185"/>
        <v>-0.40729877497266498</v>
      </c>
      <c r="M281">
        <f t="shared" si="186"/>
        <v>270.78874488565509</v>
      </c>
      <c r="N281">
        <f t="shared" si="187"/>
        <v>6467.5595089650924</v>
      </c>
      <c r="O281">
        <f t="shared" si="188"/>
        <v>0.98367891541769703</v>
      </c>
      <c r="P281">
        <f t="shared" si="189"/>
        <v>270.78116739400821</v>
      </c>
      <c r="Q281">
        <f t="shared" si="190"/>
        <v>23.437083796446789</v>
      </c>
      <c r="R281">
        <f t="shared" si="191"/>
        <v>23.434731832718935</v>
      </c>
      <c r="S281">
        <f t="shared" si="192"/>
        <v>-89.148614031428423</v>
      </c>
      <c r="T281">
        <f t="shared" si="193"/>
        <v>-23.43242363704093</v>
      </c>
      <c r="U281">
        <f t="shared" si="194"/>
        <v>4.3017313217109193E-2</v>
      </c>
      <c r="V281">
        <f t="shared" si="195"/>
        <v>1.3365918670179338</v>
      </c>
      <c r="W281">
        <f t="shared" si="196"/>
        <v>69.940804201610092</v>
      </c>
      <c r="X281" s="15">
        <f t="shared" si="197"/>
        <v>0.54073847787012652</v>
      </c>
      <c r="Y281" s="15">
        <f t="shared" si="198"/>
        <v>0.34645846619898735</v>
      </c>
      <c r="Z281" s="15">
        <f t="shared" si="199"/>
        <v>0.7350184895412657</v>
      </c>
      <c r="AA281" s="17">
        <f t="shared" si="200"/>
        <v>559.52643361288074</v>
      </c>
      <c r="AB281">
        <f t="shared" si="201"/>
        <v>1326.3365918670138</v>
      </c>
      <c r="AC281">
        <f t="shared" si="202"/>
        <v>151.58414796675345</v>
      </c>
      <c r="AD281">
        <f t="shared" si="203"/>
        <v>150.90331307720589</v>
      </c>
      <c r="AE281">
        <f t="shared" si="204"/>
        <v>-60.903313077205894</v>
      </c>
      <c r="AF281">
        <f t="shared" si="205"/>
        <v>3.2111038081724386E-3</v>
      </c>
      <c r="AG281">
        <f t="shared" si="206"/>
        <v>-60.900101973397724</v>
      </c>
      <c r="AH281">
        <f t="shared" si="207"/>
        <v>296.11996423180653</v>
      </c>
    </row>
    <row r="282" spans="3:34" x14ac:dyDescent="0.25">
      <c r="D282" s="14">
        <f t="shared" si="178"/>
        <v>42725</v>
      </c>
      <c r="E282" s="15">
        <f t="shared" si="179"/>
        <v>0.9652777777777749</v>
      </c>
      <c r="F282" s="2">
        <f t="shared" si="180"/>
        <v>2457744.715277778</v>
      </c>
      <c r="G282" s="16">
        <f t="shared" si="181"/>
        <v>0.16973895353259369</v>
      </c>
      <c r="I282">
        <f t="shared" si="182"/>
        <v>271.19946604755933</v>
      </c>
      <c r="J282">
        <f t="shared" si="183"/>
        <v>6467.9702299635146</v>
      </c>
      <c r="K282">
        <f t="shared" si="184"/>
        <v>1.6701495033217075E-2</v>
      </c>
      <c r="L282">
        <f t="shared" si="185"/>
        <v>-0.40718475658267156</v>
      </c>
      <c r="M282">
        <f t="shared" si="186"/>
        <v>270.79228129097663</v>
      </c>
      <c r="N282">
        <f t="shared" si="187"/>
        <v>6467.5630452069317</v>
      </c>
      <c r="O282">
        <f t="shared" si="188"/>
        <v>0.98367870052064998</v>
      </c>
      <c r="P282">
        <f t="shared" si="189"/>
        <v>270.78470378523684</v>
      </c>
      <c r="Q282">
        <f t="shared" si="190"/>
        <v>23.437083795210555</v>
      </c>
      <c r="R282">
        <f t="shared" si="191"/>
        <v>23.434731834726698</v>
      </c>
      <c r="S282">
        <f t="shared" si="192"/>
        <v>-89.144759846867132</v>
      </c>
      <c r="T282">
        <f t="shared" si="193"/>
        <v>-23.432402693577536</v>
      </c>
      <c r="U282">
        <f t="shared" si="194"/>
        <v>4.3017313224689782E-2</v>
      </c>
      <c r="V282">
        <f t="shared" si="195"/>
        <v>1.3348695838215434</v>
      </c>
      <c r="W282">
        <f t="shared" si="196"/>
        <v>69.940826224566791</v>
      </c>
      <c r="X282" s="15">
        <f t="shared" si="197"/>
        <v>0.54073967390012401</v>
      </c>
      <c r="Y282" s="15">
        <f t="shared" si="198"/>
        <v>0.34645960105410512</v>
      </c>
      <c r="Z282" s="15">
        <f t="shared" si="199"/>
        <v>0.7350197467461429</v>
      </c>
      <c r="AA282" s="17">
        <f t="shared" si="200"/>
        <v>559.52660979653433</v>
      </c>
      <c r="AB282">
        <f t="shared" si="201"/>
        <v>1331.3348695838174</v>
      </c>
      <c r="AC282">
        <f t="shared" si="202"/>
        <v>152.83371739595435</v>
      </c>
      <c r="AD282">
        <f t="shared" si="203"/>
        <v>151.75683307757603</v>
      </c>
      <c r="AE282">
        <f t="shared" si="204"/>
        <v>-61.756833077576033</v>
      </c>
      <c r="AF282">
        <f t="shared" si="205"/>
        <v>3.0994460922531154E-3</v>
      </c>
      <c r="AG282">
        <f t="shared" si="206"/>
        <v>-61.753733631483783</v>
      </c>
      <c r="AH282">
        <f t="shared" si="207"/>
        <v>297.71575536197258</v>
      </c>
    </row>
    <row r="283" spans="3:34" x14ac:dyDescent="0.25">
      <c r="D283" s="14">
        <f t="shared" si="178"/>
        <v>42725</v>
      </c>
      <c r="E283" s="15">
        <f t="shared" si="179"/>
        <v>0.96874999999999711</v>
      </c>
      <c r="F283" s="2">
        <f t="shared" si="180"/>
        <v>2457744.71875</v>
      </c>
      <c r="G283" s="16">
        <f t="shared" si="181"/>
        <v>0.16973904859685146</v>
      </c>
      <c r="I283">
        <f t="shared" si="182"/>
        <v>271.2028884340325</v>
      </c>
      <c r="J283">
        <f t="shared" si="183"/>
        <v>6467.9736521865061</v>
      </c>
      <c r="K283">
        <f t="shared" si="184"/>
        <v>1.6701495029216772E-2</v>
      </c>
      <c r="L283">
        <f t="shared" si="185"/>
        <v>-0.40707073666335747</v>
      </c>
      <c r="M283">
        <f t="shared" si="186"/>
        <v>270.79581769736916</v>
      </c>
      <c r="N283">
        <f t="shared" si="187"/>
        <v>6467.5665814498425</v>
      </c>
      <c r="O283">
        <f t="shared" si="188"/>
        <v>0.98367848568376437</v>
      </c>
      <c r="P283">
        <f t="shared" si="189"/>
        <v>270.78824017753652</v>
      </c>
      <c r="Q283">
        <f t="shared" si="190"/>
        <v>23.43708379397432</v>
      </c>
      <c r="R283">
        <f t="shared" si="191"/>
        <v>23.434731836734485</v>
      </c>
      <c r="S283">
        <f t="shared" si="192"/>
        <v>-89.140905662362556</v>
      </c>
      <c r="T283">
        <f t="shared" si="193"/>
        <v>-23.432381655509797</v>
      </c>
      <c r="U283">
        <f t="shared" si="194"/>
        <v>4.3017313232270475E-2</v>
      </c>
      <c r="V283">
        <f t="shared" si="195"/>
        <v>1.3331472995385989</v>
      </c>
      <c r="W283">
        <f t="shared" si="196"/>
        <v>69.940848346994088</v>
      </c>
      <c r="X283" s="15">
        <f t="shared" si="197"/>
        <v>0.540740869930876</v>
      </c>
      <c r="Y283" s="15">
        <f t="shared" si="198"/>
        <v>0.34646073563367019</v>
      </c>
      <c r="Z283" s="15">
        <f t="shared" si="199"/>
        <v>0.73502100422808181</v>
      </c>
      <c r="AA283" s="17">
        <f t="shared" si="200"/>
        <v>559.5267867759527</v>
      </c>
      <c r="AB283">
        <f t="shared" si="201"/>
        <v>1336.3331472995344</v>
      </c>
      <c r="AC283">
        <f t="shared" si="202"/>
        <v>154.0832868248836</v>
      </c>
      <c r="AD283">
        <f t="shared" si="203"/>
        <v>152.59766117057728</v>
      </c>
      <c r="AE283">
        <f t="shared" si="204"/>
        <v>-62.597661170577283</v>
      </c>
      <c r="AF283">
        <f t="shared" si="205"/>
        <v>2.9911827428031647E-3</v>
      </c>
      <c r="AG283">
        <f t="shared" si="206"/>
        <v>-62.594669987834479</v>
      </c>
      <c r="AH283">
        <f t="shared" si="207"/>
        <v>299.38591776638941</v>
      </c>
    </row>
    <row r="284" spans="3:34" x14ac:dyDescent="0.25">
      <c r="D284" s="14">
        <f t="shared" si="178"/>
        <v>42725</v>
      </c>
      <c r="E284" s="15">
        <f t="shared" si="179"/>
        <v>0.97222222222221932</v>
      </c>
      <c r="F284" s="2">
        <f t="shared" si="180"/>
        <v>2457744.722222222</v>
      </c>
      <c r="G284" s="16">
        <f t="shared" si="181"/>
        <v>0.16973914366110926</v>
      </c>
      <c r="I284">
        <f t="shared" si="182"/>
        <v>271.20631082050659</v>
      </c>
      <c r="J284">
        <f t="shared" si="183"/>
        <v>6467.9770744094985</v>
      </c>
      <c r="K284">
        <f t="shared" si="184"/>
        <v>1.6701495025216465E-2</v>
      </c>
      <c r="L284">
        <f t="shared" si="185"/>
        <v>-0.40695671519980009</v>
      </c>
      <c r="M284">
        <f t="shared" si="186"/>
        <v>270.7993541053068</v>
      </c>
      <c r="N284">
        <f t="shared" si="187"/>
        <v>6467.5701176942985</v>
      </c>
      <c r="O284">
        <f t="shared" si="188"/>
        <v>0.98367827090701199</v>
      </c>
      <c r="P284">
        <f t="shared" si="189"/>
        <v>270.79177657138132</v>
      </c>
      <c r="Q284">
        <f t="shared" si="190"/>
        <v>23.43708379273809</v>
      </c>
      <c r="R284">
        <f t="shared" si="191"/>
        <v>23.434731838742298</v>
      </c>
      <c r="S284">
        <f t="shared" si="192"/>
        <v>-89.137051477403517</v>
      </c>
      <c r="T284">
        <f t="shared" si="193"/>
        <v>-23.432360522834916</v>
      </c>
      <c r="U284">
        <f t="shared" si="194"/>
        <v>4.3017313239851244E-2</v>
      </c>
      <c r="V284">
        <f t="shared" si="195"/>
        <v>1.3314250139609589</v>
      </c>
      <c r="W284">
        <f t="shared" si="196"/>
        <v>69.940870568894752</v>
      </c>
      <c r="X284" s="15">
        <f t="shared" si="197"/>
        <v>0.54074206596252705</v>
      </c>
      <c r="Y284" s="15">
        <f t="shared" si="198"/>
        <v>0.34646186993781941</v>
      </c>
      <c r="Z284" s="15">
        <f t="shared" si="199"/>
        <v>0.73502226198723464</v>
      </c>
      <c r="AA284" s="17">
        <f t="shared" si="200"/>
        <v>559.52696455115802</v>
      </c>
      <c r="AB284">
        <f t="shared" si="201"/>
        <v>1341.331425013957</v>
      </c>
      <c r="AC284">
        <f t="shared" si="202"/>
        <v>155.33285625348924</v>
      </c>
      <c r="AD284">
        <f t="shared" si="203"/>
        <v>153.42446455248262</v>
      </c>
      <c r="AE284">
        <f t="shared" si="204"/>
        <v>-63.424464552482618</v>
      </c>
      <c r="AF284">
        <f t="shared" si="205"/>
        <v>2.8863199003683533E-3</v>
      </c>
      <c r="AG284">
        <f t="shared" si="206"/>
        <v>-63.421578232582249</v>
      </c>
      <c r="AH284">
        <f t="shared" si="207"/>
        <v>301.13639148889865</v>
      </c>
    </row>
    <row r="285" spans="3:34" x14ac:dyDescent="0.25">
      <c r="D285" s="14">
        <f t="shared" si="178"/>
        <v>42725</v>
      </c>
      <c r="E285" s="15">
        <f t="shared" si="179"/>
        <v>0.97569444444444153</v>
      </c>
      <c r="F285" s="2">
        <f t="shared" si="180"/>
        <v>2457744.7256944445</v>
      </c>
      <c r="G285" s="16">
        <f t="shared" si="181"/>
        <v>0.16973923872537977</v>
      </c>
      <c r="I285">
        <f t="shared" si="182"/>
        <v>271.20973320743815</v>
      </c>
      <c r="J285">
        <f t="shared" si="183"/>
        <v>6467.9804966329484</v>
      </c>
      <c r="K285">
        <f t="shared" si="184"/>
        <v>1.6701495021216161E-2</v>
      </c>
      <c r="L285">
        <f t="shared" si="185"/>
        <v>-0.40684269217726549</v>
      </c>
      <c r="M285">
        <f t="shared" si="186"/>
        <v>270.80289051526086</v>
      </c>
      <c r="N285">
        <f t="shared" si="187"/>
        <v>6467.5736539407708</v>
      </c>
      <c r="O285">
        <f t="shared" si="188"/>
        <v>0.98367805619036486</v>
      </c>
      <c r="P285">
        <f t="shared" si="189"/>
        <v>270.79531296724252</v>
      </c>
      <c r="Q285">
        <f t="shared" si="190"/>
        <v>23.437083791501856</v>
      </c>
      <c r="R285">
        <f t="shared" si="191"/>
        <v>23.434731840750135</v>
      </c>
      <c r="S285">
        <f t="shared" si="192"/>
        <v>-89.133197291481807</v>
      </c>
      <c r="T285">
        <f t="shared" si="193"/>
        <v>-23.432339295550054</v>
      </c>
      <c r="U285">
        <f t="shared" si="194"/>
        <v>4.3017313247432111E-2</v>
      </c>
      <c r="V285">
        <f t="shared" si="195"/>
        <v>1.329702726882255</v>
      </c>
      <c r="W285">
        <f t="shared" si="196"/>
        <v>69.94089289027167</v>
      </c>
      <c r="X285" s="15">
        <f t="shared" si="197"/>
        <v>0.5407432619952206</v>
      </c>
      <c r="Y285" s="15">
        <f t="shared" si="198"/>
        <v>0.34646300396668817</v>
      </c>
      <c r="Z285" s="15">
        <f t="shared" si="199"/>
        <v>0.73502352002375304</v>
      </c>
      <c r="AA285" s="17">
        <f t="shared" si="200"/>
        <v>559.52714312217336</v>
      </c>
      <c r="AB285">
        <f t="shared" si="201"/>
        <v>1346.3297027268782</v>
      </c>
      <c r="AC285">
        <f t="shared" si="202"/>
        <v>156.58242568171954</v>
      </c>
      <c r="AD285">
        <f t="shared" si="203"/>
        <v>154.23576783687807</v>
      </c>
      <c r="AE285">
        <f t="shared" si="204"/>
        <v>-64.235767836878068</v>
      </c>
      <c r="AF285">
        <f t="shared" si="205"/>
        <v>2.784884537062291E-3</v>
      </c>
      <c r="AG285">
        <f t="shared" si="206"/>
        <v>-64.232982952341004</v>
      </c>
      <c r="AH285">
        <f t="shared" si="207"/>
        <v>302.973507564594</v>
      </c>
    </row>
    <row r="286" spans="3:34" x14ac:dyDescent="0.25">
      <c r="C286" s="16"/>
      <c r="D286" s="14">
        <f t="shared" si="178"/>
        <v>42725</v>
      </c>
      <c r="E286" s="15">
        <f t="shared" si="179"/>
        <v>0.97916666666666374</v>
      </c>
      <c r="F286" s="2">
        <f t="shared" si="180"/>
        <v>2457744.7291666665</v>
      </c>
      <c r="G286" s="16">
        <f t="shared" si="181"/>
        <v>0.16973933378963754</v>
      </c>
      <c r="I286">
        <f t="shared" si="182"/>
        <v>271.21315559391132</v>
      </c>
      <c r="J286">
        <f t="shared" si="183"/>
        <v>6467.9839188559399</v>
      </c>
      <c r="K286">
        <f t="shared" si="184"/>
        <v>1.6701495017215854E-2</v>
      </c>
      <c r="L286">
        <f t="shared" si="185"/>
        <v>-0.40672866762665061</v>
      </c>
      <c r="M286">
        <f t="shared" si="186"/>
        <v>270.8064269262847</v>
      </c>
      <c r="N286">
        <f t="shared" si="187"/>
        <v>6467.5771901883136</v>
      </c>
      <c r="O286">
        <f t="shared" si="188"/>
        <v>0.98367784153388182</v>
      </c>
      <c r="P286">
        <f t="shared" si="189"/>
        <v>270.79884936417358</v>
      </c>
      <c r="Q286">
        <f t="shared" si="190"/>
        <v>23.437083790265625</v>
      </c>
      <c r="R286">
        <f t="shared" si="191"/>
        <v>23.434731842757998</v>
      </c>
      <c r="S286">
        <f t="shared" si="192"/>
        <v>-89.129343105634675</v>
      </c>
      <c r="T286">
        <f t="shared" si="193"/>
        <v>-23.432317973660908</v>
      </c>
      <c r="U286">
        <f t="shared" si="194"/>
        <v>4.3017313255013082E-2</v>
      </c>
      <c r="V286">
        <f t="shared" si="195"/>
        <v>1.3279804387863319</v>
      </c>
      <c r="W286">
        <f t="shared" si="196"/>
        <v>69.940915311118729</v>
      </c>
      <c r="X286" s="15">
        <f t="shared" si="197"/>
        <v>0.54074445802862059</v>
      </c>
      <c r="Y286" s="15">
        <f t="shared" si="198"/>
        <v>0.34646413771995743</v>
      </c>
      <c r="Z286" s="15">
        <f t="shared" si="199"/>
        <v>0.73502477833728375</v>
      </c>
      <c r="AA286" s="17">
        <f t="shared" si="200"/>
        <v>559.52732248894984</v>
      </c>
      <c r="AB286">
        <f t="shared" si="201"/>
        <v>1351.3279804387821</v>
      </c>
      <c r="AC286">
        <f t="shared" si="202"/>
        <v>157.83199510969553</v>
      </c>
      <c r="AD286">
        <f t="shared" si="203"/>
        <v>155.02993809607878</v>
      </c>
      <c r="AE286">
        <f t="shared" si="204"/>
        <v>-65.02993809607878</v>
      </c>
      <c r="AF286">
        <f t="shared" si="205"/>
        <v>2.6869255753603776E-3</v>
      </c>
      <c r="AG286">
        <f t="shared" si="206"/>
        <v>-65.027251170503419</v>
      </c>
      <c r="AH286">
        <f t="shared" si="207"/>
        <v>304.90396763571641</v>
      </c>
    </row>
    <row r="287" spans="3:34" x14ac:dyDescent="0.25">
      <c r="C287" s="16"/>
      <c r="D287" s="14">
        <f t="shared" si="178"/>
        <v>42725</v>
      </c>
      <c r="E287" s="15">
        <f t="shared" si="179"/>
        <v>0.98263888888888595</v>
      </c>
      <c r="F287" s="2">
        <f t="shared" si="180"/>
        <v>2457744.732638889</v>
      </c>
      <c r="G287" s="16">
        <f t="shared" si="181"/>
        <v>0.16973942885390808</v>
      </c>
      <c r="I287">
        <f t="shared" si="182"/>
        <v>271.21657798084379</v>
      </c>
      <c r="J287">
        <f t="shared" si="183"/>
        <v>6467.9873410793907</v>
      </c>
      <c r="K287">
        <f t="shared" si="184"/>
        <v>1.670149501321555E-2</v>
      </c>
      <c r="L287">
        <f t="shared" si="185"/>
        <v>-0.40661464151786653</v>
      </c>
      <c r="M287">
        <f t="shared" si="186"/>
        <v>270.80996333932592</v>
      </c>
      <c r="N287">
        <f t="shared" si="187"/>
        <v>6467.5807264378727</v>
      </c>
      <c r="O287">
        <f t="shared" si="188"/>
        <v>0.98367762693750593</v>
      </c>
      <c r="P287">
        <f t="shared" si="189"/>
        <v>270.802385763122</v>
      </c>
      <c r="Q287">
        <f t="shared" si="190"/>
        <v>23.437083789029391</v>
      </c>
      <c r="R287">
        <f t="shared" si="191"/>
        <v>23.434731844765881</v>
      </c>
      <c r="S287">
        <f t="shared" si="192"/>
        <v>-89.125488918834819</v>
      </c>
      <c r="T287">
        <f t="shared" si="193"/>
        <v>-23.432296557161759</v>
      </c>
      <c r="U287">
        <f t="shared" si="194"/>
        <v>4.3017313262594115E-2</v>
      </c>
      <c r="V287">
        <f t="shared" si="195"/>
        <v>1.3262581492348622</v>
      </c>
      <c r="W287">
        <f t="shared" si="196"/>
        <v>69.940937831441772</v>
      </c>
      <c r="X287" s="15">
        <f t="shared" si="197"/>
        <v>0.54074565406303132</v>
      </c>
      <c r="Y287" s="15">
        <f t="shared" si="198"/>
        <v>0.34646527119791526</v>
      </c>
      <c r="Z287" s="15">
        <f t="shared" si="199"/>
        <v>0.73502603692814739</v>
      </c>
      <c r="AA287" s="17">
        <f t="shared" si="200"/>
        <v>559.52750265153418</v>
      </c>
      <c r="AB287">
        <f t="shared" si="201"/>
        <v>1356.3262581492306</v>
      </c>
      <c r="AC287">
        <f t="shared" si="202"/>
        <v>159.08156453730766</v>
      </c>
      <c r="AD287">
        <f t="shared" si="203"/>
        <v>155.80516939838012</v>
      </c>
      <c r="AE287">
        <f t="shared" si="204"/>
        <v>-65.805169398380116</v>
      </c>
      <c r="AF287">
        <f t="shared" si="205"/>
        <v>2.5925151114955663E-3</v>
      </c>
      <c r="AG287">
        <f t="shared" si="206"/>
        <v>-65.802576883268614</v>
      </c>
      <c r="AH287">
        <f t="shared" si="207"/>
        <v>306.93480247295145</v>
      </c>
    </row>
    <row r="288" spans="3:34" x14ac:dyDescent="0.25">
      <c r="C288" s="16"/>
      <c r="D288" s="14">
        <f t="shared" si="178"/>
        <v>42725</v>
      </c>
      <c r="E288" s="15">
        <f t="shared" si="179"/>
        <v>0.98611111111110816</v>
      </c>
      <c r="F288" s="2">
        <f t="shared" si="180"/>
        <v>2457744.736111111</v>
      </c>
      <c r="G288" s="16">
        <f t="shared" si="181"/>
        <v>0.16973952391816585</v>
      </c>
      <c r="I288">
        <f t="shared" si="182"/>
        <v>271.22000036731606</v>
      </c>
      <c r="J288">
        <f t="shared" si="183"/>
        <v>6467.9907633023822</v>
      </c>
      <c r="K288">
        <f t="shared" si="184"/>
        <v>1.6701495009215243E-2</v>
      </c>
      <c r="L288">
        <f t="shared" si="185"/>
        <v>-0.40650061388189224</v>
      </c>
      <c r="M288">
        <f t="shared" si="186"/>
        <v>270.81349975343414</v>
      </c>
      <c r="N288">
        <f t="shared" si="187"/>
        <v>6467.5842626885005</v>
      </c>
      <c r="O288">
        <f t="shared" si="188"/>
        <v>0.98367741240129547</v>
      </c>
      <c r="P288">
        <f t="shared" si="189"/>
        <v>270.80592216313744</v>
      </c>
      <c r="Q288">
        <f t="shared" si="190"/>
        <v>23.43708378779316</v>
      </c>
      <c r="R288">
        <f t="shared" si="191"/>
        <v>23.434731846773794</v>
      </c>
      <c r="S288">
        <f t="shared" si="192"/>
        <v>-89.121634732123695</v>
      </c>
      <c r="T288">
        <f t="shared" si="193"/>
        <v>-23.432275046058368</v>
      </c>
      <c r="U288">
        <f t="shared" si="194"/>
        <v>4.3017313270175273E-2</v>
      </c>
      <c r="V288">
        <f t="shared" si="195"/>
        <v>1.3245358587133393</v>
      </c>
      <c r="W288">
        <f t="shared" si="196"/>
        <v>69.940960451234616</v>
      </c>
      <c r="X288" s="15">
        <f t="shared" si="197"/>
        <v>0.54074685009811574</v>
      </c>
      <c r="Y288" s="15">
        <f t="shared" si="198"/>
        <v>0.34646640440024179</v>
      </c>
      <c r="Z288" s="15">
        <f t="shared" si="199"/>
        <v>0.73502729579598969</v>
      </c>
      <c r="AA288" s="17">
        <f t="shared" si="200"/>
        <v>559.52768360987693</v>
      </c>
      <c r="AB288">
        <f t="shared" si="201"/>
        <v>1361.3245358587089</v>
      </c>
      <c r="AC288">
        <f t="shared" si="202"/>
        <v>160.33113396467724</v>
      </c>
      <c r="AD288">
        <f t="shared" si="203"/>
        <v>156.55946735244677</v>
      </c>
      <c r="AE288">
        <f t="shared" si="204"/>
        <v>-66.559467352446774</v>
      </c>
      <c r="AF288">
        <f t="shared" si="205"/>
        <v>2.5017496914101207E-3</v>
      </c>
      <c r="AG288">
        <f t="shared" si="206"/>
        <v>-66.556965602755369</v>
      </c>
      <c r="AH288">
        <f t="shared" si="207"/>
        <v>309.07330229929647</v>
      </c>
    </row>
    <row r="289" spans="2:34" x14ac:dyDescent="0.25">
      <c r="C289" s="16"/>
      <c r="D289" s="14">
        <f t="shared" si="178"/>
        <v>42725</v>
      </c>
      <c r="E289" s="15">
        <f t="shared" si="179"/>
        <v>0.98958333333333037</v>
      </c>
      <c r="F289" s="2">
        <f t="shared" si="180"/>
        <v>2457744.7395833335</v>
      </c>
      <c r="G289" s="16">
        <f t="shared" si="181"/>
        <v>0.16973961898243636</v>
      </c>
      <c r="I289">
        <f t="shared" si="182"/>
        <v>271.22342275424762</v>
      </c>
      <c r="J289">
        <f t="shared" si="183"/>
        <v>6467.9941855258321</v>
      </c>
      <c r="K289">
        <f t="shared" si="184"/>
        <v>1.670149500521494E-2</v>
      </c>
      <c r="L289">
        <f t="shared" si="185"/>
        <v>-0.40638658468863831</v>
      </c>
      <c r="M289">
        <f t="shared" si="186"/>
        <v>270.817036169559</v>
      </c>
      <c r="N289">
        <f t="shared" si="187"/>
        <v>6467.5877989411438</v>
      </c>
      <c r="O289">
        <f t="shared" si="188"/>
        <v>0.98367719792519381</v>
      </c>
      <c r="P289">
        <f t="shared" si="189"/>
        <v>270.80945856516956</v>
      </c>
      <c r="Q289">
        <f t="shared" si="190"/>
        <v>23.437083786556926</v>
      </c>
      <c r="R289">
        <f t="shared" si="191"/>
        <v>23.434731848781723</v>
      </c>
      <c r="S289">
        <f t="shared" si="192"/>
        <v>-89.117780544471685</v>
      </c>
      <c r="T289">
        <f t="shared" si="193"/>
        <v>-23.432253440344958</v>
      </c>
      <c r="U289">
        <f t="shared" si="194"/>
        <v>4.30173132777565E-2</v>
      </c>
      <c r="V289">
        <f t="shared" si="195"/>
        <v>1.3228135667827614</v>
      </c>
      <c r="W289">
        <f t="shared" si="196"/>
        <v>69.940983170503202</v>
      </c>
      <c r="X289" s="15">
        <f t="shared" si="197"/>
        <v>0.54074804613417859</v>
      </c>
      <c r="Y289" s="15">
        <f t="shared" si="198"/>
        <v>0.34646753732722524</v>
      </c>
      <c r="Z289" s="15">
        <f t="shared" si="199"/>
        <v>0.73502855494113195</v>
      </c>
      <c r="AA289" s="17">
        <f t="shared" si="200"/>
        <v>559.52786536402562</v>
      </c>
      <c r="AB289">
        <f t="shared" si="201"/>
        <v>1366.3228135667784</v>
      </c>
      <c r="AC289">
        <f t="shared" si="202"/>
        <v>161.58070339169461</v>
      </c>
      <c r="AD289">
        <f t="shared" si="203"/>
        <v>157.29063442335493</v>
      </c>
      <c r="AE289">
        <f t="shared" si="204"/>
        <v>-67.290634423354931</v>
      </c>
      <c r="AF289">
        <f t="shared" si="205"/>
        <v>2.4147515625928197E-3</v>
      </c>
      <c r="AG289">
        <f t="shared" si="206"/>
        <v>-67.288219671792334</v>
      </c>
      <c r="AH289">
        <f t="shared" si="207"/>
        <v>311.32691039145152</v>
      </c>
    </row>
    <row r="290" spans="2:34" x14ac:dyDescent="0.25">
      <c r="B290" s="2"/>
      <c r="C290" s="16"/>
      <c r="D290" s="14">
        <f t="shared" si="178"/>
        <v>42725</v>
      </c>
      <c r="E290" s="15">
        <f t="shared" si="179"/>
        <v>0.99305555555555258</v>
      </c>
      <c r="F290" s="2">
        <f t="shared" si="180"/>
        <v>2457744.7430555555</v>
      </c>
      <c r="G290" s="16">
        <f t="shared" si="181"/>
        <v>0.16973971404669416</v>
      </c>
      <c r="I290">
        <f t="shared" si="182"/>
        <v>271.22684514072171</v>
      </c>
      <c r="J290">
        <f t="shared" si="183"/>
        <v>6467.9976077488245</v>
      </c>
      <c r="K290">
        <f t="shared" si="184"/>
        <v>1.6701495001214633E-2</v>
      </c>
      <c r="L290">
        <f t="shared" si="185"/>
        <v>-0.4062725539690028</v>
      </c>
      <c r="M290">
        <f t="shared" si="186"/>
        <v>270.82057258675269</v>
      </c>
      <c r="N290">
        <f t="shared" si="187"/>
        <v>6467.5913351948557</v>
      </c>
      <c r="O290">
        <f t="shared" si="188"/>
        <v>0.98367698350925925</v>
      </c>
      <c r="P290">
        <f t="shared" si="189"/>
        <v>270.81299496827052</v>
      </c>
      <c r="Q290">
        <f t="shared" si="190"/>
        <v>23.437083785320691</v>
      </c>
      <c r="R290">
        <f t="shared" si="191"/>
        <v>23.434731850789682</v>
      </c>
      <c r="S290">
        <f t="shared" si="192"/>
        <v>-89.113926356917304</v>
      </c>
      <c r="T290">
        <f t="shared" si="193"/>
        <v>-23.43223174002733</v>
      </c>
      <c r="U290">
        <f t="shared" si="194"/>
        <v>4.3017313285337824E-2</v>
      </c>
      <c r="V290">
        <f t="shared" si="195"/>
        <v>1.3210912739273377</v>
      </c>
      <c r="W290">
        <f t="shared" si="196"/>
        <v>69.941005989241276</v>
      </c>
      <c r="X290" s="15">
        <f t="shared" si="197"/>
        <v>0.54074924217088383</v>
      </c>
      <c r="Y290" s="15">
        <f t="shared" si="198"/>
        <v>0.34646866997854697</v>
      </c>
      <c r="Z290" s="15">
        <f t="shared" si="199"/>
        <v>0.73502981436322068</v>
      </c>
      <c r="AA290" s="17">
        <f t="shared" si="200"/>
        <v>559.52804791393021</v>
      </c>
      <c r="AB290">
        <f t="shared" si="201"/>
        <v>1371.321091273923</v>
      </c>
      <c r="AC290">
        <f t="shared" si="202"/>
        <v>162.83027281848075</v>
      </c>
      <c r="AD290">
        <f t="shared" si="203"/>
        <v>157.99625711501957</v>
      </c>
      <c r="AE290">
        <f t="shared" si="204"/>
        <v>-67.996257115019574</v>
      </c>
      <c r="AF290">
        <f t="shared" si="205"/>
        <v>2.3316697925842267E-3</v>
      </c>
      <c r="AG290">
        <f t="shared" si="206"/>
        <v>-67.993925445226992</v>
      </c>
      <c r="AH290">
        <f t="shared" si="207"/>
        <v>313.70307016455456</v>
      </c>
    </row>
    <row r="291" spans="2:34" x14ac:dyDescent="0.25">
      <c r="B291" s="2"/>
      <c r="C291" s="16"/>
      <c r="D291" s="14">
        <f t="shared" si="178"/>
        <v>42725</v>
      </c>
      <c r="E291" s="15">
        <f t="shared" si="179"/>
        <v>0.99652777777777479</v>
      </c>
      <c r="F291" s="2">
        <f t="shared" si="180"/>
        <v>2457744.746527778</v>
      </c>
      <c r="G291" s="16">
        <f t="shared" si="181"/>
        <v>0.16973980911096467</v>
      </c>
      <c r="I291">
        <f t="shared" si="182"/>
        <v>271.23026752765327</v>
      </c>
      <c r="J291">
        <f t="shared" si="183"/>
        <v>6468.0010299722744</v>
      </c>
      <c r="K291">
        <f t="shared" si="184"/>
        <v>1.6701494997214329E-2</v>
      </c>
      <c r="L291">
        <f t="shared" si="185"/>
        <v>-0.40615852169297695</v>
      </c>
      <c r="M291">
        <f t="shared" si="186"/>
        <v>270.82410900596028</v>
      </c>
      <c r="N291">
        <f t="shared" si="187"/>
        <v>6467.5948714505812</v>
      </c>
      <c r="O291">
        <f t="shared" si="188"/>
        <v>0.98367676915343538</v>
      </c>
      <c r="P291">
        <f t="shared" si="189"/>
        <v>270.81653137338537</v>
      </c>
      <c r="Q291">
        <f t="shared" si="190"/>
        <v>23.437083784084461</v>
      </c>
      <c r="R291">
        <f t="shared" si="191"/>
        <v>23.434731852797665</v>
      </c>
      <c r="S291">
        <f t="shared" si="192"/>
        <v>-89.110072168436218</v>
      </c>
      <c r="T291">
        <f t="shared" si="193"/>
        <v>-23.432209945099689</v>
      </c>
      <c r="U291">
        <f t="shared" si="194"/>
        <v>4.3017313292919246E-2</v>
      </c>
      <c r="V291">
        <f t="shared" si="195"/>
        <v>1.3193689797100063</v>
      </c>
      <c r="W291">
        <f t="shared" si="196"/>
        <v>69.941028907454807</v>
      </c>
      <c r="X291" s="15">
        <f t="shared" si="197"/>
        <v>0.54075043820853474</v>
      </c>
      <c r="Y291" s="15">
        <f t="shared" si="198"/>
        <v>0.34646980235449365</v>
      </c>
      <c r="Z291" s="15">
        <f t="shared" si="199"/>
        <v>0.73503107406257584</v>
      </c>
      <c r="AA291" s="17">
        <f t="shared" si="200"/>
        <v>559.52823125963846</v>
      </c>
      <c r="AB291">
        <f t="shared" si="201"/>
        <v>1376.3193689797056</v>
      </c>
      <c r="AC291">
        <f t="shared" si="202"/>
        <v>164.0798422449264</v>
      </c>
      <c r="AD291">
        <f t="shared" si="203"/>
        <v>158.67369651429408</v>
      </c>
      <c r="AE291">
        <f t="shared" si="204"/>
        <v>-68.673696514294079</v>
      </c>
      <c r="AF291">
        <f t="shared" si="205"/>
        <v>2.252681105291122E-3</v>
      </c>
      <c r="AG291">
        <f t="shared" si="206"/>
        <v>-68.671443833188789</v>
      </c>
      <c r="AH291">
        <f t="shared" si="207"/>
        <v>316.20901513445585</v>
      </c>
    </row>
    <row r="292" spans="2:34" x14ac:dyDescent="0.25">
      <c r="B292" s="2"/>
      <c r="C292" s="16"/>
      <c r="D292" s="14">
        <f t="shared" si="178"/>
        <v>42725</v>
      </c>
      <c r="E292" s="15">
        <f t="shared" ref="E292" si="208">E291+(1/12)/24</f>
        <v>0.999999999999997</v>
      </c>
      <c r="F292" s="2">
        <f t="shared" ref="F292" si="209">D292+2415018.5+E292-$B$8/24</f>
        <v>2457744.75</v>
      </c>
      <c r="G292" s="16">
        <f t="shared" ref="G292" si="210">(F292-2451545)/36525</f>
        <v>0.16973990417522244</v>
      </c>
      <c r="I292">
        <f t="shared" ref="I292" si="211">MOD(280.46646+G292*(36000.76983 + G292*0.0003032),360)</f>
        <v>271.23368991412644</v>
      </c>
      <c r="J292">
        <f t="shared" ref="J292" si="212">357.52911+G292*(35999.05029 - 0.0001537*G292)</f>
        <v>6468.0044521952659</v>
      </c>
      <c r="K292">
        <f t="shared" ref="K292" si="213">0.016708634-G292*(0.000042037+0.0000001267*G292)</f>
        <v>1.6701494993214022E-2</v>
      </c>
      <c r="L292">
        <f t="shared" ref="L292" si="214">SIN(RADIANS(J292))*(1.914602-G292*(0.004817+0.000014*G292))+SIN(RADIANS(2*J292))*(0.019993-0.000101*G292)+SIN(RADIANS(3*J292))*0.000289</f>
        <v>-0.40604448789145997</v>
      </c>
      <c r="M292">
        <f t="shared" ref="M292" si="215">I292+L292</f>
        <v>270.82764542623499</v>
      </c>
      <c r="N292">
        <f t="shared" ref="N292" si="216">J292+L292</f>
        <v>6467.5984077073745</v>
      </c>
      <c r="O292">
        <f t="shared" ref="O292" si="217">(1.000001018*(1-K292*K292))/(1+K292*COS(RADIANS(N292)))</f>
        <v>0.98367655485778016</v>
      </c>
      <c r="P292">
        <f t="shared" ref="P292" si="218">M292-0.00569-0.00478*SIN(RADIANS(125.04-1934.136*G292))</f>
        <v>270.82006777956741</v>
      </c>
      <c r="Q292">
        <f t="shared" ref="Q292" si="219">23+(26+((21.448-G292*(46.815+G292*(0.00059-G292*0.001813))))/60)/60</f>
        <v>23.437083782848227</v>
      </c>
      <c r="R292">
        <f t="shared" ref="R292" si="220">Q292+0.00256*COS(RADIANS(125.04-1934.136*G292))</f>
        <v>23.434731854805669</v>
      </c>
      <c r="S292">
        <f t="shared" ref="S292" si="221">DEGREES(ATAN2(COS(RADIANS(P292)),COS(RADIANS(R292))*SIN(RADIANS(P292))))</f>
        <v>-89.106217980065594</v>
      </c>
      <c r="T292">
        <f t="shared" ref="T292" si="222">DEGREES(ASIN(SIN(RADIANS(R292))*SIN(RADIANS(P292))))</f>
        <v>-23.432188055567881</v>
      </c>
      <c r="U292">
        <f t="shared" ref="U292" si="223">TAN(RADIANS(R292/2))*TAN(RADIANS(R292/2))</f>
        <v>4.3017313300500744E-2</v>
      </c>
      <c r="V292">
        <f t="shared" ref="V292" si="224">4*DEGREES(U292*SIN(2*RADIANS(I292))-2*K292*SIN(RADIANS(J292))+4*K292*U292*SIN(RADIANS(J292))*COS(2*RADIANS(I292))-0.5*U292*U292*SIN(4*RADIANS(I292))-1.25*K292*K292*SIN(2*RADIANS(J292)))</f>
        <v>1.3176466846146675</v>
      </c>
      <c r="W292">
        <f t="shared" ref="W292" si="225">DEGREES(ACOS(COS(RADIANS(90.833))/(COS(RADIANS($B$6))*COS(RADIANS(T292)))-TAN(RADIANS($B$6))*TAN(RADIANS(T292))))</f>
        <v>69.941051925137515</v>
      </c>
      <c r="X292" s="15">
        <f t="shared" ref="X292" si="226">(720-4*$B$7-V292+$B$8*60)/1440</f>
        <v>0.5407516342467954</v>
      </c>
      <c r="Y292" s="15">
        <f t="shared" ref="Y292" si="227">X292-W292*4/1440</f>
        <v>0.34647093445474675</v>
      </c>
      <c r="Z292" s="15">
        <f t="shared" ref="Z292" si="228">X292+W292*4/1440</f>
        <v>0.73503233403884405</v>
      </c>
      <c r="AA292" s="17">
        <f t="shared" ref="AA292" si="229">8*W292</f>
        <v>559.52841540110012</v>
      </c>
      <c r="AB292">
        <f t="shared" ref="AB292" si="230">MOD(E292*1440+V292+4*$B$7-60*$B$8,1440)</f>
        <v>1381.3176466846103</v>
      </c>
      <c r="AC292">
        <f t="shared" ref="AC292" si="231">IF(AB292/4&lt;0,AB292/4+180,AB292/4-180)</f>
        <v>165.32941167115257</v>
      </c>
      <c r="AD292">
        <f t="shared" ref="AD292" si="232">DEGREES(ACOS(SIN(RADIANS($B$6))*SIN(RADIANS(T292))+COS(RADIANS($B$6))*COS(RADIANS(T292))*COS(RADIANS(AC292))))</f>
        <v>159.32008416236619</v>
      </c>
      <c r="AE292">
        <f t="shared" ref="AE292" si="233">90-AD292</f>
        <v>-69.320084162366186</v>
      </c>
      <c r="AF292">
        <f t="shared" ref="AF292" si="234">IF(AE292&gt;85,0,IF(AE292&gt;5,58.1/TAN(RADIANS(AE292))-0.07/POWER(TAN(RADIANS(AE292)),3)+0.000086/POWER(TAN(RADIANS(AE292)),5),IF(AE292&gt;-0.575,1735+AE292*(-518.2+AE292*(103.4+AE292*(-12.79+AE292*0.711))),-20.772/TAN(RADIANS(AE292)))))/3600</f>
        <v>2.1779902393015177E-3</v>
      </c>
      <c r="AG292">
        <f t="shared" ref="AG292" si="235">AE292+AF292</f>
        <v>-69.317906172126882</v>
      </c>
      <c r="AH292">
        <f t="shared" ref="AH292" si="236">IF(AC292&gt;0,MOD(DEGREES(ACOS(((SIN(RADIANS($B$6))*COS(RADIANS(AD292)))-SIN(RADIANS(T292)))/(COS(RADIANS($B$6))*SIN(RADIANS(AD292)))))+180,360),MOD(540-DEGREES(ACOS(((SIN(RADIANS($B$6))*COS(RADIANS(AD292)))-SIN(RADIANS(T292)))/(COS(RADIANS($B$6))*SIN(RADIANS(AD292))))),360))</f>
        <v>318.85149132394372</v>
      </c>
    </row>
  </sheetData>
  <mergeCells count="1">
    <mergeCell ref="A4:C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Available Solar Power</vt:lpstr>
      <vt:lpstr>NOAA Solar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Pütz</dc:creator>
  <cp:lastModifiedBy>Eberharter Tobias</cp:lastModifiedBy>
  <dcterms:created xsi:type="dcterms:W3CDTF">2016-04-07T12:33:12Z</dcterms:created>
  <dcterms:modified xsi:type="dcterms:W3CDTF">2016-12-02T17:23:04Z</dcterms:modified>
</cp:coreProperties>
</file>