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bookViews>
  <sheets>
    <sheet name="Sheet" sheetId="5" r:id="rId1"/>
    <sheet name="Sheet2" sheetId="6" r:id="rId2"/>
  </sheets>
  <definedNames>
    <definedName name="_xlnm._FilterDatabase" localSheetId="0" hidden="1">Sheet!$A$2:$I$12</definedName>
    <definedName name="_xlnm.Criteria" localSheetId="0">Sheet!$H$34:$J$35</definedName>
    <definedName name="_xlnm.Extract" localSheetId="0">Sheet!$A$39</definedName>
    <definedName name="_xlnm._FilterDatabase" localSheetId="1" hidden="1">Sheet2!$A$2:$I$12</definedName>
    <definedName name="_xlnm.Criteria" localSheetId="1">Sheet2!$B$39:$D$40</definedName>
    <definedName name="_xlnm.Extract" localSheetId="1">Sheet2!$A$42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<sst xmlns="http://schemas.openxmlformats.org/spreadsheetml/2006/main" count="164" uniqueCount="57">
  <si>
    <t>BÁO CÁO BÁN HÀNG</t>
  </si>
  <si>
    <t>STT</t>
  </si>
  <si>
    <t>Mã hàng</t>
  </si>
  <si>
    <t>TEN HANG</t>
  </si>
  <si>
    <t>Xuất xứ</t>
  </si>
  <si>
    <t>Ngày bán</t>
  </si>
  <si>
    <t>Số lượng (hộp)</t>
  </si>
  <si>
    <t>Đơn giá (1 hộp)</t>
  </si>
  <si>
    <t xml:space="preserve">Thành tiền </t>
  </si>
  <si>
    <t>Khuyến mãi</t>
  </si>
  <si>
    <t>RUTS</t>
  </si>
  <si>
    <t>BIDM</t>
  </si>
  <si>
    <t>HTHL</t>
  </si>
  <si>
    <t>RUTN</t>
  </si>
  <si>
    <t>NNHK</t>
  </si>
  <si>
    <t>HTTN</t>
  </si>
  <si>
    <t>BẢNG 01</t>
  </si>
  <si>
    <t>BẢNG 02</t>
  </si>
  <si>
    <t>Tên hàng</t>
  </si>
  <si>
    <t>Đơn giá / 1 hộp</t>
  </si>
  <si>
    <t>Mã nước</t>
  </si>
  <si>
    <t>DM</t>
  </si>
  <si>
    <t>HK</t>
  </si>
  <si>
    <t>TS</t>
  </si>
  <si>
    <t>HL</t>
  </si>
  <si>
    <t>RU</t>
  </si>
  <si>
    <t>Rượu</t>
  </si>
  <si>
    <t xml:space="preserve">Tên nước </t>
  </si>
  <si>
    <t>Đan Mạch</t>
  </si>
  <si>
    <t>Hoa Kỳ</t>
  </si>
  <si>
    <t>Thuỵ Sỹ</t>
  </si>
  <si>
    <t>Hà Lan</t>
  </si>
  <si>
    <t>BI</t>
  </si>
  <si>
    <t>Bia</t>
  </si>
  <si>
    <t>NN</t>
  </si>
  <si>
    <t>Nước ngọt</t>
  </si>
  <si>
    <t>HT</t>
  </si>
  <si>
    <t>Hoa tươi</t>
  </si>
  <si>
    <t>Mô tả:</t>
  </si>
  <si>
    <t>Mã HD (mã hoá đơn) gồm:</t>
  </si>
  <si>
    <t>Ký tự 1, 2: Cho biết mã hàng</t>
  </si>
  <si>
    <t>Yêu cầu:</t>
  </si>
  <si>
    <t>1. Tên hàng: Dựa vào 2 ký tự đầu của mã HD tra trong bảng 01</t>
  </si>
  <si>
    <t>2. Xuất xứ: Dựa vào 2 ký tự cuối của mã HD tra trong bảng 02. Nếu xuất xứ không có trong bảng 02 thì ghi "Trong nước".</t>
  </si>
  <si>
    <t>3. Đơn giá (1 hộp): Dựa vào 2 ký tự dau của mã HD tra trong bảng 01</t>
  </si>
  <si>
    <t>4. Thành tiền = Số lượng (hộp) * Đơn giá (hộp). Nếu số hộp &gt;= 30 thì giảm 5% đơn giá.</t>
  </si>
  <si>
    <t xml:space="preserve">5, Khuyến mãi: Nếu mặt hàng là rượu ngày bán ra vào ngày 30/04/2003 thì khuyến mãi "Áo thun". </t>
  </si>
  <si>
    <t xml:space="preserve">     Nếu măt hàng là hoa tươi bán vào ngày 01/05/2003 thì "Nón" ngược lại: để trống</t>
  </si>
  <si>
    <t>6. Sắp xếp lại bảng tính theo thứ tự tăng dần theo ngày bán. Nếu trùng thì sắp xếp tăng dần theo số lượng. Định dạng cột thành tiền theo dạng 1.000 đồng</t>
  </si>
  <si>
    <t>7. Rút trích đầy đủ thông tin của mặt hàng là rượu bán trong tháng 5</t>
  </si>
  <si>
    <t>8. Lập bảng thống kê các mặt hàng theo mẫu sau:</t>
  </si>
  <si>
    <t>Tổng thành tiền</t>
  </si>
  <si>
    <t>&gt;=1/5/2003</t>
  </si>
  <si>
    <t>&lt;=30/5/2003</t>
  </si>
  <si>
    <t>trong nước</t>
  </si>
  <si>
    <t>&gt;=01/05/2003</t>
  </si>
  <si>
    <t>&lt;=30/05/2003</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</si>
</sst>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0\ &quot;đồng&quot;"/>
    <numFmt numFmtId="181" formatCode="dd/mm/yyyy;@"/>
  </numFmts>
  <fonts count="27">
    <font>
      <sz val="11"/>
      <color theme="1"/>
      <name val="Calibri"/>
      <charset val="134"/>
      <scheme val="minor"/>
    </font>
    <font>
      <b/>
      <sz val="12"/>
      <color indexed="14"/>
      <name val="Arial"/>
      <charset val="0"/>
    </font>
    <font>
      <b/>
      <sz val="11"/>
      <color indexed="12"/>
      <name val="Arial"/>
      <charset val="0"/>
    </font>
    <font>
      <sz val="11"/>
      <name val="Arial"/>
      <charset val="0"/>
    </font>
    <font>
      <sz val="11"/>
      <color indexed="12"/>
      <name val="Arial"/>
      <charset val="0"/>
    </font>
    <font>
      <sz val="10"/>
      <name val="Arial"/>
      <charset val="0"/>
    </font>
    <font>
      <b/>
      <sz val="10"/>
      <color indexed="12"/>
      <name val="Arial"/>
      <charset val="0"/>
    </font>
    <font>
      <u/>
      <sz val="10"/>
      <name val="Arial"/>
      <charset val="0"/>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indexed="5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3" borderId="6"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7"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6" fillId="4" borderId="9" applyNumberFormat="0" applyAlignment="0" applyProtection="0">
      <alignment vertical="center"/>
    </xf>
    <xf numFmtId="0" fontId="17" fillId="5" borderId="10" applyNumberFormat="0" applyAlignment="0" applyProtection="0">
      <alignment vertical="center"/>
    </xf>
    <xf numFmtId="0" fontId="18" fillId="5" borderId="9" applyNumberFormat="0" applyAlignment="0" applyProtection="0">
      <alignment vertical="center"/>
    </xf>
    <xf numFmtId="0" fontId="19" fillId="6" borderId="11" applyNumberFormat="0" applyAlignment="0" applyProtection="0">
      <alignment vertical="center"/>
    </xf>
    <xf numFmtId="0" fontId="20" fillId="0" borderId="12" applyNumberFormat="0" applyFill="0" applyAlignment="0" applyProtection="0">
      <alignment vertical="center"/>
    </xf>
    <xf numFmtId="0" fontId="21" fillId="0" borderId="13" applyNumberFormat="0" applyFill="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5" fillId="33" borderId="0" applyNumberFormat="0" applyBorder="0" applyAlignment="0" applyProtection="0">
      <alignment vertical="center"/>
    </xf>
  </cellStyleXfs>
  <cellXfs count="25">
    <xf numFmtId="0" fontId="0" fillId="0" borderId="0" xfId="0"/>
    <xf numFmtId="0" fontId="1" fillId="0" borderId="1" xfId="0" applyFont="1" applyFill="1" applyBorder="1" applyAlignment="1">
      <alignment horizontal="center"/>
    </xf>
    <xf numFmtId="0" fontId="1" fillId="0" borderId="2" xfId="0" applyFont="1" applyFill="1" applyBorder="1" applyAlignment="1">
      <alignment horizontal="center"/>
    </xf>
    <xf numFmtId="0" fontId="2" fillId="2" borderId="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wrapText="1"/>
    </xf>
    <xf numFmtId="0" fontId="3" fillId="0" borderId="3" xfId="0" applyFont="1" applyFill="1" applyBorder="1" applyAlignment="1">
      <alignment horizontal="center"/>
    </xf>
    <xf numFmtId="0" fontId="3" fillId="0" borderId="3" xfId="0" applyFont="1" applyFill="1" applyBorder="1" applyAlignment="1"/>
    <xf numFmtId="0" fontId="4" fillId="0" borderId="3" xfId="0" applyFont="1" applyFill="1" applyBorder="1" applyAlignment="1">
      <alignment horizontal="center"/>
    </xf>
    <xf numFmtId="58" fontId="3" fillId="0" borderId="3" xfId="0" applyNumberFormat="1" applyFont="1" applyFill="1" applyBorder="1" applyAlignment="1">
      <alignment horizontal="center"/>
    </xf>
    <xf numFmtId="180" fontId="4" fillId="0" borderId="3" xfId="0" applyNumberFormat="1" applyFont="1" applyFill="1" applyBorder="1" applyAlignment="1">
      <alignment horizontal="center"/>
    </xf>
    <xf numFmtId="0" fontId="5" fillId="0" borderId="0" xfId="0" applyFont="1" applyFill="1" applyBorder="1" applyAlignment="1"/>
    <xf numFmtId="0" fontId="2" fillId="0" borderId="3" xfId="0" applyFont="1" applyFill="1" applyBorder="1" applyAlignment="1">
      <alignment vertical="center"/>
    </xf>
    <xf numFmtId="0" fontId="3" fillId="0" borderId="3" xfId="0" applyFont="1" applyFill="1" applyBorder="1" applyAlignment="1">
      <alignment horizontal="center" vertical="center"/>
    </xf>
    <xf numFmtId="0" fontId="5" fillId="0" borderId="3" xfId="0" applyFont="1" applyFill="1" applyBorder="1" applyAlignment="1"/>
    <xf numFmtId="0" fontId="6" fillId="0" borderId="3" xfId="0" applyFont="1" applyFill="1" applyBorder="1" applyAlignment="1"/>
    <xf numFmtId="0" fontId="7" fillId="0" borderId="4" xfId="0" applyFont="1" applyFill="1" applyBorder="1" applyAlignment="1"/>
    <xf numFmtId="0" fontId="5" fillId="0" borderId="4" xfId="0" applyFont="1" applyFill="1" applyBorder="1" applyAlignment="1"/>
    <xf numFmtId="180" fontId="5" fillId="0" borderId="3" xfId="0" applyNumberFormat="1" applyFont="1" applyFill="1" applyBorder="1" applyAlignment="1">
      <alignment horizontal="center"/>
    </xf>
    <xf numFmtId="0" fontId="5" fillId="0" borderId="0" xfId="0" applyNumberFormat="1" applyFont="1" applyFill="1" applyBorder="1" applyAlignment="1"/>
    <xf numFmtId="0" fontId="1" fillId="0" borderId="5" xfId="0" applyFont="1" applyFill="1" applyBorder="1" applyAlignment="1">
      <alignment horizontal="center"/>
    </xf>
    <xf numFmtId="58" fontId="0" fillId="0" borderId="0" xfId="0" applyNumberFormat="1"/>
    <xf numFmtId="180" fontId="0" fillId="0" borderId="0" xfId="0" applyNumberFormat="1"/>
    <xf numFmtId="181" fontId="5" fillId="0" borderId="0" xfId="0" applyNumberFormat="1" applyFont="1" applyFill="1" applyBorder="1" applyAlignment="1"/>
    <xf numFmtId="181"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abSelected="1" zoomScale="145" zoomScaleNormal="145" topLeftCell="A14" workbookViewId="0">
      <selection activeCell="F36" sqref="F36"/>
    </sheetView>
  </sheetViews>
  <sheetFormatPr defaultColWidth="9.28571428571429" defaultRowHeight="15"/>
  <cols>
    <col min="1" max="1" width="9.28571428571429" customWidth="1"/>
    <col min="2" max="2" width="11.2857142857143" customWidth="1"/>
    <col min="3" max="3" width="17.7142857142857" customWidth="1"/>
    <col min="4" max="4" width="11.1428571428571" customWidth="1"/>
    <col min="5" max="5" width="15.1428571428571" customWidth="1"/>
    <col min="6" max="6" width="16" customWidth="1"/>
    <col min="7" max="7" width="14.7142857142857" customWidth="1"/>
    <col min="8" max="8" width="16.5714285714286" customWidth="1"/>
    <col min="9" max="9" width="13.7142857142857" customWidth="1"/>
    <col min="10" max="10" width="15.1428571428571" customWidth="1"/>
    <col min="11" max="12" width="11.4285714285714" customWidth="1"/>
    <col min="13" max="16384" width="9.28571428571429" customWidth="1"/>
  </cols>
  <sheetData>
    <row r="1" ht="15.75" spans="1:9">
      <c r="A1" s="1" t="s">
        <v>0</v>
      </c>
      <c r="B1" s="2"/>
      <c r="C1" s="2"/>
      <c r="D1" s="2"/>
      <c r="E1" s="2"/>
      <c r="F1" s="2"/>
      <c r="G1" s="2"/>
      <c r="H1" s="2"/>
      <c r="I1" s="20"/>
    </row>
    <row r="2" ht="30" spans="1:9">
      <c r="A2" s="3" t="s">
        <v>1</v>
      </c>
      <c r="B2" s="3" t="s">
        <v>2</v>
      </c>
      <c r="C2" s="4" t="s">
        <v>3</v>
      </c>
      <c r="D2" s="3" t="s">
        <v>4</v>
      </c>
      <c r="E2" s="3" t="s">
        <v>5</v>
      </c>
      <c r="F2" s="5" t="s">
        <v>6</v>
      </c>
      <c r="G2" s="5" t="s">
        <v>7</v>
      </c>
      <c r="H2" s="3" t="s">
        <v>8</v>
      </c>
      <c r="I2" s="3" t="s">
        <v>9</v>
      </c>
    </row>
    <row r="3" spans="1:12">
      <c r="A3" s="6">
        <v>1</v>
      </c>
      <c r="B3" s="7" t="s">
        <v>10</v>
      </c>
      <c r="C3" s="8" t="str">
        <f t="shared" ref="C3:C12" si="0">VLOOKUP(LEFT(B3,2),$A$16:$C$19,2,0)</f>
        <v>Rượu</v>
      </c>
      <c r="D3" s="8" t="str">
        <f t="shared" ref="D3:D12" si="1">IFERROR(HLOOKUP(RIGHT(B3,2),$F$15:$I$16,2,0),"trong nước")</f>
        <v>Thuỵ Sỹ</v>
      </c>
      <c r="E3" s="9">
        <v>37741</v>
      </c>
      <c r="F3" s="6">
        <v>15</v>
      </c>
      <c r="G3" s="10">
        <f t="shared" ref="G3:G12" si="2">VLOOKUP(LEFT(B3,2),$A$16:$C$19,3,0)</f>
        <v>500000</v>
      </c>
      <c r="H3" s="10">
        <f t="shared" ref="H3:H12" si="3">F3*G3-IF(F3&gt;=30,F3*G3*5%,0)</f>
        <v>7500000</v>
      </c>
      <c r="I3" s="8" t="str">
        <f t="shared" ref="I3:I12" si="4">_xlfn.IFS(AND(C3="rượu",E3=DATE(2003,4,30)),"áo thun",AND(C3="hoa tươi",E3=DATE(2003,5,1)),"nón",TRUE,"")</f>
        <v>áo thun</v>
      </c>
      <c r="J3" s="22"/>
      <c r="K3" s="21"/>
      <c r="L3" s="21"/>
    </row>
    <row r="4" spans="1:10">
      <c r="A4" s="6">
        <v>6</v>
      </c>
      <c r="B4" s="7" t="s">
        <v>11</v>
      </c>
      <c r="C4" s="8" t="str">
        <f t="shared" si="0"/>
        <v>Bia</v>
      </c>
      <c r="D4" s="8" t="str">
        <f t="shared" si="1"/>
        <v>Đan Mạch</v>
      </c>
      <c r="E4" s="9">
        <v>37742</v>
      </c>
      <c r="F4" s="6">
        <v>20</v>
      </c>
      <c r="G4" s="10">
        <f t="shared" si="2"/>
        <v>350000</v>
      </c>
      <c r="H4" s="10">
        <f t="shared" si="3"/>
        <v>7000000</v>
      </c>
      <c r="I4" s="8" t="str">
        <f t="shared" si="4"/>
        <v/>
      </c>
      <c r="J4" s="22"/>
    </row>
    <row r="5" spans="1:10">
      <c r="A5" s="6">
        <v>8</v>
      </c>
      <c r="B5" s="7" t="s">
        <v>12</v>
      </c>
      <c r="C5" s="8" t="str">
        <f t="shared" si="0"/>
        <v>Hoa tươi</v>
      </c>
      <c r="D5" s="8" t="str">
        <f t="shared" si="1"/>
        <v>Hà Lan</v>
      </c>
      <c r="E5" s="9">
        <v>37742</v>
      </c>
      <c r="F5" s="6">
        <v>40</v>
      </c>
      <c r="G5" s="10">
        <f t="shared" si="2"/>
        <v>200000</v>
      </c>
      <c r="H5" s="10">
        <f t="shared" si="3"/>
        <v>7600000</v>
      </c>
      <c r="I5" s="8" t="str">
        <f t="shared" si="4"/>
        <v>nón</v>
      </c>
      <c r="J5" s="22"/>
    </row>
    <row r="6" ht="14" customHeight="1" spans="1:10">
      <c r="A6" s="6">
        <v>4</v>
      </c>
      <c r="B6" s="7" t="s">
        <v>12</v>
      </c>
      <c r="C6" s="8" t="str">
        <f t="shared" si="0"/>
        <v>Hoa tươi</v>
      </c>
      <c r="D6" s="8" t="str">
        <f t="shared" si="1"/>
        <v>Hà Lan</v>
      </c>
      <c r="E6" s="9">
        <v>37742</v>
      </c>
      <c r="F6" s="6">
        <v>50</v>
      </c>
      <c r="G6" s="10">
        <f t="shared" si="2"/>
        <v>200000</v>
      </c>
      <c r="H6" s="10">
        <f t="shared" si="3"/>
        <v>9500000</v>
      </c>
      <c r="I6" s="8" t="str">
        <f t="shared" si="4"/>
        <v>nón</v>
      </c>
      <c r="J6" s="22"/>
    </row>
    <row r="7" spans="1:10">
      <c r="A7" s="6">
        <v>3</v>
      </c>
      <c r="B7" s="7" t="s">
        <v>11</v>
      </c>
      <c r="C7" s="8" t="str">
        <f t="shared" si="0"/>
        <v>Bia</v>
      </c>
      <c r="D7" s="8" t="str">
        <f t="shared" si="1"/>
        <v>Đan Mạch</v>
      </c>
      <c r="E7" s="9">
        <v>37748</v>
      </c>
      <c r="F7" s="6">
        <v>40</v>
      </c>
      <c r="G7" s="10">
        <f t="shared" si="2"/>
        <v>350000</v>
      </c>
      <c r="H7" s="10">
        <f t="shared" si="3"/>
        <v>13300000</v>
      </c>
      <c r="I7" s="8" t="str">
        <f t="shared" si="4"/>
        <v/>
      </c>
      <c r="J7" s="22"/>
    </row>
    <row r="8" spans="1:10">
      <c r="A8" s="6">
        <v>7</v>
      </c>
      <c r="B8" s="7" t="s">
        <v>13</v>
      </c>
      <c r="C8" s="8" t="str">
        <f t="shared" si="0"/>
        <v>Rượu</v>
      </c>
      <c r="D8" s="8" t="str">
        <f t="shared" si="1"/>
        <v>trong nước</v>
      </c>
      <c r="E8" s="9">
        <v>37751</v>
      </c>
      <c r="F8" s="6">
        <v>20</v>
      </c>
      <c r="G8" s="10">
        <f t="shared" si="2"/>
        <v>500000</v>
      </c>
      <c r="H8" s="10">
        <f t="shared" si="3"/>
        <v>10000000</v>
      </c>
      <c r="I8" s="8" t="str">
        <f t="shared" si="4"/>
        <v/>
      </c>
      <c r="J8" s="22"/>
    </row>
    <row r="9" spans="1:10">
      <c r="A9" s="6">
        <v>2</v>
      </c>
      <c r="B9" s="7" t="s">
        <v>14</v>
      </c>
      <c r="C9" s="8" t="str">
        <f t="shared" si="0"/>
        <v>Nước ngọt</v>
      </c>
      <c r="D9" s="8" t="str">
        <f t="shared" si="1"/>
        <v>Hoa Kỳ</v>
      </c>
      <c r="E9" s="9">
        <v>37751</v>
      </c>
      <c r="F9" s="6">
        <v>30</v>
      </c>
      <c r="G9" s="10">
        <f t="shared" si="2"/>
        <v>250000</v>
      </c>
      <c r="H9" s="10">
        <f t="shared" si="3"/>
        <v>7125000</v>
      </c>
      <c r="I9" s="8" t="str">
        <f t="shared" si="4"/>
        <v/>
      </c>
      <c r="J9" s="22"/>
    </row>
    <row r="10" spans="1:10">
      <c r="A10" s="6">
        <v>9</v>
      </c>
      <c r="B10" s="7" t="s">
        <v>10</v>
      </c>
      <c r="C10" s="8" t="str">
        <f t="shared" si="0"/>
        <v>Rượu</v>
      </c>
      <c r="D10" s="8" t="str">
        <f t="shared" si="1"/>
        <v>Thuỵ Sỹ</v>
      </c>
      <c r="E10" s="9">
        <v>37756</v>
      </c>
      <c r="F10" s="6">
        <v>15</v>
      </c>
      <c r="G10" s="10">
        <f t="shared" si="2"/>
        <v>500000</v>
      </c>
      <c r="H10" s="10">
        <f t="shared" si="3"/>
        <v>7500000</v>
      </c>
      <c r="I10" s="8" t="str">
        <f t="shared" si="4"/>
        <v/>
      </c>
      <c r="J10" s="22"/>
    </row>
    <row r="11" spans="1:10">
      <c r="A11" s="6">
        <v>5</v>
      </c>
      <c r="B11" s="7" t="s">
        <v>14</v>
      </c>
      <c r="C11" s="8" t="str">
        <f t="shared" si="0"/>
        <v>Nước ngọt</v>
      </c>
      <c r="D11" s="8" t="str">
        <f t="shared" si="1"/>
        <v>Hoa Kỳ</v>
      </c>
      <c r="E11" s="9">
        <v>37756</v>
      </c>
      <c r="F11" s="6">
        <v>35</v>
      </c>
      <c r="G11" s="10">
        <f t="shared" si="2"/>
        <v>250000</v>
      </c>
      <c r="H11" s="10">
        <f t="shared" si="3"/>
        <v>8312500</v>
      </c>
      <c r="I11" s="8" t="str">
        <f t="shared" si="4"/>
        <v/>
      </c>
      <c r="J11" s="22"/>
    </row>
    <row r="12" spans="1:10">
      <c r="A12" s="6">
        <v>10</v>
      </c>
      <c r="B12" s="7" t="s">
        <v>15</v>
      </c>
      <c r="C12" s="8" t="str">
        <f t="shared" si="0"/>
        <v>Hoa tươi</v>
      </c>
      <c r="D12" s="8" t="str">
        <f t="shared" si="1"/>
        <v>trong nước</v>
      </c>
      <c r="E12" s="9">
        <v>37761</v>
      </c>
      <c r="F12" s="6">
        <v>35</v>
      </c>
      <c r="G12" s="10">
        <f t="shared" si="2"/>
        <v>200000</v>
      </c>
      <c r="H12" s="10">
        <f t="shared" si="3"/>
        <v>6650000</v>
      </c>
      <c r="I12" s="8" t="str">
        <f t="shared" si="4"/>
        <v/>
      </c>
      <c r="J12" s="22"/>
    </row>
    <row r="13" spans="1:9">
      <c r="A13" s="11"/>
      <c r="B13" s="11"/>
      <c r="C13" s="11"/>
      <c r="D13" s="11"/>
      <c r="E13" s="11"/>
      <c r="F13" s="11"/>
      <c r="G13" s="11"/>
      <c r="H13" s="11"/>
      <c r="I13" s="11"/>
    </row>
    <row r="14" spans="1:9">
      <c r="A14" s="11" t="s">
        <v>16</v>
      </c>
      <c r="B14" s="11"/>
      <c r="C14" s="11"/>
      <c r="D14" s="11"/>
      <c r="E14" s="11" t="s">
        <v>17</v>
      </c>
      <c r="F14" s="11"/>
      <c r="G14" s="11"/>
      <c r="H14" s="11"/>
      <c r="I14" s="11"/>
    </row>
    <row r="15" spans="1:9">
      <c r="A15" s="3" t="s">
        <v>2</v>
      </c>
      <c r="B15" s="3" t="s">
        <v>18</v>
      </c>
      <c r="C15" s="3" t="s">
        <v>19</v>
      </c>
      <c r="D15" s="11"/>
      <c r="E15" s="12" t="s">
        <v>20</v>
      </c>
      <c r="F15" s="13" t="s">
        <v>21</v>
      </c>
      <c r="G15" s="13" t="s">
        <v>22</v>
      </c>
      <c r="H15" s="13" t="s">
        <v>23</v>
      </c>
      <c r="I15" s="13" t="s">
        <v>24</v>
      </c>
    </row>
    <row r="16" spans="1:9">
      <c r="A16" s="14" t="s">
        <v>25</v>
      </c>
      <c r="B16" s="14" t="s">
        <v>26</v>
      </c>
      <c r="C16" s="14">
        <v>500000</v>
      </c>
      <c r="D16" s="11"/>
      <c r="E16" s="15" t="s">
        <v>27</v>
      </c>
      <c r="F16" s="14" t="s">
        <v>28</v>
      </c>
      <c r="G16" s="14" t="s">
        <v>29</v>
      </c>
      <c r="H16" s="14" t="s">
        <v>30</v>
      </c>
      <c r="I16" s="14" t="s">
        <v>31</v>
      </c>
    </row>
    <row r="17" spans="1:9">
      <c r="A17" s="14" t="s">
        <v>32</v>
      </c>
      <c r="B17" s="14" t="s">
        <v>33</v>
      </c>
      <c r="C17" s="14">
        <v>350000</v>
      </c>
      <c r="D17" s="11"/>
      <c r="E17" s="11"/>
      <c r="F17" s="11"/>
      <c r="G17" s="11"/>
      <c r="H17" s="11"/>
      <c r="I17" s="11"/>
    </row>
    <row r="18" spans="1:9">
      <c r="A18" s="14" t="s">
        <v>34</v>
      </c>
      <c r="B18" s="14" t="s">
        <v>35</v>
      </c>
      <c r="C18" s="14">
        <v>250000</v>
      </c>
      <c r="D18" s="11"/>
      <c r="E18" s="11"/>
      <c r="F18" s="11"/>
      <c r="G18" s="11"/>
      <c r="H18" s="11"/>
      <c r="I18" s="11"/>
    </row>
    <row r="19" spans="1:9">
      <c r="A19" s="14" t="s">
        <v>36</v>
      </c>
      <c r="B19" s="14" t="s">
        <v>37</v>
      </c>
      <c r="C19" s="14">
        <v>200000</v>
      </c>
      <c r="D19" s="11"/>
      <c r="E19" s="11"/>
      <c r="F19" s="11"/>
      <c r="G19" s="11"/>
      <c r="H19" s="11"/>
      <c r="I19" s="11"/>
    </row>
    <row r="20" spans="1:9">
      <c r="A20" s="16" t="s">
        <v>38</v>
      </c>
      <c r="B20" s="11"/>
      <c r="C20" s="11"/>
      <c r="D20" s="11"/>
      <c r="E20" s="11"/>
      <c r="F20" s="11"/>
      <c r="G20" s="11"/>
      <c r="H20" s="11"/>
      <c r="I20" s="11"/>
    </row>
    <row r="21" spans="1:9">
      <c r="A21" s="17" t="s">
        <v>39</v>
      </c>
      <c r="B21" s="11"/>
      <c r="C21" s="11"/>
      <c r="D21" s="11"/>
      <c r="E21" s="11"/>
      <c r="F21" s="11"/>
      <c r="G21" s="11"/>
      <c r="H21" s="11"/>
      <c r="I21" s="11"/>
    </row>
    <row r="22" spans="1:9">
      <c r="A22" s="17" t="s">
        <v>40</v>
      </c>
      <c r="B22" s="11"/>
      <c r="C22" s="11"/>
      <c r="D22" s="11"/>
      <c r="E22" s="11"/>
      <c r="F22" s="11"/>
      <c r="G22" s="11"/>
      <c r="H22" s="11"/>
      <c r="I22" s="11"/>
    </row>
    <row r="23" spans="1:9">
      <c r="A23" s="16" t="s">
        <v>41</v>
      </c>
      <c r="B23" s="11"/>
      <c r="C23" s="11"/>
      <c r="D23" s="11"/>
      <c r="E23" s="11"/>
      <c r="F23" s="11"/>
      <c r="G23" s="11"/>
      <c r="H23" s="11"/>
      <c r="I23" s="11"/>
    </row>
    <row r="24" spans="1:9">
      <c r="A24" s="17" t="s">
        <v>42</v>
      </c>
      <c r="B24" s="11"/>
      <c r="C24" s="11"/>
      <c r="D24" s="11"/>
      <c r="E24" s="11"/>
      <c r="F24" s="11"/>
      <c r="G24" s="11"/>
      <c r="H24" s="11"/>
      <c r="I24" s="11"/>
    </row>
    <row r="25" spans="1:9">
      <c r="A25" s="11" t="s">
        <v>43</v>
      </c>
      <c r="B25" s="11"/>
      <c r="C25" s="11"/>
      <c r="D25" s="11"/>
      <c r="E25" s="11"/>
      <c r="F25" s="11"/>
      <c r="G25" s="11"/>
      <c r="H25" s="11"/>
      <c r="I25" s="11"/>
    </row>
    <row r="26" spans="1:9">
      <c r="A26" s="11" t="s">
        <v>44</v>
      </c>
      <c r="B26" s="11"/>
      <c r="C26" s="11"/>
      <c r="D26" s="11"/>
      <c r="E26" s="11"/>
      <c r="F26" s="11"/>
      <c r="G26" s="11"/>
      <c r="H26" s="11"/>
      <c r="I26" s="11"/>
    </row>
    <row r="27" spans="1:9">
      <c r="A27" s="11" t="s">
        <v>45</v>
      </c>
      <c r="B27" s="11"/>
      <c r="C27" s="11"/>
      <c r="D27" s="11"/>
      <c r="E27" s="11"/>
      <c r="F27" s="11"/>
      <c r="G27" s="11"/>
      <c r="H27" s="11"/>
      <c r="I27" s="11"/>
    </row>
    <row r="28" spans="1:9">
      <c r="A28" s="11" t="s">
        <v>46</v>
      </c>
      <c r="B28" s="11"/>
      <c r="C28" s="11"/>
      <c r="D28" s="11"/>
      <c r="E28" s="11"/>
      <c r="F28" s="11"/>
      <c r="G28" s="11"/>
      <c r="H28" s="11"/>
      <c r="I28" s="11"/>
    </row>
    <row r="29" spans="1:9">
      <c r="A29" s="11" t="s">
        <v>47</v>
      </c>
      <c r="B29" s="11"/>
      <c r="C29" s="11"/>
      <c r="D29" s="11"/>
      <c r="E29" s="11"/>
      <c r="F29" s="11"/>
      <c r="G29" s="11"/>
      <c r="H29" s="11"/>
      <c r="I29" s="11"/>
    </row>
    <row r="30" spans="1:9">
      <c r="A30" s="11" t="s">
        <v>48</v>
      </c>
      <c r="B30" s="11"/>
      <c r="C30" s="11"/>
      <c r="D30" s="11"/>
      <c r="E30" s="11"/>
      <c r="F30" s="11"/>
      <c r="G30" s="11"/>
      <c r="H30" s="11"/>
      <c r="I30" s="11"/>
    </row>
    <row r="31" spans="1:9">
      <c r="A31" s="11" t="s">
        <v>49</v>
      </c>
      <c r="B31" s="11"/>
      <c r="C31" s="11"/>
      <c r="D31" s="11"/>
      <c r="E31" s="11"/>
      <c r="F31" s="11"/>
      <c r="G31" s="11"/>
      <c r="H31" s="11"/>
      <c r="I31" s="11"/>
    </row>
    <row r="32" spans="1:9">
      <c r="A32" s="11" t="s">
        <v>50</v>
      </c>
      <c r="B32" s="11"/>
      <c r="C32" s="11"/>
      <c r="D32" s="11"/>
      <c r="E32" s="11"/>
      <c r="F32" s="11"/>
      <c r="G32" s="11"/>
      <c r="H32" s="11"/>
      <c r="I32" s="11"/>
    </row>
    <row r="33" spans="1:9">
      <c r="A33" s="11"/>
      <c r="B33" s="11"/>
      <c r="C33" s="11"/>
      <c r="D33" s="11"/>
      <c r="E33" s="11"/>
      <c r="F33" s="11"/>
      <c r="G33" s="11"/>
      <c r="H33" s="11"/>
      <c r="I33" s="11"/>
    </row>
    <row r="34" spans="1:10">
      <c r="A34" s="11"/>
      <c r="D34" s="11"/>
      <c r="E34" s="14" t="s">
        <v>18</v>
      </c>
      <c r="F34" s="14" t="s">
        <v>51</v>
      </c>
      <c r="G34" s="11"/>
      <c r="H34" s="11" t="s">
        <v>3</v>
      </c>
      <c r="I34" s="11" t="s">
        <v>5</v>
      </c>
      <c r="J34" t="s">
        <v>5</v>
      </c>
    </row>
    <row r="35" spans="1:10">
      <c r="A35" s="11"/>
      <c r="D35" s="11"/>
      <c r="E35" s="14" t="s">
        <v>26</v>
      </c>
      <c r="F35" s="18">
        <f>SUMIF($C$3:$C$12,E35,$H$3:$H$12)</f>
        <v>25000000</v>
      </c>
      <c r="G35" s="11"/>
      <c r="H35" s="11" t="s">
        <v>26</v>
      </c>
      <c r="I35" s="23" t="s">
        <v>52</v>
      </c>
      <c r="J35" s="24" t="s">
        <v>53</v>
      </c>
    </row>
    <row r="36" spans="1:9">
      <c r="A36" s="11"/>
      <c r="C36" s="11"/>
      <c r="D36" s="11"/>
      <c r="E36" s="14" t="s">
        <v>33</v>
      </c>
      <c r="F36" s="18">
        <f>SUMIF($C$3:$C$12,E36,$H$3:$H$12)</f>
        <v>20300000</v>
      </c>
      <c r="G36" s="11"/>
      <c r="H36" s="11"/>
      <c r="I36" s="11"/>
    </row>
    <row r="37" spans="1:9">
      <c r="A37" s="11"/>
      <c r="B37" s="11"/>
      <c r="C37" s="11"/>
      <c r="D37" s="11"/>
      <c r="E37" s="14" t="s">
        <v>35</v>
      </c>
      <c r="F37" s="18">
        <f>SUMIF($C$3:$C$12,E37,$H$3:$H$12)</f>
        <v>15437500</v>
      </c>
      <c r="G37" s="11"/>
      <c r="H37" s="11"/>
      <c r="I37" s="11"/>
    </row>
    <row r="39" ht="30" spans="1:9">
      <c r="A39" s="3" t="s">
        <v>1</v>
      </c>
      <c r="B39" s="3" t="s">
        <v>2</v>
      </c>
      <c r="C39" s="4" t="s">
        <v>3</v>
      </c>
      <c r="D39" s="3" t="s">
        <v>4</v>
      </c>
      <c r="E39" s="3" t="s">
        <v>5</v>
      </c>
      <c r="F39" s="5" t="s">
        <v>6</v>
      </c>
      <c r="G39" s="5" t="s">
        <v>7</v>
      </c>
      <c r="H39" s="3" t="s">
        <v>8</v>
      </c>
      <c r="I39" s="3" t="s">
        <v>9</v>
      </c>
    </row>
    <row r="40" spans="1:9">
      <c r="A40" s="6">
        <v>7</v>
      </c>
      <c r="B40" s="7" t="s">
        <v>13</v>
      </c>
      <c r="C40" s="8" t="s">
        <v>26</v>
      </c>
      <c r="D40" s="8" t="s">
        <v>54</v>
      </c>
      <c r="E40" s="9">
        <v>37751</v>
      </c>
      <c r="F40" s="6">
        <v>20</v>
      </c>
      <c r="G40" s="10">
        <v>500000</v>
      </c>
      <c r="H40" s="10">
        <v>10000000</v>
      </c>
      <c r="I40" s="8"/>
    </row>
    <row r="41" spans="1:9">
      <c r="A41" s="6">
        <v>9</v>
      </c>
      <c r="B41" s="7" t="s">
        <v>10</v>
      </c>
      <c r="C41" s="8" t="s">
        <v>26</v>
      </c>
      <c r="D41" s="8" t="s">
        <v>30</v>
      </c>
      <c r="E41" s="9">
        <v>37756</v>
      </c>
      <c r="F41" s="6">
        <v>15</v>
      </c>
      <c r="G41" s="10">
        <v>500000</v>
      </c>
      <c r="H41" s="10">
        <v>7500000</v>
      </c>
      <c r="I41" s="8"/>
    </row>
  </sheetData>
  <sortState ref="A3:I12">
    <sortCondition ref="E3:E12"/>
    <sortCondition ref="F3:F12"/>
  </sortState>
  <mergeCells count="1">
    <mergeCell ref="A1:I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zoomScale="145" zoomScaleNormal="145" topLeftCell="A20" workbookViewId="0">
      <selection activeCell="C48" sqref="C48"/>
    </sheetView>
  </sheetViews>
  <sheetFormatPr defaultColWidth="9.28571428571429" defaultRowHeight="15"/>
  <cols>
    <col min="1" max="2" width="9.28571428571429" customWidth="1"/>
    <col min="3" max="3" width="17.7142857142857" customWidth="1"/>
    <col min="4" max="4" width="11.1428571428571" customWidth="1"/>
    <col min="5" max="5" width="15.1428571428571" customWidth="1"/>
    <col min="6" max="6" width="16" customWidth="1"/>
    <col min="7" max="7" width="14.7142857142857" customWidth="1"/>
    <col min="8" max="8" width="16.5714285714286" customWidth="1"/>
    <col min="9" max="9" width="13.7142857142857" customWidth="1"/>
    <col min="10" max="10" width="11.4285714285714" customWidth="1"/>
    <col min="11" max="11" width="9.28571428571429" customWidth="1"/>
    <col min="12" max="12" width="11.4285714285714" customWidth="1"/>
    <col min="13" max="16384" width="9.28571428571429" customWidth="1"/>
  </cols>
  <sheetData>
    <row r="1" ht="15.75" spans="1:9">
      <c r="A1" s="1" t="s">
        <v>0</v>
      </c>
      <c r="B1" s="2"/>
      <c r="C1" s="2"/>
      <c r="D1" s="2"/>
      <c r="E1" s="2"/>
      <c r="F1" s="2"/>
      <c r="G1" s="2"/>
      <c r="H1" s="2"/>
      <c r="I1" s="20"/>
    </row>
    <row r="2" ht="30" spans="1:9">
      <c r="A2" s="3" t="s">
        <v>1</v>
      </c>
      <c r="B2" s="3" t="s">
        <v>2</v>
      </c>
      <c r="C2" s="4" t="s">
        <v>3</v>
      </c>
      <c r="D2" s="3" t="s">
        <v>4</v>
      </c>
      <c r="E2" s="3" t="s">
        <v>5</v>
      </c>
      <c r="F2" s="5" t="s">
        <v>6</v>
      </c>
      <c r="G2" s="5" t="s">
        <v>7</v>
      </c>
      <c r="H2" s="3" t="s">
        <v>8</v>
      </c>
      <c r="I2" s="3" t="s">
        <v>9</v>
      </c>
    </row>
    <row r="3" spans="1:12">
      <c r="A3" s="6">
        <v>1</v>
      </c>
      <c r="B3" s="7" t="s">
        <v>10</v>
      </c>
      <c r="C3" s="8" t="str">
        <f t="shared" ref="C3:C12" si="0">VLOOKUP(LEFT(B3,2),$A$16:$C$19,2,0)</f>
        <v>Rượu</v>
      </c>
      <c r="D3" s="8" t="str">
        <f t="shared" ref="D3:D12" si="1">IFERROR(HLOOKUP(RIGHT(B3,2),$F$15:$I$16,2,0),"trong nước")</f>
        <v>Thuỵ Sỹ</v>
      </c>
      <c r="E3" s="9">
        <v>37741</v>
      </c>
      <c r="F3" s="6">
        <v>15</v>
      </c>
      <c r="G3" s="10">
        <f t="shared" ref="G3:G12" si="2">VLOOKUP(LEFT(B3,2),$A$16:$C$19,3,0)</f>
        <v>500000</v>
      </c>
      <c r="H3" s="10">
        <f t="shared" ref="H3:H12" si="3">F3*G3-IF(F3&gt;=30,F3*G3*5%)</f>
        <v>7500000</v>
      </c>
      <c r="I3" s="8" t="str">
        <f t="shared" ref="I3:I12" si="4">_xlfn.IFS(AND(C3="rượu",E3=DATE(2003,4,30)),"áo thun",AND(C3="hoa tươi",E3=DATE(2003,5,1)),"nón",TRUE,"")</f>
        <v>áo thun</v>
      </c>
      <c r="J3" s="21"/>
      <c r="L3" s="21"/>
    </row>
    <row r="4" spans="1:10">
      <c r="A4" s="6">
        <v>6</v>
      </c>
      <c r="B4" s="7" t="s">
        <v>11</v>
      </c>
      <c r="C4" s="8" t="str">
        <f t="shared" si="0"/>
        <v>Bia</v>
      </c>
      <c r="D4" s="8" t="str">
        <f t="shared" si="1"/>
        <v>Đan Mạch</v>
      </c>
      <c r="E4" s="9">
        <v>37742</v>
      </c>
      <c r="F4" s="6">
        <v>20</v>
      </c>
      <c r="G4" s="10">
        <f t="shared" si="2"/>
        <v>350000</v>
      </c>
      <c r="H4" s="10">
        <f t="shared" si="3"/>
        <v>7000000</v>
      </c>
      <c r="I4" s="8" t="str">
        <f t="shared" si="4"/>
        <v/>
      </c>
      <c r="J4" s="21"/>
    </row>
    <row r="5" spans="1:10">
      <c r="A5" s="6">
        <v>8</v>
      </c>
      <c r="B5" s="7" t="s">
        <v>12</v>
      </c>
      <c r="C5" s="8" t="str">
        <f t="shared" si="0"/>
        <v>Hoa tươi</v>
      </c>
      <c r="D5" s="8" t="str">
        <f t="shared" si="1"/>
        <v>Hà Lan</v>
      </c>
      <c r="E5" s="9">
        <v>37742</v>
      </c>
      <c r="F5" s="6">
        <v>40</v>
      </c>
      <c r="G5" s="10">
        <f t="shared" si="2"/>
        <v>200000</v>
      </c>
      <c r="H5" s="10">
        <f t="shared" si="3"/>
        <v>7600000</v>
      </c>
      <c r="I5" s="8" t="str">
        <f t="shared" si="4"/>
        <v>nón</v>
      </c>
      <c r="J5" s="21"/>
    </row>
    <row r="6" spans="1:9">
      <c r="A6" s="6">
        <v>4</v>
      </c>
      <c r="B6" s="7" t="s">
        <v>12</v>
      </c>
      <c r="C6" s="8" t="str">
        <f t="shared" si="0"/>
        <v>Hoa tươi</v>
      </c>
      <c r="D6" s="8" t="str">
        <f t="shared" si="1"/>
        <v>Hà Lan</v>
      </c>
      <c r="E6" s="9">
        <v>37742</v>
      </c>
      <c r="F6" s="6">
        <v>50</v>
      </c>
      <c r="G6" s="10">
        <f t="shared" si="2"/>
        <v>200000</v>
      </c>
      <c r="H6" s="10">
        <f t="shared" si="3"/>
        <v>9500000</v>
      </c>
      <c r="I6" s="8" t="str">
        <f t="shared" si="4"/>
        <v>nón</v>
      </c>
    </row>
    <row r="7" spans="1:9">
      <c r="A7" s="6">
        <v>3</v>
      </c>
      <c r="B7" s="7" t="s">
        <v>11</v>
      </c>
      <c r="C7" s="8" t="str">
        <f t="shared" si="0"/>
        <v>Bia</v>
      </c>
      <c r="D7" s="8" t="str">
        <f t="shared" si="1"/>
        <v>Đan Mạch</v>
      </c>
      <c r="E7" s="9">
        <v>37748</v>
      </c>
      <c r="F7" s="6">
        <v>40</v>
      </c>
      <c r="G7" s="10">
        <f t="shared" si="2"/>
        <v>350000</v>
      </c>
      <c r="H7" s="10">
        <f t="shared" si="3"/>
        <v>13300000</v>
      </c>
      <c r="I7" s="8" t="str">
        <f t="shared" si="4"/>
        <v/>
      </c>
    </row>
    <row r="8" spans="1:9">
      <c r="A8" s="6">
        <v>7</v>
      </c>
      <c r="B8" s="7" t="s">
        <v>13</v>
      </c>
      <c r="C8" s="8" t="str">
        <f t="shared" si="0"/>
        <v>Rượu</v>
      </c>
      <c r="D8" s="8" t="str">
        <f t="shared" si="1"/>
        <v>trong nước</v>
      </c>
      <c r="E8" s="9">
        <v>37751</v>
      </c>
      <c r="F8" s="6">
        <v>20</v>
      </c>
      <c r="G8" s="10">
        <f t="shared" si="2"/>
        <v>500000</v>
      </c>
      <c r="H8" s="10">
        <f t="shared" si="3"/>
        <v>10000000</v>
      </c>
      <c r="I8" s="8" t="str">
        <f t="shared" si="4"/>
        <v/>
      </c>
    </row>
    <row r="9" spans="1:9">
      <c r="A9" s="6">
        <v>2</v>
      </c>
      <c r="B9" s="7" t="s">
        <v>14</v>
      </c>
      <c r="C9" s="8" t="str">
        <f t="shared" si="0"/>
        <v>Nước ngọt</v>
      </c>
      <c r="D9" s="8" t="str">
        <f t="shared" si="1"/>
        <v>Hoa Kỳ</v>
      </c>
      <c r="E9" s="9">
        <v>37751</v>
      </c>
      <c r="F9" s="6">
        <v>30</v>
      </c>
      <c r="G9" s="10">
        <f t="shared" si="2"/>
        <v>250000</v>
      </c>
      <c r="H9" s="10">
        <f t="shared" si="3"/>
        <v>7125000</v>
      </c>
      <c r="I9" s="8" t="str">
        <f t="shared" si="4"/>
        <v/>
      </c>
    </row>
    <row r="10" spans="1:9">
      <c r="A10" s="6">
        <v>9</v>
      </c>
      <c r="B10" s="7" t="s">
        <v>10</v>
      </c>
      <c r="C10" s="8" t="str">
        <f t="shared" si="0"/>
        <v>Rượu</v>
      </c>
      <c r="D10" s="8" t="str">
        <f t="shared" si="1"/>
        <v>Thuỵ Sỹ</v>
      </c>
      <c r="E10" s="9">
        <v>37756</v>
      </c>
      <c r="F10" s="6">
        <v>15</v>
      </c>
      <c r="G10" s="10">
        <f t="shared" si="2"/>
        <v>500000</v>
      </c>
      <c r="H10" s="10">
        <f t="shared" si="3"/>
        <v>7500000</v>
      </c>
      <c r="I10" s="8" t="str">
        <f t="shared" si="4"/>
        <v/>
      </c>
    </row>
    <row r="11" spans="1:9">
      <c r="A11" s="6">
        <v>5</v>
      </c>
      <c r="B11" s="7" t="s">
        <v>14</v>
      </c>
      <c r="C11" s="8" t="str">
        <f t="shared" si="0"/>
        <v>Nước ngọt</v>
      </c>
      <c r="D11" s="8" t="str">
        <f t="shared" si="1"/>
        <v>Hoa Kỳ</v>
      </c>
      <c r="E11" s="9">
        <v>37756</v>
      </c>
      <c r="F11" s="6">
        <v>35</v>
      </c>
      <c r="G11" s="10">
        <f t="shared" si="2"/>
        <v>250000</v>
      </c>
      <c r="H11" s="10">
        <f t="shared" si="3"/>
        <v>8312500</v>
      </c>
      <c r="I11" s="8" t="str">
        <f t="shared" si="4"/>
        <v/>
      </c>
    </row>
    <row r="12" spans="1:9">
      <c r="A12" s="6">
        <v>10</v>
      </c>
      <c r="B12" s="7" t="s">
        <v>15</v>
      </c>
      <c r="C12" s="8" t="str">
        <f t="shared" si="0"/>
        <v>Hoa tươi</v>
      </c>
      <c r="D12" s="8" t="str">
        <f t="shared" si="1"/>
        <v>trong nước</v>
      </c>
      <c r="E12" s="9">
        <v>37761</v>
      </c>
      <c r="F12" s="6">
        <v>35</v>
      </c>
      <c r="G12" s="10">
        <f t="shared" si="2"/>
        <v>200000</v>
      </c>
      <c r="H12" s="10">
        <f t="shared" si="3"/>
        <v>6650000</v>
      </c>
      <c r="I12" s="8" t="str">
        <f t="shared" si="4"/>
        <v/>
      </c>
    </row>
    <row r="13" spans="1:9">
      <c r="A13" s="11"/>
      <c r="B13" s="11"/>
      <c r="C13" s="11"/>
      <c r="D13" s="11"/>
      <c r="E13" s="11"/>
      <c r="F13" s="11"/>
      <c r="G13" s="11"/>
      <c r="H13" s="11"/>
      <c r="I13" s="11"/>
    </row>
    <row r="14" spans="1:9">
      <c r="A14" s="11" t="s">
        <v>16</v>
      </c>
      <c r="B14" s="11"/>
      <c r="C14" s="11"/>
      <c r="D14" s="11"/>
      <c r="E14" s="11" t="s">
        <v>17</v>
      </c>
      <c r="F14" s="11"/>
      <c r="G14" s="11"/>
      <c r="H14" s="11"/>
      <c r="I14" s="11"/>
    </row>
    <row r="15" spans="1:9">
      <c r="A15" s="3" t="s">
        <v>2</v>
      </c>
      <c r="B15" s="3" t="s">
        <v>18</v>
      </c>
      <c r="C15" s="3" t="s">
        <v>19</v>
      </c>
      <c r="D15" s="11"/>
      <c r="E15" s="12" t="s">
        <v>20</v>
      </c>
      <c r="F15" s="13" t="s">
        <v>21</v>
      </c>
      <c r="G15" s="13" t="s">
        <v>22</v>
      </c>
      <c r="H15" s="13" t="s">
        <v>23</v>
      </c>
      <c r="I15" s="13" t="s">
        <v>24</v>
      </c>
    </row>
    <row r="16" spans="1:9">
      <c r="A16" s="14" t="s">
        <v>25</v>
      </c>
      <c r="B16" s="14" t="s">
        <v>26</v>
      </c>
      <c r="C16" s="14">
        <v>500000</v>
      </c>
      <c r="D16" s="11"/>
      <c r="E16" s="15" t="s">
        <v>27</v>
      </c>
      <c r="F16" s="14" t="s">
        <v>28</v>
      </c>
      <c r="G16" s="14" t="s">
        <v>29</v>
      </c>
      <c r="H16" s="14" t="s">
        <v>30</v>
      </c>
      <c r="I16" s="14" t="s">
        <v>31</v>
      </c>
    </row>
    <row r="17" spans="1:9">
      <c r="A17" s="14" t="s">
        <v>32</v>
      </c>
      <c r="B17" s="14" t="s">
        <v>33</v>
      </c>
      <c r="C17" s="14">
        <v>350000</v>
      </c>
      <c r="D17" s="11"/>
      <c r="E17" s="11"/>
      <c r="F17" s="11"/>
      <c r="G17" s="11"/>
      <c r="H17" s="11"/>
      <c r="I17" s="11"/>
    </row>
    <row r="18" spans="1:9">
      <c r="A18" s="14" t="s">
        <v>34</v>
      </c>
      <c r="B18" s="14" t="s">
        <v>35</v>
      </c>
      <c r="C18" s="14">
        <v>250000</v>
      </c>
      <c r="D18" s="11"/>
      <c r="E18" s="11"/>
      <c r="F18" s="11"/>
      <c r="G18" s="11"/>
      <c r="H18" s="11"/>
      <c r="I18" s="11"/>
    </row>
    <row r="19" spans="1:9">
      <c r="A19" s="14" t="s">
        <v>36</v>
      </c>
      <c r="B19" s="14" t="s">
        <v>37</v>
      </c>
      <c r="C19" s="14">
        <v>200000</v>
      </c>
      <c r="D19" s="11"/>
      <c r="E19" s="11"/>
      <c r="F19" s="11"/>
      <c r="G19" s="11"/>
      <c r="H19" s="11"/>
      <c r="I19" s="11"/>
    </row>
    <row r="20" spans="1:9">
      <c r="A20" s="16" t="s">
        <v>38</v>
      </c>
      <c r="B20" s="11"/>
      <c r="C20" s="11"/>
      <c r="D20" s="11"/>
      <c r="E20" s="11"/>
      <c r="F20" s="11"/>
      <c r="G20" s="11"/>
      <c r="H20" s="11"/>
      <c r="I20" s="11"/>
    </row>
    <row r="21" spans="1:9">
      <c r="A21" s="17" t="s">
        <v>39</v>
      </c>
      <c r="B21" s="11"/>
      <c r="C21" s="11"/>
      <c r="D21" s="11"/>
      <c r="E21" s="11"/>
      <c r="F21" s="11"/>
      <c r="G21" s="11"/>
      <c r="H21" s="11"/>
      <c r="I21" s="11"/>
    </row>
    <row r="22" spans="1:9">
      <c r="A22" s="17" t="s">
        <v>40</v>
      </c>
      <c r="B22" s="11"/>
      <c r="C22" s="11"/>
      <c r="D22" s="11"/>
      <c r="E22" s="11"/>
      <c r="F22" s="11"/>
      <c r="G22" s="11"/>
      <c r="H22" s="11"/>
      <c r="I22" s="11"/>
    </row>
    <row r="23" spans="1:9">
      <c r="A23" s="16" t="s">
        <v>41</v>
      </c>
      <c r="B23" s="11"/>
      <c r="C23" s="11"/>
      <c r="D23" s="11"/>
      <c r="E23" s="11"/>
      <c r="F23" s="11"/>
      <c r="G23" s="11"/>
      <c r="H23" s="11"/>
      <c r="I23" s="11"/>
    </row>
    <row r="24" spans="1:9">
      <c r="A24" s="17" t="s">
        <v>42</v>
      </c>
      <c r="B24" s="11"/>
      <c r="C24" s="11"/>
      <c r="D24" s="11"/>
      <c r="E24" s="11"/>
      <c r="F24" s="11"/>
      <c r="G24" s="11"/>
      <c r="H24" s="11"/>
      <c r="I24" s="11"/>
    </row>
    <row r="25" spans="1:9">
      <c r="A25" s="11" t="s">
        <v>43</v>
      </c>
      <c r="B25" s="11"/>
      <c r="C25" s="11"/>
      <c r="D25" s="11"/>
      <c r="E25" s="11"/>
      <c r="F25" s="11"/>
      <c r="G25" s="11"/>
      <c r="H25" s="11"/>
      <c r="I25" s="11"/>
    </row>
    <row r="26" spans="1:9">
      <c r="A26" s="11" t="s">
        <v>44</v>
      </c>
      <c r="B26" s="11"/>
      <c r="C26" s="11"/>
      <c r="D26" s="11"/>
      <c r="E26" s="11"/>
      <c r="F26" s="11"/>
      <c r="G26" s="11"/>
      <c r="H26" s="11"/>
      <c r="I26" s="11"/>
    </row>
    <row r="27" spans="1:9">
      <c r="A27" s="11" t="s">
        <v>45</v>
      </c>
      <c r="B27" s="11"/>
      <c r="C27" s="11"/>
      <c r="D27" s="11"/>
      <c r="E27" s="11"/>
      <c r="F27" s="11"/>
      <c r="G27" s="11"/>
      <c r="H27" s="11"/>
      <c r="I27" s="11"/>
    </row>
    <row r="28" spans="1:9">
      <c r="A28" s="11" t="s">
        <v>46</v>
      </c>
      <c r="B28" s="11"/>
      <c r="C28" s="11"/>
      <c r="D28" s="11"/>
      <c r="E28" s="11"/>
      <c r="F28" s="11"/>
      <c r="G28" s="11"/>
      <c r="H28" s="11"/>
      <c r="I28" s="11"/>
    </row>
    <row r="29" spans="1:9">
      <c r="A29" s="11" t="s">
        <v>47</v>
      </c>
      <c r="B29" s="11"/>
      <c r="C29" s="11"/>
      <c r="D29" s="11"/>
      <c r="E29" s="11"/>
      <c r="F29" s="11"/>
      <c r="G29" s="11"/>
      <c r="H29" s="11"/>
      <c r="I29" s="11"/>
    </row>
    <row r="30" spans="1:9">
      <c r="A30" s="11" t="s">
        <v>48</v>
      </c>
      <c r="B30" s="11"/>
      <c r="C30" s="11"/>
      <c r="D30" s="11"/>
      <c r="E30" s="11"/>
      <c r="F30" s="11"/>
      <c r="G30" s="11"/>
      <c r="H30" s="11"/>
      <c r="I30" s="11"/>
    </row>
    <row r="31" spans="1:9">
      <c r="A31" s="11" t="s">
        <v>49</v>
      </c>
      <c r="B31" s="11"/>
      <c r="C31" s="11"/>
      <c r="D31" s="11"/>
      <c r="E31" s="11"/>
      <c r="F31" s="11"/>
      <c r="G31" s="11"/>
      <c r="H31" s="11"/>
      <c r="I31" s="11"/>
    </row>
    <row r="32" spans="1:9">
      <c r="A32" s="11" t="s">
        <v>50</v>
      </c>
      <c r="B32" s="11"/>
      <c r="C32" s="11"/>
      <c r="D32" s="11"/>
      <c r="E32" s="11"/>
      <c r="F32" s="11"/>
      <c r="G32" s="11"/>
      <c r="H32" s="11"/>
      <c r="I32" s="11"/>
    </row>
    <row r="33" spans="1:9">
      <c r="A33" s="11"/>
      <c r="B33" s="11"/>
      <c r="C33" s="11"/>
      <c r="D33" s="11"/>
      <c r="E33" s="11"/>
      <c r="F33" s="11"/>
      <c r="G33" s="11"/>
      <c r="H33" s="11"/>
      <c r="I33" s="11"/>
    </row>
    <row r="34" spans="1:9">
      <c r="A34" s="11"/>
      <c r="D34" s="11"/>
      <c r="E34" s="14" t="s">
        <v>18</v>
      </c>
      <c r="F34" s="14" t="s">
        <v>51</v>
      </c>
      <c r="G34" s="11"/>
      <c r="H34" s="11"/>
      <c r="I34" s="11"/>
    </row>
    <row r="35" spans="1:9">
      <c r="A35" s="11"/>
      <c r="D35" s="11"/>
      <c r="E35" s="14" t="s">
        <v>26</v>
      </c>
      <c r="F35" s="18">
        <f>SUMIF($C$3:$C$12,E35,$H$3:$H$12)</f>
        <v>25000000</v>
      </c>
      <c r="G35" s="11"/>
      <c r="H35" s="11"/>
      <c r="I35" s="11"/>
    </row>
    <row r="36" spans="1:9">
      <c r="A36" s="11"/>
      <c r="C36" s="11"/>
      <c r="D36" s="11"/>
      <c r="E36" s="14" t="s">
        <v>33</v>
      </c>
      <c r="F36" s="18">
        <f>SUMIF($C$3:$C$12,E36,$H$3:$H$12)</f>
        <v>20300000</v>
      </c>
      <c r="G36" s="11"/>
      <c r="H36" s="11"/>
      <c r="I36" s="11"/>
    </row>
    <row r="37" spans="1:9">
      <c r="A37" s="11"/>
      <c r="B37" s="11"/>
      <c r="C37" s="11"/>
      <c r="D37" s="11"/>
      <c r="E37" s="14" t="s">
        <v>35</v>
      </c>
      <c r="F37" s="18">
        <f>SUMIF($C$3:$C$12,E37,$H$3:$H$12)</f>
        <v>15437500</v>
      </c>
      <c r="G37" s="11"/>
      <c r="H37" s="11"/>
      <c r="I37" s="11"/>
    </row>
    <row r="39" spans="2:4">
      <c r="B39" s="11" t="s">
        <v>3</v>
      </c>
      <c r="C39" s="11" t="s">
        <v>5</v>
      </c>
      <c r="D39" s="11" t="s">
        <v>5</v>
      </c>
    </row>
    <row r="40" spans="2:4">
      <c r="B40" s="11" t="s">
        <v>26</v>
      </c>
      <c r="C40" s="19" t="s">
        <v>55</v>
      </c>
      <c r="D40" t="s">
        <v>56</v>
      </c>
    </row>
    <row r="42" ht="30" spans="1:9">
      <c r="A42" s="3" t="s">
        <v>1</v>
      </c>
      <c r="B42" s="3" t="s">
        <v>2</v>
      </c>
      <c r="C42" s="4" t="s">
        <v>3</v>
      </c>
      <c r="D42" s="3" t="s">
        <v>4</v>
      </c>
      <c r="E42" s="3" t="s">
        <v>5</v>
      </c>
      <c r="F42" s="5" t="s">
        <v>6</v>
      </c>
      <c r="G42" s="5" t="s">
        <v>7</v>
      </c>
      <c r="H42" s="3" t="s">
        <v>8</v>
      </c>
      <c r="I42" s="3" t="s">
        <v>9</v>
      </c>
    </row>
    <row r="43" spans="1:9">
      <c r="A43" s="6">
        <v>7</v>
      </c>
      <c r="B43" s="7" t="s">
        <v>13</v>
      </c>
      <c r="C43" s="8" t="s">
        <v>26</v>
      </c>
      <c r="D43" s="8" t="s">
        <v>54</v>
      </c>
      <c r="E43" s="9">
        <v>37751</v>
      </c>
      <c r="F43" s="6">
        <v>20</v>
      </c>
      <c r="G43" s="8">
        <v>500000</v>
      </c>
      <c r="H43" s="10">
        <v>10000000</v>
      </c>
      <c r="I43" s="8"/>
    </row>
    <row r="44" spans="1:9">
      <c r="A44" s="6">
        <v>9</v>
      </c>
      <c r="B44" s="7" t="s">
        <v>10</v>
      </c>
      <c r="C44" s="8" t="s">
        <v>26</v>
      </c>
      <c r="D44" s="8" t="s">
        <v>30</v>
      </c>
      <c r="E44" s="9">
        <v>37756</v>
      </c>
      <c r="F44" s="6">
        <v>15</v>
      </c>
      <c r="G44" s="8">
        <v>500000</v>
      </c>
      <c r="H44" s="10">
        <v>7500000</v>
      </c>
      <c r="I44" s="8"/>
    </row>
  </sheetData>
  <mergeCells count="1">
    <mergeCell ref="A1:I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2024-11-11T14:43:00Z</dcterms:created>
  <dcterms:modified xsi:type="dcterms:W3CDTF">2024-11-18T04:24:10Z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731318F2DD2A4052BF4B5BC04913A708_12</vt:lpwstr>
  </property>
  <property fmtid="{D5CDD505-2E9C-101B-9397-08002B2CF9AE}" pid="3" name="KSOProductBuildVer">
    <vt:lpwstr>1033-12.2.0.18911</vt:lpwstr>
  </property>
</Properties>
</file>