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  <sheet name="Sheet2" sheetId="2" r:id="rId2"/>
  </sheets>
  <definedNames>
    <definedName name="_xlnm._FilterDatabase" localSheetId="0" hidden="1">Sheet1!$A$3:$J$13</definedName>
    <definedName name="_xlnm.Criteria" localSheetId="0">Sheet1!$L$3:$M$5</definedName>
    <definedName name="_xlnm.Extract" localSheetId="0">Sheet1!$O$3</definedName>
    <definedName name="_xlnm._FilterDatabase" localSheetId="1" hidden="1">Sheet2!$A$3:$J$13</definedName>
    <definedName name="_xlnm.Criteria" localSheetId="1">Sheet2!$L$3:$M$5</definedName>
    <definedName name="_xlnm.Extract" localSheetId="1">Sheet2!$O$3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<sst xmlns="http://schemas.openxmlformats.org/spreadsheetml/2006/main" count="240" uniqueCount="71">
  <si>
    <t>BẢNG TÍNH LƯƠNG GIÁO VIÊN</t>
  </si>
  <si>
    <t>Tỷ giá USD: 16,000 đồng</t>
  </si>
  <si>
    <t>STT</t>
  </si>
  <si>
    <t>Tên GV</t>
  </si>
  <si>
    <t>Quốc tịch</t>
  </si>
  <si>
    <t>Mã Lớp</t>
  </si>
  <si>
    <t>Thông tin về lớp</t>
  </si>
  <si>
    <t>Hệ số lương</t>
  </si>
  <si>
    <t>Số giờ dạy</t>
  </si>
  <si>
    <t>Lương</t>
  </si>
  <si>
    <t>Số tiền (VND)</t>
  </si>
  <si>
    <t>Ghi chú</t>
  </si>
  <si>
    <t>James</t>
  </si>
  <si>
    <t>Anh</t>
  </si>
  <si>
    <t>GE100E03</t>
  </si>
  <si>
    <t>Mỹ</t>
  </si>
  <si>
    <t>?????E*</t>
  </si>
  <si>
    <t>Endrew</t>
  </si>
  <si>
    <t>GE300E04</t>
  </si>
  <si>
    <t>lớp Nâng cao buổi Tối</t>
  </si>
  <si>
    <t>GE100A02</t>
  </si>
  <si>
    <t>Việt Nam</t>
  </si>
  <si>
    <t>lớp Sơ cấp buổi Tối</t>
  </si>
  <si>
    <t>PreBeM01</t>
  </si>
  <si>
    <t>Phương Doanh</t>
  </si>
  <si>
    <t>GE200E02</t>
  </si>
  <si>
    <t>lớp Trung cấp buổi Tối</t>
  </si>
  <si>
    <t>có trợ cấp</t>
  </si>
  <si>
    <t>GE100E02</t>
  </si>
  <si>
    <t>Thomas</t>
  </si>
  <si>
    <t>Úc</t>
  </si>
  <si>
    <t>Quỳnh Thi</t>
  </si>
  <si>
    <t>GE100A04</t>
  </si>
  <si>
    <t>LỚP HỌC</t>
  </si>
  <si>
    <t>BUỔI HỌC</t>
  </si>
  <si>
    <t>BẢNG THỐNG KÊ</t>
  </si>
  <si>
    <t>Cấp độ lớp</t>
  </si>
  <si>
    <t>Tên Lớp</t>
  </si>
  <si>
    <t>Ký hiệu</t>
  </si>
  <si>
    <t>Buổi học</t>
  </si>
  <si>
    <t>Tổng Số tiền (VND)</t>
  </si>
  <si>
    <t>Tổng Số lớp dạy</t>
  </si>
  <si>
    <t>PreBe</t>
  </si>
  <si>
    <t>Vỡ lòng</t>
  </si>
  <si>
    <t>M</t>
  </si>
  <si>
    <t>Sáng</t>
  </si>
  <si>
    <t>GE100</t>
  </si>
  <si>
    <t>Sơ cấp</t>
  </si>
  <si>
    <t>A</t>
  </si>
  <si>
    <t>Trưa</t>
  </si>
  <si>
    <t>GE200</t>
  </si>
  <si>
    <t>Trung cấp</t>
  </si>
  <si>
    <t>E</t>
  </si>
  <si>
    <t>Tối</t>
  </si>
  <si>
    <t>GE300</t>
  </si>
  <si>
    <t>Nâng cao</t>
  </si>
  <si>
    <t>Mô tả</t>
  </si>
  <si>
    <t xml:space="preserve"> 5 ký tự đầu của Mã lớp cho biết cấp độ lớp</t>
  </si>
  <si>
    <t>Ký tự thứ 6 của mã lớp cho biết buổi học</t>
  </si>
  <si>
    <t>2 ký tự cuối của mã lớp cho biết số thứ tự lớp khai giảng trong năm</t>
  </si>
  <si>
    <t>yêu cầu</t>
  </si>
  <si>
    <t>1.Thông tin về lớp: Dựa vào 5 ký tự đầu của Mã lớp tra trong bảng LỚP HỌC và ký tự thứ 6 tra trong bảng BUỔI HỌC .</t>
  </si>
  <si>
    <t xml:space="preserve">   VD: PreBeMOL thì Thông tin về lớp sẽ ghi là LỚP VỠ LÒNG BUỔI SÁNG.</t>
  </si>
  <si>
    <t>2. Lương: Hệ số lương : Dựa  vào tên GV tra trong BẢNG THỐNG KÊ.</t>
  </si>
  <si>
    <t>3.Lương: Hệ giờ dạy * ĐƠN GIÁ / 1giờ. Nếu lớp học vào buổi tối thì tăng thêm 5% Lương. Biết rằng, Đơn giá / 1giờ = 3.4 USD</t>
  </si>
  <si>
    <t>4. Số tiền (VND): Lương *TỶ giá USD. Định dạng SỐ TIỀN (VND) theo dạng 1,000,000 VND.</t>
  </si>
  <si>
    <t>5. Ghi chú: Những lớp có giáo viên thuộc quốc tịch VIỆT NAM và dạy vào các  lớp buổi tối thì ghi:"Có trợ cấp", ngược lại để trống.</t>
  </si>
  <si>
    <t>6. Sắp xếp lại bảng tính theo giá trị tăng dần của tên GV.</t>
  </si>
  <si>
    <t>7. Rút trích thông tin của các giáo viên người MỸ, VIỆT NAM dạy vào buổi tối.</t>
  </si>
  <si>
    <t>8. Lập BẢNG THỐNG KÊ theo mẫu trên.</t>
  </si>
  <si>
    <t>?????e*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</si>
</sst>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\ &quot;đồng&quot;"/>
    <numFmt numFmtId="179" formatCode="#,##0\ &quot;VND&quot;"/>
  </numFmts>
  <fonts count="26">
    <font>
      <sz val="11"/>
      <color theme="1"/>
      <name val="Calibri"/>
      <charset val="134"/>
      <scheme val="minor"/>
    </font>
    <font>
      <b/>
      <sz val="18"/>
      <name val="Arial"/>
      <charset val="0"/>
    </font>
    <font>
      <sz val="12"/>
      <name val="Arial"/>
      <charset val="0"/>
    </font>
    <font>
      <b/>
      <sz val="12"/>
      <color indexed="12"/>
      <name val="Arial"/>
      <charset val="0"/>
    </font>
    <font>
      <sz val="12"/>
      <color indexed="10"/>
      <name val="Arial"/>
      <charset val="0"/>
    </font>
    <font>
      <sz val="10"/>
      <name val="Arial"/>
      <charset val="0"/>
    </font>
    <font>
      <u/>
      <sz val="12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/>
    <xf numFmtId="0" fontId="4" fillId="0" borderId="2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1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/>
    <xf numFmtId="0" fontId="2" fillId="0" borderId="0" xfId="0" applyFont="1" applyFill="1" applyBorder="1" applyAlignment="1">
      <alignment horizontal="left" indent="1"/>
    </xf>
    <xf numFmtId="178" fontId="4" fillId="0" borderId="2" xfId="0" applyNumberFormat="1" applyFont="1" applyFill="1" applyBorder="1" applyAlignment="1">
      <alignment horizontal="center"/>
    </xf>
    <xf numFmtId="179" fontId="4" fillId="0" borderId="2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tabSelected="1" zoomScale="130" zoomScaleNormal="130" workbookViewId="0">
      <selection activeCell="K17" sqref="K17"/>
    </sheetView>
  </sheetViews>
  <sheetFormatPr defaultColWidth="14.8571428571429" defaultRowHeight="15"/>
  <cols>
    <col min="1" max="1" width="7" customWidth="1"/>
    <col min="2" max="2" width="17.8571428571429" customWidth="1"/>
    <col min="3" max="3" width="11.5714285714286" customWidth="1"/>
    <col min="4" max="4" width="14.8571428571429" customWidth="1"/>
    <col min="5" max="5" width="25.7142857142857" customWidth="1"/>
    <col min="6" max="7" width="14.8571428571429" customWidth="1"/>
    <col min="8" max="8" width="21.4285714285714" customWidth="1"/>
    <col min="9" max="9" width="18.1428571428571" customWidth="1"/>
    <col min="10" max="10" width="19.4285714285714" customWidth="1"/>
    <col min="11" max="12" width="14.8571428571429" customWidth="1"/>
    <col min="13" max="13" width="22.8571428571429" customWidth="1"/>
    <col min="14" max="18" width="14.8571428571429" customWidth="1"/>
    <col min="19" max="19" width="25.5714285714286" customWidth="1"/>
    <col min="20" max="22" width="14.8571428571429" customWidth="1"/>
    <col min="23" max="23" width="19.5714285714286" customWidth="1"/>
    <col min="24" max="16384" width="14.8571428571429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ht="15.75" spans="1:24">
      <c r="A3" s="3" t="s">
        <v>2</v>
      </c>
      <c r="B3" s="4" t="s">
        <v>3</v>
      </c>
      <c r="C3" s="3" t="s">
        <v>4</v>
      </c>
      <c r="D3" s="4" t="s">
        <v>5</v>
      </c>
      <c r="E3" s="3" t="s">
        <v>6</v>
      </c>
      <c r="F3" s="3" t="s">
        <v>7</v>
      </c>
      <c r="G3" s="3" t="s">
        <v>8</v>
      </c>
      <c r="H3" s="4" t="s">
        <v>9</v>
      </c>
      <c r="I3" s="3" t="s">
        <v>10</v>
      </c>
      <c r="J3" s="4" t="s">
        <v>11</v>
      </c>
      <c r="K3" s="8"/>
      <c r="L3" s="3" t="s">
        <v>4</v>
      </c>
      <c r="M3" s="4" t="s">
        <v>5</v>
      </c>
      <c r="N3" s="8"/>
      <c r="O3" s="3" t="s">
        <v>2</v>
      </c>
      <c r="P3" s="4" t="s">
        <v>3</v>
      </c>
      <c r="Q3" s="3" t="s">
        <v>4</v>
      </c>
      <c r="R3" s="4" t="s">
        <v>5</v>
      </c>
      <c r="S3" s="3" t="s">
        <v>6</v>
      </c>
      <c r="T3" s="3" t="s">
        <v>7</v>
      </c>
      <c r="U3" s="3" t="s">
        <v>8</v>
      </c>
      <c r="V3" s="4" t="s">
        <v>9</v>
      </c>
      <c r="W3" s="3" t="s">
        <v>10</v>
      </c>
      <c r="X3" s="4" t="s">
        <v>11</v>
      </c>
    </row>
    <row r="4" spans="1:24">
      <c r="A4" s="5">
        <v>4</v>
      </c>
      <c r="B4" s="6" t="s">
        <v>12</v>
      </c>
      <c r="C4" s="6" t="s">
        <v>13</v>
      </c>
      <c r="D4" s="6" t="s">
        <v>14</v>
      </c>
      <c r="E4" s="19" t="str">
        <f>"lớp"&amp;" "&amp;VLOOKUP(LEFT(D4,5),$B$17:$C$20,2,0)&amp;" "&amp;"buổi"&amp;" "&amp;VLOOKUP(MID(D4,6,1),$E$17:$F$19,2,0)</f>
        <v>lớp Sơ cấp buổi Tối</v>
      </c>
      <c r="F4" s="7">
        <f>VLOOKUP(B4,$H$17:$I$21,2,0)</f>
        <v>6</v>
      </c>
      <c r="G4" s="5">
        <v>32</v>
      </c>
      <c r="H4" s="7">
        <f>IF(MID(D4,6,1)="E",F4*G4*3.4*1.05,F4*G4*3.4)</f>
        <v>685.44</v>
      </c>
      <c r="I4" s="18">
        <f>H4*16000</f>
        <v>10967040</v>
      </c>
      <c r="J4" s="7" t="str">
        <f>IF(AND(C4="việt nam",MID(D4,6,1)="e"),"có trợ cấp","")</f>
        <v/>
      </c>
      <c r="K4" s="8"/>
      <c r="L4" s="6" t="s">
        <v>15</v>
      </c>
      <c r="M4" s="6" t="s">
        <v>16</v>
      </c>
      <c r="N4" s="8"/>
      <c r="O4" s="5">
        <v>2</v>
      </c>
      <c r="P4" s="6" t="s">
        <v>17</v>
      </c>
      <c r="Q4" s="6" t="s">
        <v>15</v>
      </c>
      <c r="R4" s="6" t="s">
        <v>18</v>
      </c>
      <c r="S4" s="19" t="s">
        <v>19</v>
      </c>
      <c r="T4" s="7">
        <v>8</v>
      </c>
      <c r="U4" s="5">
        <v>24</v>
      </c>
      <c r="V4" s="7">
        <v>685.44</v>
      </c>
      <c r="W4" s="18">
        <v>10967040</v>
      </c>
      <c r="X4" s="7"/>
    </row>
    <row r="5" spans="1:24">
      <c r="A5" s="5">
        <v>5</v>
      </c>
      <c r="B5" s="6" t="s">
        <v>12</v>
      </c>
      <c r="C5" s="6" t="s">
        <v>13</v>
      </c>
      <c r="D5" s="6" t="s">
        <v>20</v>
      </c>
      <c r="E5" s="19" t="str">
        <f>"lớp"&amp;" "&amp;VLOOKUP(LEFT(D5,5),$B$17:$C$20,2,0)&amp;" "&amp;"buổi"&amp;" "&amp;VLOOKUP(MID(D5,6,1),$E$17:$F$19,2,0)</f>
        <v>lớp Sơ cấp buổi Trưa</v>
      </c>
      <c r="F5" s="7">
        <f>VLOOKUP(B5,$H$17:$I$21,2,0)</f>
        <v>6</v>
      </c>
      <c r="G5" s="5">
        <v>24</v>
      </c>
      <c r="H5" s="7">
        <f>IF(MID(D5,6,1)="E",F5*G5*3.4*1.05,F5*G5*3.4)</f>
        <v>489.6</v>
      </c>
      <c r="I5" s="18">
        <f>H5*16000</f>
        <v>7833600</v>
      </c>
      <c r="J5" s="7" t="str">
        <f>IF(AND(C5="việt nam",MID(D5,6,1)="e"),"có trợ cấp","")</f>
        <v/>
      </c>
      <c r="K5" s="8"/>
      <c r="L5" s="6" t="s">
        <v>21</v>
      </c>
      <c r="M5" s="6" t="s">
        <v>16</v>
      </c>
      <c r="N5" s="8"/>
      <c r="O5" s="5">
        <v>3</v>
      </c>
      <c r="P5" s="6" t="s">
        <v>17</v>
      </c>
      <c r="Q5" s="6" t="s">
        <v>15</v>
      </c>
      <c r="R5" s="6" t="s">
        <v>14</v>
      </c>
      <c r="S5" s="19" t="s">
        <v>22</v>
      </c>
      <c r="T5" s="7">
        <v>8</v>
      </c>
      <c r="U5" s="5">
        <v>24</v>
      </c>
      <c r="V5" s="7">
        <v>685.44</v>
      </c>
      <c r="W5" s="18">
        <v>10967040</v>
      </c>
      <c r="X5" s="7"/>
    </row>
    <row r="6" spans="1:24">
      <c r="A6" s="5">
        <v>1</v>
      </c>
      <c r="B6" s="6" t="s">
        <v>17</v>
      </c>
      <c r="C6" s="6" t="s">
        <v>15</v>
      </c>
      <c r="D6" s="6" t="s">
        <v>23</v>
      </c>
      <c r="E6" s="19" t="str">
        <f>"lớp"&amp;" "&amp;VLOOKUP(LEFT(D6,5),$B$17:$C$20,2,0)&amp;" "&amp;"buổi"&amp;" "&amp;VLOOKUP(MID(D6,6,1),$E$17:$F$19,2,0)</f>
        <v>lớp Vỡ lòng buổi Sáng</v>
      </c>
      <c r="F6" s="7">
        <f>VLOOKUP(B6,$H$17:$I$21,2,0)</f>
        <v>8</v>
      </c>
      <c r="G6" s="5">
        <v>16</v>
      </c>
      <c r="H6" s="7">
        <f>IF(MID(D6,6,1)="E",F6*G6*3.4*1.05,F6*G6*3.4)</f>
        <v>435.2</v>
      </c>
      <c r="I6" s="18">
        <f>H6*16000</f>
        <v>6963200</v>
      </c>
      <c r="J6" s="7" t="str">
        <f>IF(AND(C6="việt nam",MID(D6,6,1)="e"),"có trợ cấp","")</f>
        <v/>
      </c>
      <c r="K6" s="8"/>
      <c r="L6" s="8"/>
      <c r="M6" s="8"/>
      <c r="N6" s="8"/>
      <c r="O6" s="5">
        <v>6</v>
      </c>
      <c r="P6" s="6" t="s">
        <v>24</v>
      </c>
      <c r="Q6" s="6" t="s">
        <v>21</v>
      </c>
      <c r="R6" s="6" t="s">
        <v>25</v>
      </c>
      <c r="S6" s="19" t="s">
        <v>26</v>
      </c>
      <c r="T6" s="7">
        <v>2.4</v>
      </c>
      <c r="U6" s="5">
        <v>24</v>
      </c>
      <c r="V6" s="7">
        <v>205.632</v>
      </c>
      <c r="W6" s="18">
        <v>3290112</v>
      </c>
      <c r="X6" s="7" t="s">
        <v>27</v>
      </c>
    </row>
    <row r="7" spans="1:24">
      <c r="A7" s="5">
        <v>2</v>
      </c>
      <c r="B7" s="6" t="s">
        <v>17</v>
      </c>
      <c r="C7" s="6" t="s">
        <v>15</v>
      </c>
      <c r="D7" s="6" t="s">
        <v>18</v>
      </c>
      <c r="E7" s="19" t="str">
        <f>"lớp"&amp;" "&amp;VLOOKUP(LEFT(D7,5),$B$17:$C$20,2,0)&amp;" "&amp;"buổi"&amp;" "&amp;VLOOKUP(MID(D7,6,1),$E$17:$F$19,2,0)</f>
        <v>lớp Nâng cao buổi Tối</v>
      </c>
      <c r="F7" s="7">
        <f>VLOOKUP(B7,$H$17:$I$21,2,0)</f>
        <v>8</v>
      </c>
      <c r="G7" s="5">
        <v>24</v>
      </c>
      <c r="H7" s="7">
        <f>IF(MID(D7,6,1)="E",F7*G7*3.4*1.05,F7*G7*3.4)</f>
        <v>685.44</v>
      </c>
      <c r="I7" s="18">
        <f>H7*16000</f>
        <v>10967040</v>
      </c>
      <c r="J7" s="7" t="str">
        <f>IF(AND(C7="việt nam",MID(D7,6,1)="e"),"có trợ cấp","")</f>
        <v/>
      </c>
      <c r="K7" s="8"/>
      <c r="L7" s="8"/>
      <c r="M7" s="8"/>
      <c r="N7" s="8"/>
      <c r="O7" s="5">
        <v>7</v>
      </c>
      <c r="P7" s="6" t="s">
        <v>24</v>
      </c>
      <c r="Q7" s="6" t="s">
        <v>21</v>
      </c>
      <c r="R7" s="6" t="s">
        <v>28</v>
      </c>
      <c r="S7" s="19" t="s">
        <v>22</v>
      </c>
      <c r="T7" s="7">
        <v>2.4</v>
      </c>
      <c r="U7" s="5">
        <v>16</v>
      </c>
      <c r="V7" s="7">
        <v>137.088</v>
      </c>
      <c r="W7" s="18">
        <v>2193408</v>
      </c>
      <c r="X7" s="7" t="s">
        <v>27</v>
      </c>
    </row>
    <row r="8" spans="1:24">
      <c r="A8" s="5">
        <v>3</v>
      </c>
      <c r="B8" s="6" t="s">
        <v>17</v>
      </c>
      <c r="C8" s="6" t="s">
        <v>15</v>
      </c>
      <c r="D8" s="6" t="s">
        <v>14</v>
      </c>
      <c r="E8" s="19" t="str">
        <f>"lớp"&amp;" "&amp;VLOOKUP(LEFT(D8,5),$B$17:$C$20,2,0)&amp;" "&amp;"buổi"&amp;" "&amp;VLOOKUP(MID(D8,6,1),$E$17:$F$19,2,0)</f>
        <v>lớp Sơ cấp buổi Tối</v>
      </c>
      <c r="F8" s="7">
        <f>VLOOKUP(B8,$H$17:$I$21,2,0)</f>
        <v>8</v>
      </c>
      <c r="G8" s="5">
        <v>24</v>
      </c>
      <c r="H8" s="7">
        <f>IF(MID(D8,6,1)="E",F8*G8*3.4*1.05,F8*G8*3.4)</f>
        <v>685.44</v>
      </c>
      <c r="I8" s="18">
        <f>H8*16000</f>
        <v>10967040</v>
      </c>
      <c r="J8" s="7" t="str">
        <f>IF(AND(C8="việt nam",MID(D8,6,1)="e"),"có trợ cấp","")</f>
        <v/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>
      <c r="A9" s="5">
        <v>10</v>
      </c>
      <c r="B9" s="6" t="s">
        <v>29</v>
      </c>
      <c r="C9" s="6" t="s">
        <v>30</v>
      </c>
      <c r="D9" s="6" t="s">
        <v>20</v>
      </c>
      <c r="E9" s="19" t="str">
        <f>"lớp"&amp;" "&amp;VLOOKUP(LEFT(D9,5),$B$17:$C$20,2,0)&amp;" "&amp;"buổi"&amp;" "&amp;VLOOKUP(MID(D9,6,1),$E$17:$F$19,2,0)</f>
        <v>lớp Sơ cấp buổi Trưa</v>
      </c>
      <c r="F9" s="7">
        <f>VLOOKUP(B9,$H$17:$I$21,2,0)</f>
        <v>7.2</v>
      </c>
      <c r="G9" s="5">
        <v>24</v>
      </c>
      <c r="H9" s="7">
        <f>IF(MID(D9,6,1)="E",F9*G9*3.4*1.05,F9*G9*3.4)</f>
        <v>587.52</v>
      </c>
      <c r="I9" s="18">
        <f>H9*16000</f>
        <v>9400320</v>
      </c>
      <c r="J9" s="7" t="str">
        <f>IF(AND(C9="việt nam",MID(D9,6,1)="e"),"có trợ cấp","")</f>
        <v/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>
      <c r="A10" s="5">
        <v>9</v>
      </c>
      <c r="B10" s="6" t="s">
        <v>31</v>
      </c>
      <c r="C10" s="6" t="s">
        <v>21</v>
      </c>
      <c r="D10" s="6" t="s">
        <v>23</v>
      </c>
      <c r="E10" s="19" t="str">
        <f>"lớp"&amp;" "&amp;VLOOKUP(LEFT(D10,5),$B$17:$C$20,2,0)&amp;" "&amp;"buổi"&amp;" "&amp;VLOOKUP(MID(D10,6,1),$E$17:$F$19,2,0)</f>
        <v>lớp Vỡ lòng buổi Sáng</v>
      </c>
      <c r="F10" s="7">
        <f>VLOOKUP(B10,$H$17:$I$21,2,0)</f>
        <v>2.7</v>
      </c>
      <c r="G10" s="5">
        <v>20</v>
      </c>
      <c r="H10" s="7">
        <f>IF(MID(D10,6,1)="E",F10*G10*3.4*1.05,F10*G10*3.4)</f>
        <v>183.6</v>
      </c>
      <c r="I10" s="18">
        <f>H10*16000</f>
        <v>2937600</v>
      </c>
      <c r="J10" s="7" t="str">
        <f>IF(AND(C10="việt nam",MID(D10,6,1)="e"),"có trợ cấp","")</f>
        <v/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>
      <c r="A11" s="5">
        <v>6</v>
      </c>
      <c r="B11" s="6" t="s">
        <v>24</v>
      </c>
      <c r="C11" s="6" t="s">
        <v>21</v>
      </c>
      <c r="D11" s="6" t="s">
        <v>25</v>
      </c>
      <c r="E11" s="19" t="str">
        <f>"lớp"&amp;" "&amp;VLOOKUP(LEFT(D11,5),$B$17:$C$20,2,0)&amp;" "&amp;"buổi"&amp;" "&amp;VLOOKUP(MID(D11,6,1),$E$17:$F$19,2,0)</f>
        <v>lớp Trung cấp buổi Tối</v>
      </c>
      <c r="F11" s="7">
        <f>VLOOKUP(B11,$H$17:$I$21,2,0)</f>
        <v>2.4</v>
      </c>
      <c r="G11" s="5">
        <v>24</v>
      </c>
      <c r="H11" s="7">
        <f>IF(MID(D11,6,1)="E",F11*G11*3.4*1.05,F11*G11*3.4)</f>
        <v>205.632</v>
      </c>
      <c r="I11" s="18">
        <f>H11*16000</f>
        <v>3290112</v>
      </c>
      <c r="J11" s="7" t="str">
        <f>IF(AND(C11="việt nam",MID(D11,6,1)="e"),"có trợ cấp","")</f>
        <v>có trợ cấp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>
      <c r="A12" s="5">
        <v>7</v>
      </c>
      <c r="B12" s="6" t="s">
        <v>24</v>
      </c>
      <c r="C12" s="6" t="s">
        <v>21</v>
      </c>
      <c r="D12" s="6" t="s">
        <v>28</v>
      </c>
      <c r="E12" s="19" t="str">
        <f>"lớp"&amp;" "&amp;VLOOKUP(LEFT(D12,5),$B$17:$C$20,2,0)&amp;" "&amp;"buổi"&amp;" "&amp;VLOOKUP(MID(D12,6,1),$E$17:$F$19,2,0)</f>
        <v>lớp Sơ cấp buổi Tối</v>
      </c>
      <c r="F12" s="7">
        <f>VLOOKUP(B12,$H$17:$I$21,2,0)</f>
        <v>2.4</v>
      </c>
      <c r="G12" s="5">
        <v>16</v>
      </c>
      <c r="H12" s="7">
        <f>IF(MID(D12,6,1)="E",F12*G12*3.4*1.05,F12*G12*3.4)</f>
        <v>137.088</v>
      </c>
      <c r="I12" s="18">
        <f>H12*16000</f>
        <v>2193408</v>
      </c>
      <c r="J12" s="7" t="str">
        <f>IF(AND(C12="việt nam",MID(D12,6,1)="e"),"có trợ cấp","")</f>
        <v>có trợ cấp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>
      <c r="A13" s="5">
        <v>8</v>
      </c>
      <c r="B13" s="6" t="s">
        <v>24</v>
      </c>
      <c r="C13" s="6" t="s">
        <v>21</v>
      </c>
      <c r="D13" s="6" t="s">
        <v>32</v>
      </c>
      <c r="E13" s="19" t="str">
        <f>"lớp"&amp;" "&amp;VLOOKUP(LEFT(D13,5),$B$17:$C$20,2,0)&amp;" "&amp;"buổi"&amp;" "&amp;VLOOKUP(MID(D13,6,1),$E$17:$F$19,2,0)</f>
        <v>lớp Sơ cấp buổi Trưa</v>
      </c>
      <c r="F13" s="7">
        <f>VLOOKUP(B13,$H$17:$I$21,2,0)</f>
        <v>2.4</v>
      </c>
      <c r="G13" s="5">
        <v>20</v>
      </c>
      <c r="H13" s="7">
        <f>IF(MID(D13,6,1)="E",F13*G13*3.4*1.05,F13*G13*3.4)</f>
        <v>163.2</v>
      </c>
      <c r="I13" s="18">
        <f>H13*16000</f>
        <v>2611200</v>
      </c>
      <c r="J13" s="7" t="str">
        <f>IF(AND(C13="việt nam",MID(D13,6,1)="e"),"có trợ cấp","")</f>
        <v/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s="8"/>
      <c r="B15" s="9" t="s">
        <v>33</v>
      </c>
      <c r="C15" s="9"/>
      <c r="D15" s="10"/>
      <c r="E15" s="11" t="s">
        <v>34</v>
      </c>
      <c r="F15" s="12"/>
      <c r="G15" s="10"/>
      <c r="H15" s="10" t="s">
        <v>35</v>
      </c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ht="31.5" spans="1:24">
      <c r="A16" s="8"/>
      <c r="B16" s="13" t="s">
        <v>36</v>
      </c>
      <c r="C16" s="13" t="s">
        <v>37</v>
      </c>
      <c r="D16" s="14"/>
      <c r="E16" s="13" t="s">
        <v>38</v>
      </c>
      <c r="F16" s="13" t="s">
        <v>39</v>
      </c>
      <c r="G16" s="8"/>
      <c r="H16" s="4" t="s">
        <v>3</v>
      </c>
      <c r="I16" s="3" t="s">
        <v>7</v>
      </c>
      <c r="J16" s="3" t="s">
        <v>40</v>
      </c>
      <c r="K16" s="3" t="s">
        <v>41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>
      <c r="A17" s="8"/>
      <c r="B17" s="6" t="s">
        <v>42</v>
      </c>
      <c r="C17" s="6" t="s">
        <v>43</v>
      </c>
      <c r="D17" s="10"/>
      <c r="E17" s="6" t="s">
        <v>44</v>
      </c>
      <c r="F17" s="5" t="s">
        <v>45</v>
      </c>
      <c r="G17" s="8"/>
      <c r="H17" s="6" t="s">
        <v>31</v>
      </c>
      <c r="I17" s="5">
        <v>2.7</v>
      </c>
      <c r="J17" s="18">
        <f>SUMIF($B$4:$B$13,H17,$I$4:$I$13)</f>
        <v>2937600</v>
      </c>
      <c r="K17" s="7">
        <f>COUNTIF($B$4:$B$13,H17)</f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8"/>
      <c r="B18" s="6" t="s">
        <v>46</v>
      </c>
      <c r="C18" s="6" t="s">
        <v>47</v>
      </c>
      <c r="D18" s="10"/>
      <c r="E18" s="6" t="s">
        <v>48</v>
      </c>
      <c r="F18" s="5" t="s">
        <v>49</v>
      </c>
      <c r="G18" s="8"/>
      <c r="H18" s="6" t="s">
        <v>12</v>
      </c>
      <c r="I18" s="5">
        <v>6</v>
      </c>
      <c r="J18" s="18">
        <f>SUMIF($B$4:$B$13,H18,$I$4:$I$13)</f>
        <v>18800640</v>
      </c>
      <c r="K18" s="7">
        <f>COUNTIF($B$4:$B$13,H18)</f>
        <v>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>
      <c r="A19" s="8"/>
      <c r="B19" s="6" t="s">
        <v>50</v>
      </c>
      <c r="C19" s="6" t="s">
        <v>51</v>
      </c>
      <c r="D19" s="10"/>
      <c r="E19" s="6" t="s">
        <v>52</v>
      </c>
      <c r="F19" s="5" t="s">
        <v>53</v>
      </c>
      <c r="G19" s="8"/>
      <c r="H19" s="6" t="s">
        <v>29</v>
      </c>
      <c r="I19" s="5">
        <v>7.2</v>
      </c>
      <c r="J19" s="18">
        <f>SUMIF($B$4:$B$13,H19,$I$4:$I$13)</f>
        <v>9400320</v>
      </c>
      <c r="K19" s="7">
        <f>COUNTIF($B$4:$B$13,H19)</f>
        <v>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>
      <c r="A20" s="8"/>
      <c r="B20" s="6" t="s">
        <v>54</v>
      </c>
      <c r="C20" s="6" t="s">
        <v>55</v>
      </c>
      <c r="D20" s="10"/>
      <c r="E20" s="10"/>
      <c r="F20" s="10"/>
      <c r="G20" s="8"/>
      <c r="H20" s="6" t="s">
        <v>24</v>
      </c>
      <c r="I20" s="5">
        <v>2.4</v>
      </c>
      <c r="J20" s="18">
        <f>SUMIF($B$4:$B$13,H20,$I$4:$I$13)</f>
        <v>8094720</v>
      </c>
      <c r="K20" s="7">
        <f>COUNTIF($B$4:$B$13,H20)</f>
        <v>3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>
      <c r="A21" s="8"/>
      <c r="B21" s="8"/>
      <c r="C21" s="8"/>
      <c r="D21" s="8"/>
      <c r="E21" s="8"/>
      <c r="F21" s="8"/>
      <c r="G21" s="8"/>
      <c r="H21" s="6" t="s">
        <v>17</v>
      </c>
      <c r="I21" s="5">
        <v>8</v>
      </c>
      <c r="J21" s="18">
        <f>SUMIF($B$4:$B$13,H21,$I$4:$I$13)</f>
        <v>28897280</v>
      </c>
      <c r="K21" s="7">
        <f>COUNTIF($B$4:$B$13,H21)</f>
        <v>3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>
      <c r="A22" s="15" t="s">
        <v>56</v>
      </c>
      <c r="B22" s="10"/>
      <c r="C22" s="10"/>
      <c r="D22" s="10"/>
      <c r="E22" s="10"/>
      <c r="F22" s="10"/>
      <c r="G22" s="10"/>
      <c r="H22" s="10"/>
      <c r="I22" s="10"/>
      <c r="J22" s="10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>
      <c r="A23" s="16" t="s">
        <v>57</v>
      </c>
      <c r="B23" s="10"/>
      <c r="C23" s="10"/>
      <c r="D23" s="10"/>
      <c r="E23" s="10"/>
      <c r="F23" s="10"/>
      <c r="G23" s="10"/>
      <c r="H23" s="10"/>
      <c r="I23" s="10"/>
      <c r="J23" s="10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>
      <c r="A24" s="16" t="s">
        <v>58</v>
      </c>
      <c r="B24" s="10"/>
      <c r="C24" s="10"/>
      <c r="D24" s="10"/>
      <c r="E24" s="10"/>
      <c r="F24" s="10"/>
      <c r="G24" s="10"/>
      <c r="H24" s="10"/>
      <c r="I24" s="10"/>
      <c r="J24" s="10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>
      <c r="A25" s="16" t="s">
        <v>59</v>
      </c>
      <c r="B25" s="10"/>
      <c r="C25" s="10"/>
      <c r="D25" s="10"/>
      <c r="E25" s="10"/>
      <c r="F25" s="10"/>
      <c r="G25" s="10"/>
      <c r="H25" s="10"/>
      <c r="I25" s="10"/>
      <c r="J25" s="10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>
      <c r="A26" s="15" t="s">
        <v>60</v>
      </c>
      <c r="B26" s="10"/>
      <c r="C26" s="10"/>
      <c r="D26" s="10"/>
      <c r="E26" s="10"/>
      <c r="F26" s="10"/>
      <c r="G26" s="10"/>
      <c r="H26" s="10"/>
      <c r="I26" s="10"/>
      <c r="J26" s="10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>
      <c r="A27" s="10" t="s">
        <v>61</v>
      </c>
      <c r="B27" s="10"/>
      <c r="C27" s="10"/>
      <c r="D27" s="10"/>
      <c r="E27" s="10"/>
      <c r="F27" s="10"/>
      <c r="G27" s="10"/>
      <c r="H27" s="10"/>
      <c r="I27" s="10"/>
      <c r="J27" s="10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>
      <c r="A28" s="10" t="s">
        <v>62</v>
      </c>
      <c r="B28" s="10"/>
      <c r="C28" s="10"/>
      <c r="D28" s="10"/>
      <c r="E28" s="10"/>
      <c r="F28" s="10"/>
      <c r="G28" s="10"/>
      <c r="H28" s="10"/>
      <c r="I28" s="10"/>
      <c r="J28" s="10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>
      <c r="A29" s="10" t="s">
        <v>63</v>
      </c>
      <c r="B29" s="10"/>
      <c r="C29" s="10"/>
      <c r="D29" s="10"/>
      <c r="E29" s="10"/>
      <c r="F29" s="10"/>
      <c r="G29" s="10"/>
      <c r="H29" s="10"/>
      <c r="I29" s="10"/>
      <c r="J29" s="10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ht="14" customHeight="1" spans="1:24">
      <c r="A30" s="10" t="s">
        <v>64</v>
      </c>
      <c r="B30" s="10"/>
      <c r="C30" s="10"/>
      <c r="D30" s="10"/>
      <c r="E30" s="10"/>
      <c r="F30" s="10"/>
      <c r="G30" s="10"/>
      <c r="H30" s="10"/>
      <c r="I30" s="10"/>
      <c r="J30" s="10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>
      <c r="A31" s="10" t="s">
        <v>65</v>
      </c>
      <c r="B31" s="10"/>
      <c r="C31" s="10"/>
      <c r="D31" s="10"/>
      <c r="E31" s="10"/>
      <c r="F31" s="10"/>
      <c r="G31" s="10"/>
      <c r="H31" s="10"/>
      <c r="I31" s="10"/>
      <c r="J31" s="10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>
      <c r="A32" s="10" t="s">
        <v>66</v>
      </c>
      <c r="B32" s="10"/>
      <c r="C32" s="10"/>
      <c r="D32" s="10"/>
      <c r="E32" s="10"/>
      <c r="F32" s="10"/>
      <c r="G32" s="10"/>
      <c r="H32" s="10"/>
      <c r="I32" s="10"/>
      <c r="J32" s="10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>
      <c r="A33" s="10" t="s">
        <v>67</v>
      </c>
      <c r="B33" s="10"/>
      <c r="C33" s="10"/>
      <c r="D33" s="10"/>
      <c r="E33" s="10"/>
      <c r="F33" s="10"/>
      <c r="G33" s="10"/>
      <c r="H33" s="10"/>
      <c r="I33" s="10"/>
      <c r="J33" s="10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>
      <c r="A34" s="10" t="s">
        <v>68</v>
      </c>
      <c r="B34" s="10"/>
      <c r="C34" s="10"/>
      <c r="D34" s="10"/>
      <c r="E34" s="10"/>
      <c r="F34" s="10"/>
      <c r="G34" s="10"/>
      <c r="H34" s="10"/>
      <c r="I34" s="10"/>
      <c r="J34" s="10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>
      <c r="A35" s="10" t="s">
        <v>69</v>
      </c>
      <c r="B35" s="10"/>
      <c r="C35" s="10"/>
      <c r="D35" s="10"/>
      <c r="E35" s="10"/>
      <c r="F35" s="10"/>
      <c r="G35" s="10"/>
      <c r="H35" s="10"/>
      <c r="I35" s="8"/>
      <c r="J35" s="10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</sheetData>
  <sortState ref="A4:K13">
    <sortCondition ref="K4:K13"/>
  </sortState>
  <mergeCells count="3">
    <mergeCell ref="A1:J1"/>
    <mergeCell ref="A2:J2"/>
    <mergeCell ref="B15:C15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workbookViewId="0">
      <selection activeCell="K17" sqref="K17"/>
    </sheetView>
  </sheetViews>
  <sheetFormatPr defaultColWidth="14.8571428571429" defaultRowHeight="15"/>
  <cols>
    <col min="1" max="1" width="7" customWidth="1"/>
    <col min="2" max="2" width="17.8571428571429" customWidth="1"/>
    <col min="3" max="3" width="11.5714285714286" customWidth="1"/>
    <col min="4" max="4" width="14.8571428571429" customWidth="1"/>
    <col min="5" max="5" width="25.7142857142857" customWidth="1"/>
    <col min="6" max="7" width="14.8571428571429" customWidth="1"/>
    <col min="8" max="8" width="21.4285714285714" customWidth="1"/>
    <col min="9" max="9" width="18.1428571428571" customWidth="1"/>
    <col min="10" max="10" width="19.4285714285714" customWidth="1"/>
    <col min="11" max="12" width="14.8571428571429" customWidth="1"/>
    <col min="13" max="13" width="10.1428571428571" customWidth="1"/>
    <col min="14" max="18" width="14.8571428571429" customWidth="1"/>
    <col min="19" max="19" width="25.5714285714286" customWidth="1"/>
    <col min="20" max="22" width="14.8571428571429" customWidth="1"/>
    <col min="23" max="23" width="19.5714285714286" customWidth="1"/>
    <col min="24" max="16384" width="14.8571428571429" customWidth="1"/>
  </cols>
  <sheetData>
    <row r="1" ht="23.25" spans="1:2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ht="15.75" spans="1:24">
      <c r="A3" s="3" t="s">
        <v>2</v>
      </c>
      <c r="B3" s="4" t="s">
        <v>3</v>
      </c>
      <c r="C3" s="3" t="s">
        <v>4</v>
      </c>
      <c r="D3" s="4" t="s">
        <v>5</v>
      </c>
      <c r="E3" s="3" t="s">
        <v>6</v>
      </c>
      <c r="F3" s="3" t="s">
        <v>7</v>
      </c>
      <c r="G3" s="3" t="s">
        <v>8</v>
      </c>
      <c r="H3" s="4" t="s">
        <v>9</v>
      </c>
      <c r="I3" s="3" t="s">
        <v>10</v>
      </c>
      <c r="J3" s="4" t="s">
        <v>11</v>
      </c>
      <c r="K3" s="8"/>
      <c r="L3" s="3" t="s">
        <v>4</v>
      </c>
      <c r="M3" s="4" t="s">
        <v>5</v>
      </c>
      <c r="N3" s="8"/>
      <c r="O3" s="3" t="s">
        <v>2</v>
      </c>
      <c r="P3" s="4" t="s">
        <v>3</v>
      </c>
      <c r="Q3" s="3" t="s">
        <v>4</v>
      </c>
      <c r="R3" s="4" t="s">
        <v>5</v>
      </c>
      <c r="S3" s="3" t="s">
        <v>6</v>
      </c>
      <c r="T3" s="3" t="s">
        <v>7</v>
      </c>
      <c r="U3" s="3" t="s">
        <v>8</v>
      </c>
      <c r="V3" s="4" t="s">
        <v>9</v>
      </c>
      <c r="W3" s="3" t="s">
        <v>10</v>
      </c>
      <c r="X3" s="4" t="s">
        <v>11</v>
      </c>
    </row>
    <row r="4" spans="1:24">
      <c r="A4" s="5">
        <v>1</v>
      </c>
      <c r="B4" s="6" t="s">
        <v>17</v>
      </c>
      <c r="C4" s="6" t="s">
        <v>15</v>
      </c>
      <c r="D4" s="6" t="s">
        <v>23</v>
      </c>
      <c r="E4" s="7" t="str">
        <f t="shared" ref="E4:E13" si="0">"lớp"&amp;" "&amp;VLOOKUP(LEFT(D4,5),$B$17:$C$20,2,0)&amp;" "&amp;"buổi"&amp;" "&amp;VLOOKUP(MID(D4,6,1),$E$17:$F$19,2,0)</f>
        <v>lớp Vỡ lòng buổi Sáng</v>
      </c>
      <c r="F4" s="7">
        <f t="shared" ref="F4:F13" si="1">VLOOKUP(B4,$H$17:$I$21,2,0)</f>
        <v>8</v>
      </c>
      <c r="G4" s="5">
        <v>16</v>
      </c>
      <c r="H4" s="7">
        <f>IF(MID(D4,6,1)="E",F4*G4*3.4*1.05,F4*G4*3.4)</f>
        <v>435.2</v>
      </c>
      <c r="I4" s="17">
        <f t="shared" ref="I4:I13" si="2">H4*16000</f>
        <v>6963200</v>
      </c>
      <c r="J4" s="7" t="str">
        <f t="shared" ref="J4:J13" si="3">IF(AND(C4="việt nam",MID(D4,6,1)="e"),"có trợ cấp","")</f>
        <v/>
      </c>
      <c r="K4" s="8"/>
      <c r="L4" s="6" t="s">
        <v>15</v>
      </c>
      <c r="M4" s="6" t="s">
        <v>70</v>
      </c>
      <c r="N4" s="8"/>
      <c r="O4" s="5">
        <v>2</v>
      </c>
      <c r="P4" s="6" t="s">
        <v>17</v>
      </c>
      <c r="Q4" s="6" t="s">
        <v>15</v>
      </c>
      <c r="R4" s="6" t="s">
        <v>18</v>
      </c>
      <c r="S4" s="7" t="s">
        <v>19</v>
      </c>
      <c r="T4" s="7">
        <v>8</v>
      </c>
      <c r="U4" s="5">
        <v>24</v>
      </c>
      <c r="V4" s="7">
        <v>652.8</v>
      </c>
      <c r="W4" s="17">
        <v>10444800</v>
      </c>
      <c r="X4" s="7"/>
    </row>
    <row r="5" spans="1:24">
      <c r="A5" s="5">
        <v>2</v>
      </c>
      <c r="B5" s="6" t="s">
        <v>17</v>
      </c>
      <c r="C5" s="6" t="s">
        <v>15</v>
      </c>
      <c r="D5" s="6" t="s">
        <v>18</v>
      </c>
      <c r="E5" s="7" t="str">
        <f t="shared" si="0"/>
        <v>lớp Nâng cao buổi Tối</v>
      </c>
      <c r="F5" s="7">
        <f t="shared" si="1"/>
        <v>8</v>
      </c>
      <c r="G5" s="5">
        <v>24</v>
      </c>
      <c r="H5" s="7">
        <f t="shared" ref="H5:H13" si="4">IF(MID(D5,6,1)="E",F5*G5*3.4*1.05,F5*G5*3.4)</f>
        <v>685.44</v>
      </c>
      <c r="I5" s="17">
        <f t="shared" si="2"/>
        <v>10967040</v>
      </c>
      <c r="J5" s="7" t="str">
        <f t="shared" si="3"/>
        <v/>
      </c>
      <c r="K5" s="8"/>
      <c r="L5" s="6" t="s">
        <v>21</v>
      </c>
      <c r="M5" s="6" t="s">
        <v>70</v>
      </c>
      <c r="N5" s="8"/>
      <c r="O5" s="5">
        <v>3</v>
      </c>
      <c r="P5" s="6" t="s">
        <v>17</v>
      </c>
      <c r="Q5" s="6" t="s">
        <v>15</v>
      </c>
      <c r="R5" s="6" t="s">
        <v>14</v>
      </c>
      <c r="S5" s="7" t="s">
        <v>22</v>
      </c>
      <c r="T5" s="7">
        <v>8</v>
      </c>
      <c r="U5" s="5">
        <v>24</v>
      </c>
      <c r="V5" s="7">
        <v>652.8</v>
      </c>
      <c r="W5" s="17">
        <v>10444800</v>
      </c>
      <c r="X5" s="7"/>
    </row>
    <row r="6" spans="1:24">
      <c r="A6" s="5">
        <v>3</v>
      </c>
      <c r="B6" s="6" t="s">
        <v>17</v>
      </c>
      <c r="C6" s="6" t="s">
        <v>15</v>
      </c>
      <c r="D6" s="6" t="s">
        <v>14</v>
      </c>
      <c r="E6" s="7" t="str">
        <f t="shared" si="0"/>
        <v>lớp Sơ cấp buổi Tối</v>
      </c>
      <c r="F6" s="7">
        <f t="shared" si="1"/>
        <v>8</v>
      </c>
      <c r="G6" s="5">
        <v>24</v>
      </c>
      <c r="H6" s="7">
        <f t="shared" si="4"/>
        <v>685.44</v>
      </c>
      <c r="I6" s="17">
        <f t="shared" si="2"/>
        <v>10967040</v>
      </c>
      <c r="J6" s="7" t="str">
        <f t="shared" si="3"/>
        <v/>
      </c>
      <c r="K6" s="8"/>
      <c r="L6" s="8"/>
      <c r="M6" s="8"/>
      <c r="N6" s="8"/>
      <c r="O6" s="5">
        <v>6</v>
      </c>
      <c r="P6" s="6" t="s">
        <v>24</v>
      </c>
      <c r="Q6" s="6" t="s">
        <v>21</v>
      </c>
      <c r="R6" s="6" t="s">
        <v>25</v>
      </c>
      <c r="S6" s="7" t="s">
        <v>26</v>
      </c>
      <c r="T6" s="7">
        <v>2.4</v>
      </c>
      <c r="U6" s="5">
        <v>24</v>
      </c>
      <c r="V6" s="7">
        <v>195.84</v>
      </c>
      <c r="W6" s="17">
        <v>3133440</v>
      </c>
      <c r="X6" s="7" t="s">
        <v>27</v>
      </c>
    </row>
    <row r="7" spans="1:24">
      <c r="A7" s="5">
        <v>4</v>
      </c>
      <c r="B7" s="6" t="s">
        <v>12</v>
      </c>
      <c r="C7" s="6" t="s">
        <v>13</v>
      </c>
      <c r="D7" s="6" t="s">
        <v>14</v>
      </c>
      <c r="E7" s="7" t="str">
        <f t="shared" si="0"/>
        <v>lớp Sơ cấp buổi Tối</v>
      </c>
      <c r="F7" s="7">
        <f t="shared" si="1"/>
        <v>6</v>
      </c>
      <c r="G7" s="5">
        <v>32</v>
      </c>
      <c r="H7" s="7">
        <f t="shared" si="4"/>
        <v>685.44</v>
      </c>
      <c r="I7" s="17">
        <f t="shared" si="2"/>
        <v>10967040</v>
      </c>
      <c r="J7" s="7" t="str">
        <f t="shared" si="3"/>
        <v/>
      </c>
      <c r="K7" s="8"/>
      <c r="L7" s="8"/>
      <c r="M7" s="8"/>
      <c r="N7" s="8"/>
      <c r="O7" s="5">
        <v>7</v>
      </c>
      <c r="P7" s="6" t="s">
        <v>24</v>
      </c>
      <c r="Q7" s="6" t="s">
        <v>21</v>
      </c>
      <c r="R7" s="6" t="s">
        <v>28</v>
      </c>
      <c r="S7" s="7" t="s">
        <v>22</v>
      </c>
      <c r="T7" s="7">
        <v>2.4</v>
      </c>
      <c r="U7" s="5">
        <v>16</v>
      </c>
      <c r="V7" s="7">
        <v>130.56</v>
      </c>
      <c r="W7" s="17">
        <v>2088960</v>
      </c>
      <c r="X7" s="7" t="s">
        <v>27</v>
      </c>
    </row>
    <row r="8" spans="1:24">
      <c r="A8" s="5">
        <v>5</v>
      </c>
      <c r="B8" s="6" t="s">
        <v>12</v>
      </c>
      <c r="C8" s="6" t="s">
        <v>13</v>
      </c>
      <c r="D8" s="6" t="s">
        <v>20</v>
      </c>
      <c r="E8" s="7" t="str">
        <f t="shared" si="0"/>
        <v>lớp Sơ cấp buổi Trưa</v>
      </c>
      <c r="F8" s="7">
        <f t="shared" si="1"/>
        <v>6</v>
      </c>
      <c r="G8" s="5">
        <v>24</v>
      </c>
      <c r="H8" s="7">
        <f t="shared" si="4"/>
        <v>489.6</v>
      </c>
      <c r="I8" s="17">
        <f t="shared" si="2"/>
        <v>7833600</v>
      </c>
      <c r="J8" s="7" t="str">
        <f t="shared" si="3"/>
        <v/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>
      <c r="A9" s="5">
        <v>6</v>
      </c>
      <c r="B9" s="6" t="s">
        <v>24</v>
      </c>
      <c r="C9" s="6" t="s">
        <v>21</v>
      </c>
      <c r="D9" s="6" t="s">
        <v>25</v>
      </c>
      <c r="E9" s="7" t="str">
        <f t="shared" si="0"/>
        <v>lớp Trung cấp buổi Tối</v>
      </c>
      <c r="F9" s="7">
        <f t="shared" si="1"/>
        <v>2.4</v>
      </c>
      <c r="G9" s="5">
        <v>24</v>
      </c>
      <c r="H9" s="7">
        <f t="shared" si="4"/>
        <v>205.632</v>
      </c>
      <c r="I9" s="17">
        <f t="shared" si="2"/>
        <v>3290112</v>
      </c>
      <c r="J9" s="7" t="str">
        <f t="shared" si="3"/>
        <v>có trợ cấp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>
      <c r="A10" s="5">
        <v>7</v>
      </c>
      <c r="B10" s="6" t="s">
        <v>24</v>
      </c>
      <c r="C10" s="6" t="s">
        <v>21</v>
      </c>
      <c r="D10" s="6" t="s">
        <v>28</v>
      </c>
      <c r="E10" s="7" t="str">
        <f t="shared" si="0"/>
        <v>lớp Sơ cấp buổi Tối</v>
      </c>
      <c r="F10" s="7">
        <f t="shared" si="1"/>
        <v>2.4</v>
      </c>
      <c r="G10" s="5">
        <v>16</v>
      </c>
      <c r="H10" s="7">
        <f t="shared" si="4"/>
        <v>137.088</v>
      </c>
      <c r="I10" s="17">
        <f t="shared" si="2"/>
        <v>2193408</v>
      </c>
      <c r="J10" s="7" t="str">
        <f t="shared" si="3"/>
        <v>có trợ cấp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>
      <c r="A11" s="5">
        <v>8</v>
      </c>
      <c r="B11" s="6" t="s">
        <v>24</v>
      </c>
      <c r="C11" s="6" t="s">
        <v>21</v>
      </c>
      <c r="D11" s="6" t="s">
        <v>32</v>
      </c>
      <c r="E11" s="7" t="str">
        <f t="shared" si="0"/>
        <v>lớp Sơ cấp buổi Trưa</v>
      </c>
      <c r="F11" s="7">
        <f t="shared" si="1"/>
        <v>2.4</v>
      </c>
      <c r="G11" s="5">
        <v>20</v>
      </c>
      <c r="H11" s="7">
        <f t="shared" si="4"/>
        <v>163.2</v>
      </c>
      <c r="I11" s="17">
        <f t="shared" si="2"/>
        <v>2611200</v>
      </c>
      <c r="J11" s="7" t="str">
        <f t="shared" si="3"/>
        <v/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>
      <c r="A12" s="5">
        <v>9</v>
      </c>
      <c r="B12" s="6" t="s">
        <v>31</v>
      </c>
      <c r="C12" s="6" t="s">
        <v>21</v>
      </c>
      <c r="D12" s="6" t="s">
        <v>23</v>
      </c>
      <c r="E12" s="7" t="str">
        <f t="shared" si="0"/>
        <v>lớp Vỡ lòng buổi Sáng</v>
      </c>
      <c r="F12" s="7">
        <f t="shared" si="1"/>
        <v>2.7</v>
      </c>
      <c r="G12" s="5">
        <v>20</v>
      </c>
      <c r="H12" s="7">
        <f t="shared" si="4"/>
        <v>183.6</v>
      </c>
      <c r="I12" s="17">
        <f t="shared" si="2"/>
        <v>2937600</v>
      </c>
      <c r="J12" s="7" t="str">
        <f t="shared" si="3"/>
        <v/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>
      <c r="A13" s="5">
        <v>10</v>
      </c>
      <c r="B13" s="6" t="s">
        <v>29</v>
      </c>
      <c r="C13" s="6" t="s">
        <v>30</v>
      </c>
      <c r="D13" s="6" t="s">
        <v>20</v>
      </c>
      <c r="E13" s="7" t="str">
        <f t="shared" si="0"/>
        <v>lớp Sơ cấp buổi Trưa</v>
      </c>
      <c r="F13" s="7">
        <f t="shared" si="1"/>
        <v>7.2</v>
      </c>
      <c r="G13" s="5">
        <v>24</v>
      </c>
      <c r="H13" s="7">
        <f t="shared" si="4"/>
        <v>587.52</v>
      </c>
      <c r="I13" s="17">
        <f t="shared" si="2"/>
        <v>9400320</v>
      </c>
      <c r="J13" s="7" t="str">
        <f t="shared" si="3"/>
        <v/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>
      <c r="A15" s="8"/>
      <c r="B15" s="9" t="s">
        <v>33</v>
      </c>
      <c r="C15" s="9"/>
      <c r="D15" s="10"/>
      <c r="E15" s="11" t="s">
        <v>34</v>
      </c>
      <c r="F15" s="12"/>
      <c r="G15" s="10"/>
      <c r="H15" s="10" t="s">
        <v>35</v>
      </c>
      <c r="I15" s="10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ht="31.5" spans="1:24">
      <c r="A16" s="8"/>
      <c r="B16" s="13" t="s">
        <v>36</v>
      </c>
      <c r="C16" s="13" t="s">
        <v>37</v>
      </c>
      <c r="D16" s="14"/>
      <c r="E16" s="13" t="s">
        <v>38</v>
      </c>
      <c r="F16" s="13" t="s">
        <v>39</v>
      </c>
      <c r="G16" s="8"/>
      <c r="H16" s="4" t="s">
        <v>3</v>
      </c>
      <c r="I16" s="3" t="s">
        <v>7</v>
      </c>
      <c r="J16" s="3" t="s">
        <v>40</v>
      </c>
      <c r="K16" s="3" t="s">
        <v>41</v>
      </c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>
      <c r="A17" s="8"/>
      <c r="B17" s="6" t="s">
        <v>42</v>
      </c>
      <c r="C17" s="6" t="s">
        <v>43</v>
      </c>
      <c r="D17" s="10"/>
      <c r="E17" s="6" t="s">
        <v>44</v>
      </c>
      <c r="F17" s="5" t="s">
        <v>45</v>
      </c>
      <c r="G17" s="8"/>
      <c r="H17" s="6" t="s">
        <v>31</v>
      </c>
      <c r="I17" s="5">
        <v>2.7</v>
      </c>
      <c r="J17" s="18">
        <f>SUMIF($B$4:$B$13,H17,$I$4:$I$13)</f>
        <v>2937600</v>
      </c>
      <c r="K17" s="7">
        <f>COUNTIF($B$4:$B$13,H17)</f>
        <v>1</v>
      </c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>
      <c r="A18" s="8"/>
      <c r="B18" s="6" t="s">
        <v>46</v>
      </c>
      <c r="C18" s="6" t="s">
        <v>47</v>
      </c>
      <c r="D18" s="10"/>
      <c r="E18" s="6" t="s">
        <v>48</v>
      </c>
      <c r="F18" s="5" t="s">
        <v>49</v>
      </c>
      <c r="G18" s="8"/>
      <c r="H18" s="6" t="s">
        <v>12</v>
      </c>
      <c r="I18" s="5">
        <v>6</v>
      </c>
      <c r="J18" s="18">
        <f>SUMIF($B$4:$B$13,H18,$I$4:$I$13)</f>
        <v>18800640</v>
      </c>
      <c r="K18" s="7">
        <f>COUNTIF($B$4:$B$13,H18)</f>
        <v>2</v>
      </c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>
      <c r="A19" s="8"/>
      <c r="B19" s="6" t="s">
        <v>50</v>
      </c>
      <c r="C19" s="6" t="s">
        <v>51</v>
      </c>
      <c r="D19" s="10"/>
      <c r="E19" s="6" t="s">
        <v>52</v>
      </c>
      <c r="F19" s="5" t="s">
        <v>53</v>
      </c>
      <c r="G19" s="8"/>
      <c r="H19" s="6" t="s">
        <v>29</v>
      </c>
      <c r="I19" s="5">
        <v>7.2</v>
      </c>
      <c r="J19" s="18">
        <f>SUMIF($B$4:$B$13,H19,$I$4:$I$13)</f>
        <v>9400320</v>
      </c>
      <c r="K19" s="7">
        <f>COUNTIF($B$4:$B$13,H19)</f>
        <v>1</v>
      </c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>
      <c r="A20" s="8"/>
      <c r="B20" s="6" t="s">
        <v>54</v>
      </c>
      <c r="C20" s="6" t="s">
        <v>55</v>
      </c>
      <c r="D20" s="10"/>
      <c r="E20" s="10"/>
      <c r="F20" s="10"/>
      <c r="G20" s="8"/>
      <c r="H20" s="6" t="s">
        <v>24</v>
      </c>
      <c r="I20" s="5">
        <v>2.4</v>
      </c>
      <c r="J20" s="18">
        <f>SUMIF($B$4:$B$13,H20,$I$4:$I$13)</f>
        <v>8094720</v>
      </c>
      <c r="K20" s="7">
        <f>COUNTIF($B$4:$B$13,H20)</f>
        <v>3</v>
      </c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>
      <c r="A21" s="8"/>
      <c r="B21" s="8"/>
      <c r="C21" s="8"/>
      <c r="D21" s="8"/>
      <c r="E21" s="8"/>
      <c r="F21" s="8"/>
      <c r="G21" s="8"/>
      <c r="H21" s="6" t="s">
        <v>17</v>
      </c>
      <c r="I21" s="5">
        <v>8</v>
      </c>
      <c r="J21" s="18">
        <f>SUMIF($B$4:$B$13,H21,$I$4:$I$13)</f>
        <v>28897280</v>
      </c>
      <c r="K21" s="7">
        <f>COUNTIF($B$4:$B$13,H21)</f>
        <v>3</v>
      </c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>
      <c r="A22" s="15" t="s">
        <v>56</v>
      </c>
      <c r="B22" s="10"/>
      <c r="C22" s="10"/>
      <c r="D22" s="10"/>
      <c r="E22" s="10"/>
      <c r="F22" s="10"/>
      <c r="G22" s="10"/>
      <c r="H22" s="10"/>
      <c r="I22" s="10"/>
      <c r="J22" s="10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>
      <c r="A23" s="16" t="s">
        <v>57</v>
      </c>
      <c r="B23" s="10"/>
      <c r="C23" s="10"/>
      <c r="D23" s="10"/>
      <c r="E23" s="10"/>
      <c r="F23" s="10"/>
      <c r="G23" s="10"/>
      <c r="H23" s="10"/>
      <c r="I23" s="10"/>
      <c r="J23" s="10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>
      <c r="A24" s="16" t="s">
        <v>58</v>
      </c>
      <c r="B24" s="10"/>
      <c r="C24" s="10"/>
      <c r="D24" s="10"/>
      <c r="E24" s="10"/>
      <c r="F24" s="10"/>
      <c r="G24" s="10"/>
      <c r="H24" s="10"/>
      <c r="I24" s="10"/>
      <c r="J24" s="10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>
      <c r="A25" s="16" t="s">
        <v>59</v>
      </c>
      <c r="B25" s="10"/>
      <c r="C25" s="10"/>
      <c r="D25" s="10"/>
      <c r="E25" s="10"/>
      <c r="F25" s="10"/>
      <c r="G25" s="10"/>
      <c r="H25" s="10"/>
      <c r="I25" s="10"/>
      <c r="J25" s="10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>
      <c r="A26" s="15" t="s">
        <v>60</v>
      </c>
      <c r="B26" s="10"/>
      <c r="C26" s="10"/>
      <c r="D26" s="10"/>
      <c r="E26" s="10"/>
      <c r="F26" s="10"/>
      <c r="G26" s="10"/>
      <c r="H26" s="10"/>
      <c r="I26" s="10"/>
      <c r="J26" s="10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>
      <c r="A27" s="10" t="s">
        <v>61</v>
      </c>
      <c r="B27" s="10"/>
      <c r="C27" s="10"/>
      <c r="D27" s="10"/>
      <c r="E27" s="10"/>
      <c r="F27" s="10"/>
      <c r="G27" s="10"/>
      <c r="H27" s="10"/>
      <c r="I27" s="10"/>
      <c r="J27" s="10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>
      <c r="A28" s="10" t="s">
        <v>62</v>
      </c>
      <c r="B28" s="10"/>
      <c r="C28" s="10"/>
      <c r="D28" s="10"/>
      <c r="E28" s="10"/>
      <c r="F28" s="10"/>
      <c r="G28" s="10"/>
      <c r="H28" s="10"/>
      <c r="I28" s="10"/>
      <c r="J28" s="10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>
      <c r="A29" s="10" t="s">
        <v>63</v>
      </c>
      <c r="B29" s="10"/>
      <c r="C29" s="10"/>
      <c r="D29" s="10"/>
      <c r="E29" s="10"/>
      <c r="F29" s="10"/>
      <c r="G29" s="10"/>
      <c r="H29" s="10"/>
      <c r="I29" s="10"/>
      <c r="J29" s="10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>
      <c r="A30" s="10" t="s">
        <v>64</v>
      </c>
      <c r="B30" s="10"/>
      <c r="C30" s="10"/>
      <c r="D30" s="10"/>
      <c r="E30" s="10"/>
      <c r="F30" s="10"/>
      <c r="G30" s="10"/>
      <c r="H30" s="10"/>
      <c r="I30" s="10"/>
      <c r="J30" s="10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>
      <c r="A31" s="10" t="s">
        <v>65</v>
      </c>
      <c r="B31" s="10"/>
      <c r="C31" s="10"/>
      <c r="D31" s="10"/>
      <c r="E31" s="10"/>
      <c r="F31" s="10"/>
      <c r="G31" s="10"/>
      <c r="H31" s="10"/>
      <c r="I31" s="10"/>
      <c r="J31" s="10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>
      <c r="A32" s="10" t="s">
        <v>66</v>
      </c>
      <c r="B32" s="10"/>
      <c r="C32" s="10"/>
      <c r="D32" s="10"/>
      <c r="E32" s="10"/>
      <c r="F32" s="10"/>
      <c r="G32" s="10"/>
      <c r="H32" s="10"/>
      <c r="I32" s="10"/>
      <c r="J32" s="10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>
      <c r="A33" s="10" t="s">
        <v>67</v>
      </c>
      <c r="B33" s="10"/>
      <c r="C33" s="10"/>
      <c r="D33" s="10"/>
      <c r="E33" s="10"/>
      <c r="F33" s="10"/>
      <c r="G33" s="10"/>
      <c r="H33" s="10"/>
      <c r="I33" s="10"/>
      <c r="J33" s="10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>
      <c r="A34" s="10" t="s">
        <v>68</v>
      </c>
      <c r="B34" s="10"/>
      <c r="C34" s="10"/>
      <c r="D34" s="10"/>
      <c r="E34" s="10"/>
      <c r="F34" s="10"/>
      <c r="G34" s="10"/>
      <c r="H34" s="10"/>
      <c r="I34" s="10"/>
      <c r="J34" s="10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>
      <c r="A35" s="10" t="s">
        <v>69</v>
      </c>
      <c r="B35" s="10"/>
      <c r="C35" s="10"/>
      <c r="D35" s="10"/>
      <c r="E35" s="10"/>
      <c r="F35" s="10"/>
      <c r="G35" s="10"/>
      <c r="H35" s="10"/>
      <c r="I35" s="8"/>
      <c r="J35" s="10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</sheetData>
  <mergeCells count="3">
    <mergeCell ref="A1:J1"/>
    <mergeCell ref="A2:J2"/>
    <mergeCell ref="B15:C1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2024-11-11T14:43:00Z</dcterms:created>
  <dcterms:modified xsi:type="dcterms:W3CDTF">2024-11-12T13:36:13Z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731318F2DD2A4052BF4B5BC04913A708_12</vt:lpwstr>
  </property>
  <property fmtid="{D5CDD505-2E9C-101B-9397-08002B2CF9AE}" pid="3" name="KSOProductBuildVer">
    <vt:lpwstr>1033-12.2.0.18607</vt:lpwstr>
  </property>
</Properties>
</file>