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7" r:id="rId1"/>
    <sheet name="Sheet2" sheetId="9" r:id="rId2"/>
  </sheets>
  <definedNames>
    <definedName name="_xlnm._FilterDatabase" localSheetId="0" hidden="1">Sheet1!$A$2:$H$10</definedName>
    <definedName name="_xlnm.Criteria" localSheetId="0">Sheet1!$J$2:$L$4</definedName>
    <definedName name="_xlnm.Extract" localSheetId="0">Sheet1!$J$6</definedName>
    <definedName name="_xlnm._FilterDatabase" localSheetId="1" hidden="1">Sheet2!$A$2:$H$10</definedName>
    <definedName name="_xlnm.Criteria" localSheetId="1">Sheet2!$J$2:$L$4</definedName>
    <definedName name="_xlnm.Extract" localSheetId="1">Sheet2!$J$6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<sst xmlns="http://schemas.openxmlformats.org/spreadsheetml/2006/main" count="140" uniqueCount="44">
  <si>
    <t>BÁN HÀNG GỖ - TRE - NỨA NĂM 2008</t>
  </si>
  <si>
    <t>STT</t>
  </si>
  <si>
    <t>PHIẾU HÀNG</t>
  </si>
  <si>
    <t>TÊN HÀNG</t>
  </si>
  <si>
    <t>SỐ LƯỢNG</t>
  </si>
  <si>
    <t>ĐƠN VỊ TÍNH</t>
  </si>
  <si>
    <t>ĐƠN GIÁ</t>
  </si>
  <si>
    <t>THÀNH TIỀN</t>
  </si>
  <si>
    <t>GHI CHÚ</t>
  </si>
  <si>
    <t>CE01_1405</t>
  </si>
  <si>
    <t>Tăm nhang</t>
  </si>
  <si>
    <t>CE01_1011</t>
  </si>
  <si>
    <t>Giỏ tre đựng rau</t>
  </si>
  <si>
    <t>GM02_2206</t>
  </si>
  <si>
    <t>GM02_2005</t>
  </si>
  <si>
    <t>TN02_0908</t>
  </si>
  <si>
    <t>Kg</t>
  </si>
  <si>
    <t>-</t>
  </si>
  <si>
    <t>TN01_2012</t>
  </si>
  <si>
    <t>GT01_1210</t>
  </si>
  <si>
    <t>Cái</t>
  </si>
  <si>
    <t>GT01_1512</t>
  </si>
  <si>
    <t>BẢNG HIỆU</t>
  </si>
  <si>
    <t>BẢNG ĐƠN GIÁ LOẠI 1:</t>
  </si>
  <si>
    <t>MÃ HIỆU</t>
  </si>
  <si>
    <t>GM</t>
  </si>
  <si>
    <t>GT</t>
  </si>
  <si>
    <t>TN</t>
  </si>
  <si>
    <t>CE</t>
  </si>
  <si>
    <t>Giỏ mây</t>
  </si>
  <si>
    <t>Tấm</t>
  </si>
  <si>
    <t>Cót ép</t>
  </si>
  <si>
    <t>Mô tả:</t>
  </si>
  <si>
    <r>
      <rPr>
        <sz val="10"/>
        <rFont val="Arial"/>
        <charset val="0"/>
      </rPr>
      <t xml:space="preserve">2 ký tự đầu của Phiếu hàng là </t>
    </r>
    <r>
      <rPr>
        <b/>
        <sz val="10"/>
        <rFont val="Arial"/>
        <charset val="0"/>
      </rPr>
      <t>Mã hiệu</t>
    </r>
  </si>
  <si>
    <r>
      <rPr>
        <sz val="10"/>
        <rFont val="Arial"/>
        <charset val="0"/>
      </rPr>
      <t xml:space="preserve">2 ký tự 3, 4 của Phiếu hàng là </t>
    </r>
    <r>
      <rPr>
        <b/>
        <sz val="10"/>
        <rFont val="Arial"/>
        <charset val="0"/>
      </rPr>
      <t>Loại hàng</t>
    </r>
    <r>
      <rPr>
        <sz val="10"/>
        <rFont val="Arial"/>
        <charset val="0"/>
      </rPr>
      <t xml:space="preserve"> (01: Loại 1; 02: loại 2)</t>
    </r>
  </si>
  <si>
    <r>
      <rPr>
        <sz val="10"/>
        <rFont val="Arial"/>
        <charset val="0"/>
      </rPr>
      <t xml:space="preserve">Các ký tự cuối 6, 7, 8, 9 của Phiếu hàng là </t>
    </r>
    <r>
      <rPr>
        <b/>
        <sz val="10"/>
        <rFont val="Arial"/>
        <charset val="0"/>
      </rPr>
      <t xml:space="preserve">Ngày tháng </t>
    </r>
    <r>
      <rPr>
        <sz val="10"/>
        <rFont val="Arial"/>
        <charset val="0"/>
      </rPr>
      <t>(ký tự 6, 7: Ngày; ký tự 8, 9: tháng).</t>
    </r>
  </si>
  <si>
    <t>Yêu cầu</t>
  </si>
  <si>
    <r>
      <rPr>
        <sz val="10"/>
        <rFont val="Arial"/>
        <charset val="0"/>
      </rPr>
      <t xml:space="preserve">1. Tên hàng: Dựa vào </t>
    </r>
    <r>
      <rPr>
        <b/>
        <sz val="10"/>
        <rFont val="Arial"/>
        <charset val="0"/>
      </rPr>
      <t xml:space="preserve">Mã hiệu </t>
    </r>
    <r>
      <rPr>
        <sz val="10"/>
        <rFont val="Arial"/>
        <charset val="0"/>
      </rPr>
      <t>tra trong BẢNG HIỆU.</t>
    </r>
  </si>
  <si>
    <r>
      <rPr>
        <sz val="10"/>
        <rFont val="Arial"/>
        <charset val="0"/>
      </rPr>
      <t xml:space="preserve">2. Đơn vị tính: Dựa vào </t>
    </r>
    <r>
      <rPr>
        <b/>
        <sz val="10"/>
        <rFont val="Arial"/>
        <charset val="0"/>
      </rPr>
      <t xml:space="preserve">Mã hiệu </t>
    </r>
    <r>
      <rPr>
        <sz val="10"/>
        <rFont val="Arial"/>
        <charset val="0"/>
      </rPr>
      <t>tra trong BẢNG ĐƠN GIÁ LOẠI 1</t>
    </r>
  </si>
  <si>
    <r>
      <rPr>
        <sz val="10"/>
        <rFont val="Arial"/>
        <charset val="0"/>
      </rPr>
      <t xml:space="preserve">3. Đơn giá: Dựa vào </t>
    </r>
    <r>
      <rPr>
        <b/>
        <sz val="10"/>
        <rFont val="Arial"/>
        <charset val="0"/>
      </rPr>
      <t xml:space="preserve">Mã hiệu </t>
    </r>
    <r>
      <rPr>
        <sz val="10"/>
        <rFont val="Arial"/>
        <charset val="0"/>
      </rPr>
      <t>tra trong BẢNG ĐƠN GIÁ LOẠI 1. Tuy nhiên, nếu mặt hàng loại 2 thì giảm 10% so với đơn giá loại 1.</t>
    </r>
  </si>
  <si>
    <t>4. Thành tiền = Số lượng * Đơn giá. Nếu mặt hàng bán trong tháng 5 và tháng 12 với số lượng lớn hơn 200 thì giảm 10% (Số lượng * Đơn giá).</t>
  </si>
  <si>
    <r>
      <rPr>
        <sz val="10"/>
        <rFont val="Arial"/>
        <charset val="0"/>
      </rPr>
      <t xml:space="preserve">5. Sắp xếp bảng tính tăng dần theo </t>
    </r>
    <r>
      <rPr>
        <b/>
        <sz val="10"/>
        <rFont val="Arial"/>
        <charset val="0"/>
      </rPr>
      <t xml:space="preserve">Tên hàng, </t>
    </r>
    <r>
      <rPr>
        <sz val="10"/>
        <rFont val="Arial"/>
        <charset val="0"/>
      </rPr>
      <t xml:space="preserve">nếu trùng thì sắp xếp giảm dần theo </t>
    </r>
    <r>
      <rPr>
        <b/>
        <sz val="10"/>
        <rFont val="Arial"/>
        <charset val="0"/>
      </rPr>
      <t>Số lượng</t>
    </r>
    <r>
      <rPr>
        <sz val="10"/>
        <rFont val="Arial"/>
        <charset val="0"/>
      </rPr>
      <t>.</t>
    </r>
  </si>
  <si>
    <t>6. Ghi chú: ghi "Giảm giá" cho những mặt hàng bán trong tháng 5 và tháng 12 với số lượng lớn hơn 200.</t>
  </si>
  <si>
    <t>7. Rút trích những mặt hàng "Tăm nhang" và "Giỏ tre đựng rau" được bán từ tháng 4 đến tháng 10.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</si>
</sst>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2"/>
      <name val="Arial"/>
      <charset val="0"/>
    </font>
    <font>
      <b/>
      <sz val="10"/>
      <color indexed="12"/>
      <name val="Arial"/>
      <charset val="0"/>
    </font>
    <font>
      <sz val="10"/>
      <name val="Arial"/>
      <charset val="0"/>
    </font>
    <font>
      <sz val="10"/>
      <color indexed="10"/>
      <name val="Arial"/>
      <charset val="0"/>
    </font>
    <font>
      <b/>
      <sz val="10"/>
      <name val="Arial"/>
      <charset val="0"/>
    </font>
    <font>
      <u/>
      <sz val="10"/>
      <name val="Arial"/>
      <charset val="0"/>
    </font>
    <font>
      <sz val="10"/>
      <color indexed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175" zoomScaleNormal="175" workbookViewId="0">
      <selection activeCell="K3" sqref="K3"/>
    </sheetView>
  </sheetViews>
  <sheetFormatPr defaultColWidth="9.14285714285714" defaultRowHeight="15"/>
  <cols>
    <col min="2" max="3" width="15.7142857142857" customWidth="1"/>
    <col min="4" max="4" width="12.9714285714286" customWidth="1"/>
    <col min="5" max="5" width="13.4285714285714" customWidth="1"/>
    <col min="6" max="6" width="9.57142857142857" customWidth="1"/>
    <col min="7" max="7" width="12.8571428571429" customWidth="1"/>
    <col min="8" max="8" width="9.28571428571429" customWidth="1"/>
    <col min="10" max="10" width="15.1047619047619" customWidth="1"/>
    <col min="11" max="11" width="13.4285714285714" customWidth="1"/>
    <col min="15" max="16" width="9.71428571428571"/>
  </cols>
  <sheetData>
    <row r="1" ht="15.75" spans="1:10">
      <c r="A1" s="1" t="s">
        <v>0</v>
      </c>
      <c r="B1" s="1"/>
      <c r="C1" s="1"/>
      <c r="D1" s="1"/>
      <c r="E1" s="1"/>
      <c r="F1" s="1"/>
      <c r="G1" s="1"/>
      <c r="H1" s="1"/>
      <c r="I1" s="7"/>
      <c r="J1" s="7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7" t="s">
        <v>3</v>
      </c>
    </row>
    <row r="3" ht="14" customHeight="1" spans="1:12">
      <c r="A3" s="3">
        <v>1</v>
      </c>
      <c r="B3" s="4" t="s">
        <v>9</v>
      </c>
      <c r="C3" s="5" t="str">
        <f>VLOOKUP(LEFT(B3,2),$A$14:$B$17,2,0)</f>
        <v>Cót ép</v>
      </c>
      <c r="D3" s="3">
        <v>400</v>
      </c>
      <c r="E3" s="5" t="str">
        <f>HLOOKUP(LEFT(B3,2),$E$13:$H$15,3,0)</f>
        <v>Tấm</v>
      </c>
      <c r="F3" s="6">
        <f>HLOOKUP(LEFT(B3,2),$E$13:$H$15,2,0)-IF(VALUE(MID(B3,4,1))=2,HLOOKUP(LEFT(B3,2),$E$13:$H$15,2,0)*10%,0)</f>
        <v>10000</v>
      </c>
      <c r="G3" s="6">
        <f>D3*F3-IF(AND(OR(VALUE(RIGHT(B3,2))=5,VALUE(RIGHT(B3,2))=12),D3&gt;200),D3*F3*10%,0)</f>
        <v>3600000</v>
      </c>
      <c r="H3" s="5" t="str">
        <f>IF(AND(OR(VALUE(RIGHT(B3,2))=5,VALUE(RIGHT(B3,2))=12),D3&gt;200),"giảm giá","-")</f>
        <v>giảm giá</v>
      </c>
      <c r="I3" s="16"/>
      <c r="J3" s="7" t="s">
        <v>10</v>
      </c>
      <c r="K3" t="b">
        <f>AND(VALUE(RIGHT(B3,2))&gt;=4,VALUE(RIGHT(B3,2))&lt;=10)</f>
        <v>1</v>
      </c>
      <c r="L3" t="b">
        <f>VALUE(RIGHT(B3,2))&lt;=10</f>
        <v>1</v>
      </c>
    </row>
    <row r="4" spans="1:12">
      <c r="A4" s="3">
        <v>2</v>
      </c>
      <c r="B4" s="4" t="s">
        <v>11</v>
      </c>
      <c r="C4" s="5" t="str">
        <f>VLOOKUP(LEFT(B4,2),$A$14:$B$17,2,0)</f>
        <v>Cót ép</v>
      </c>
      <c r="D4" s="3">
        <v>300</v>
      </c>
      <c r="E4" s="5" t="str">
        <f>HLOOKUP(LEFT(B4,2),$E$13:$H$15,3,0)</f>
        <v>Tấm</v>
      </c>
      <c r="F4" s="6">
        <f>HLOOKUP(LEFT(B4,2),$E$13:$H$15,2,0)-IF(VALUE(MID(B4,4,1))=2,HLOOKUP(LEFT(B4,2),$E$13:$H$15,2,0)*10%,0)</f>
        <v>10000</v>
      </c>
      <c r="G4" s="6">
        <f>D4*F4-IF(AND(OR(VALUE(RIGHT(B4,2))=5,VALUE(RIGHT(B4,2))=12),D4&gt;200),D4*F4*10%,0)</f>
        <v>3000000</v>
      </c>
      <c r="H4" s="5" t="str">
        <f t="shared" ref="H4:H10" si="0">IF(AND(OR(VALUE(RIGHT(B4,2))=5,VALUE(RIGHT(B4,2))=12),D4&gt;200),"giảm giá","-")</f>
        <v>-</v>
      </c>
      <c r="I4" s="16"/>
      <c r="J4" s="7" t="s">
        <v>12</v>
      </c>
      <c r="K4" t="b">
        <f>AND(VALUE(RIGHT(B3,2))&gt;=4,VALUE(RIGHT(B3,2))&lt;=10)</f>
        <v>1</v>
      </c>
      <c r="L4" t="b">
        <f>VALUE(RIGHT(B3,2))&lt;=10</f>
        <v>1</v>
      </c>
    </row>
    <row r="5" spans="1:10">
      <c r="A5" s="3">
        <v>3</v>
      </c>
      <c r="B5" s="4" t="s">
        <v>13</v>
      </c>
      <c r="C5" s="5" t="str">
        <f>VLOOKUP(LEFT(B5,2),$A$14:$B$17,2,0)</f>
        <v>Giỏ mây</v>
      </c>
      <c r="D5" s="3">
        <v>200</v>
      </c>
      <c r="E5" s="5" t="str">
        <f>HLOOKUP(LEFT(B5,2),$E$13:$H$15,3,0)</f>
        <v>Cái</v>
      </c>
      <c r="F5" s="6">
        <f>HLOOKUP(LEFT(B5,2),$E$13:$H$15,2,0)-IF(VALUE(MID(B5,4,1))=2,HLOOKUP(LEFT(B5,2),$E$13:$H$15,2,0)*10%,0)</f>
        <v>18000</v>
      </c>
      <c r="G5" s="6">
        <f>D5*F5-IF(AND(OR(VALUE(RIGHT(B5,2))=5,VALUE(RIGHT(B5,2))=12),D5&gt;200),D5*F5*10%,0)</f>
        <v>3600000</v>
      </c>
      <c r="H5" s="5" t="str">
        <f t="shared" si="0"/>
        <v>-</v>
      </c>
      <c r="I5" s="16"/>
      <c r="J5" s="7"/>
    </row>
    <row r="6" spans="1:17">
      <c r="A6" s="3">
        <v>4</v>
      </c>
      <c r="B6" s="4" t="s">
        <v>14</v>
      </c>
      <c r="C6" s="5" t="str">
        <f>VLOOKUP(LEFT(B6,2),$A$14:$B$17,2,0)</f>
        <v>Giỏ mây</v>
      </c>
      <c r="D6" s="3">
        <v>150</v>
      </c>
      <c r="E6" s="5" t="str">
        <f>HLOOKUP(LEFT(B6,2),$E$13:$H$15,3,0)</f>
        <v>Cái</v>
      </c>
      <c r="F6" s="6">
        <f>HLOOKUP(LEFT(B6,2),$E$13:$H$15,2,0)-IF(VALUE(MID(B6,4,1))=2,HLOOKUP(LEFT(B6,2),$E$13:$H$15,2,0)*10%,0)</f>
        <v>18000</v>
      </c>
      <c r="G6" s="6">
        <f>D6*F6-IF(AND(OR(VALUE(RIGHT(B6,2))=5,VALUE(RIGHT(B6,2))=12),D6&gt;200),D6*F6*10%,0)</f>
        <v>2700000</v>
      </c>
      <c r="H6" s="5" t="str">
        <f t="shared" si="0"/>
        <v>-</v>
      </c>
      <c r="I6" s="16"/>
      <c r="J6" s="2" t="s">
        <v>1</v>
      </c>
      <c r="K6" s="2" t="s">
        <v>2</v>
      </c>
      <c r="L6" s="2" t="s">
        <v>3</v>
      </c>
      <c r="M6" s="2" t="s">
        <v>4</v>
      </c>
      <c r="N6" s="2" t="s">
        <v>5</v>
      </c>
      <c r="O6" s="2" t="s">
        <v>6</v>
      </c>
      <c r="P6" s="2" t="s">
        <v>7</v>
      </c>
      <c r="Q6" s="2" t="s">
        <v>8</v>
      </c>
    </row>
    <row r="7" spans="1:17">
      <c r="A7" s="3">
        <v>7</v>
      </c>
      <c r="B7" s="4" t="s">
        <v>15</v>
      </c>
      <c r="C7" s="5" t="str">
        <f>VLOOKUP(LEFT(B7,2),$A$14:$B$17,2,0)</f>
        <v>Tăm nhang</v>
      </c>
      <c r="D7" s="3">
        <v>500</v>
      </c>
      <c r="E7" s="5" t="str">
        <f>HLOOKUP(LEFT(B7,2),$E$13:$H$15,3,0)</f>
        <v>Kg</v>
      </c>
      <c r="F7" s="6">
        <f>HLOOKUP(LEFT(B7,2),$E$13:$H$15,2,0)-IF(VALUE(MID(B7,4,1))=2,HLOOKUP(LEFT(B7,2),$E$13:$H$15,2,0)*10%,0)</f>
        <v>10800</v>
      </c>
      <c r="G7" s="6">
        <f>D7*F7-IF(AND(OR(VALUE(RIGHT(B7,2))=5,VALUE(RIGHT(B7,2))=12),D7&gt;200),D7*F7*10%,0)</f>
        <v>5400000</v>
      </c>
      <c r="H7" s="5" t="str">
        <f t="shared" si="0"/>
        <v>-</v>
      </c>
      <c r="I7" s="16"/>
      <c r="J7" s="3">
        <v>7</v>
      </c>
      <c r="K7" s="4" t="s">
        <v>15</v>
      </c>
      <c r="L7" s="5" t="s">
        <v>10</v>
      </c>
      <c r="M7" s="3">
        <v>500</v>
      </c>
      <c r="N7" s="5" t="s">
        <v>16</v>
      </c>
      <c r="O7" s="6">
        <v>10800</v>
      </c>
      <c r="P7" s="6">
        <v>5400000</v>
      </c>
      <c r="Q7" s="5" t="s">
        <v>17</v>
      </c>
    </row>
    <row r="8" spans="1:17">
      <c r="A8" s="3">
        <v>8</v>
      </c>
      <c r="B8" s="4" t="s">
        <v>18</v>
      </c>
      <c r="C8" s="5" t="str">
        <f>VLOOKUP(LEFT(B8,2),$A$14:$B$17,2,0)</f>
        <v>Tăm nhang</v>
      </c>
      <c r="D8" s="3">
        <v>300</v>
      </c>
      <c r="E8" s="5" t="str">
        <f>HLOOKUP(LEFT(B8,2),$E$13:$H$15,3,0)</f>
        <v>Kg</v>
      </c>
      <c r="F8" s="6">
        <f>HLOOKUP(LEFT(B8,2),$E$13:$H$15,2,0)-IF(VALUE(MID(B8,4,1))=2,HLOOKUP(LEFT(B8,2),$E$13:$H$15,2,0)*10%,0)</f>
        <v>12000</v>
      </c>
      <c r="G8" s="6">
        <f>D8*F8-IF(AND(OR(VALUE(RIGHT(B8,2))=5,VALUE(RIGHT(B8,2))=12),D8&gt;200),D8*F8*10%,0)</f>
        <v>3240000</v>
      </c>
      <c r="H8" s="5" t="str">
        <f t="shared" si="0"/>
        <v>giảm giá</v>
      </c>
      <c r="I8" s="16"/>
      <c r="J8" s="3">
        <v>5</v>
      </c>
      <c r="K8" s="4" t="s">
        <v>19</v>
      </c>
      <c r="L8" s="5" t="s">
        <v>12</v>
      </c>
      <c r="M8" s="3">
        <v>100</v>
      </c>
      <c r="N8" s="5" t="s">
        <v>20</v>
      </c>
      <c r="O8" s="6">
        <v>22000</v>
      </c>
      <c r="P8" s="6">
        <v>2200000</v>
      </c>
      <c r="Q8" s="5" t="s">
        <v>17</v>
      </c>
    </row>
    <row r="9" spans="1:10">
      <c r="A9" s="3">
        <v>5</v>
      </c>
      <c r="B9" s="4" t="s">
        <v>19</v>
      </c>
      <c r="C9" s="5" t="str">
        <f>VLOOKUP(LEFT(B9,2),$A$14:$B$17,2,0)</f>
        <v>Giỏ tre đựng rau</v>
      </c>
      <c r="D9" s="3">
        <v>100</v>
      </c>
      <c r="E9" s="5" t="str">
        <f>HLOOKUP(LEFT(B9,2),$E$13:$H$15,3,0)</f>
        <v>Cái</v>
      </c>
      <c r="F9" s="6">
        <f>HLOOKUP(LEFT(B9,2),$E$13:$H$15,2,0)-IF(VALUE(MID(B9,4,1))=2,HLOOKUP(LEFT(B9,2),$E$13:$H$15,2,0)*10%,0)</f>
        <v>22000</v>
      </c>
      <c r="G9" s="6">
        <f>D9*F9-IF(AND(OR(VALUE(RIGHT(B9,2))=5,VALUE(RIGHT(B9,2))=12),D9&gt;200),D9*F9*10%,0)</f>
        <v>2200000</v>
      </c>
      <c r="H9" s="5" t="str">
        <f t="shared" si="0"/>
        <v>-</v>
      </c>
      <c r="I9" s="16"/>
      <c r="J9" s="7"/>
    </row>
    <row r="10" spans="1:10">
      <c r="A10" s="3">
        <v>6</v>
      </c>
      <c r="B10" s="4" t="s">
        <v>21</v>
      </c>
      <c r="C10" s="5" t="str">
        <f>VLOOKUP(LEFT(B10,2),$A$14:$B$17,2,0)</f>
        <v>Giỏ tre đựng rau</v>
      </c>
      <c r="D10" s="3">
        <v>80</v>
      </c>
      <c r="E10" s="5" t="str">
        <f>HLOOKUP(LEFT(B10,2),$E$13:$H$15,3,0)</f>
        <v>Cái</v>
      </c>
      <c r="F10" s="6">
        <f>HLOOKUP(LEFT(B10,2),$E$13:$H$15,2,0)-IF(VALUE(MID(B10,4,1))=2,HLOOKUP(LEFT(B10,2),$E$13:$H$15,2,0)*10%,0)</f>
        <v>22000</v>
      </c>
      <c r="G10" s="6">
        <f>D10*F10-IF(AND(OR(VALUE(RIGHT(B10,2))=5,VALUE(RIGHT(B10,2))=12),D10&gt;200),D10*F10*10%,0)</f>
        <v>1760000</v>
      </c>
      <c r="H10" s="5" t="str">
        <f t="shared" si="0"/>
        <v>-</v>
      </c>
      <c r="I10" s="16"/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8" t="s">
        <v>22</v>
      </c>
      <c r="B12" s="7"/>
      <c r="C12" s="7"/>
      <c r="D12" s="8" t="s">
        <v>23</v>
      </c>
      <c r="E12" s="7"/>
      <c r="F12" s="7"/>
      <c r="G12" s="7"/>
      <c r="H12" s="7"/>
      <c r="I12" s="7"/>
      <c r="J12" s="7"/>
    </row>
    <row r="13" spans="1:10">
      <c r="A13" s="9" t="s">
        <v>24</v>
      </c>
      <c r="B13" s="9" t="s">
        <v>3</v>
      </c>
      <c r="C13" s="7"/>
      <c r="D13" s="10" t="s">
        <v>24</v>
      </c>
      <c r="E13" s="3" t="s">
        <v>25</v>
      </c>
      <c r="F13" s="3" t="s">
        <v>26</v>
      </c>
      <c r="G13" s="3" t="s">
        <v>27</v>
      </c>
      <c r="H13" s="3" t="s">
        <v>28</v>
      </c>
      <c r="I13" s="7"/>
      <c r="J13" s="7"/>
    </row>
    <row r="14" spans="1:10">
      <c r="A14" s="11" t="s">
        <v>25</v>
      </c>
      <c r="B14" s="4" t="s">
        <v>29</v>
      </c>
      <c r="C14" s="7"/>
      <c r="D14" s="10" t="s">
        <v>6</v>
      </c>
      <c r="E14" s="3">
        <v>20000</v>
      </c>
      <c r="F14" s="3">
        <v>22000</v>
      </c>
      <c r="G14" s="3">
        <v>12000</v>
      </c>
      <c r="H14" s="3">
        <v>10000</v>
      </c>
      <c r="I14" s="7"/>
      <c r="J14" s="7"/>
    </row>
    <row r="15" spans="1:10">
      <c r="A15" s="11" t="s">
        <v>26</v>
      </c>
      <c r="B15" s="4" t="s">
        <v>12</v>
      </c>
      <c r="C15" s="7"/>
      <c r="D15" s="10" t="s">
        <v>5</v>
      </c>
      <c r="E15" s="3" t="s">
        <v>20</v>
      </c>
      <c r="F15" s="3" t="s">
        <v>20</v>
      </c>
      <c r="G15" s="3" t="s">
        <v>16</v>
      </c>
      <c r="H15" s="3" t="s">
        <v>30</v>
      </c>
      <c r="I15" s="7"/>
      <c r="J15" s="7"/>
    </row>
    <row r="16" spans="1:10">
      <c r="A16" s="11" t="s">
        <v>27</v>
      </c>
      <c r="B16" s="4" t="s">
        <v>10</v>
      </c>
      <c r="C16" s="7"/>
      <c r="D16" s="7"/>
      <c r="E16" s="7"/>
      <c r="F16" s="7"/>
      <c r="G16" s="7"/>
      <c r="H16" s="7"/>
      <c r="I16" s="7"/>
      <c r="J16" s="7"/>
    </row>
    <row r="17" spans="1:10">
      <c r="A17" s="11" t="s">
        <v>28</v>
      </c>
      <c r="B17" s="4" t="s">
        <v>31</v>
      </c>
      <c r="C17" s="7"/>
      <c r="D17" s="12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7"/>
      <c r="E18" s="7"/>
      <c r="F18" s="13"/>
      <c r="G18" s="14"/>
      <c r="H18" s="7"/>
      <c r="I18" s="7"/>
      <c r="J18" s="7"/>
    </row>
    <row r="19" spans="1:10">
      <c r="A19" s="15" t="s">
        <v>32</v>
      </c>
      <c r="B19" s="7"/>
      <c r="C19" s="7"/>
      <c r="D19" s="7"/>
      <c r="E19" s="7"/>
      <c r="F19" s="13"/>
      <c r="G19" s="14"/>
      <c r="H19" s="7"/>
      <c r="I19" s="7"/>
      <c r="J19" s="7"/>
    </row>
    <row r="20" spans="1:10">
      <c r="A20" s="7" t="s">
        <v>33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 t="s">
        <v>34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 t="s">
        <v>35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5" t="s">
        <v>36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 t="s">
        <v>37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 t="s">
        <v>38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 t="s">
        <v>39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 t="s">
        <v>40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 t="s">
        <v>41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 t="s">
        <v>42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 t="s">
        <v>43</v>
      </c>
      <c r="B30" s="7"/>
      <c r="C30" s="7"/>
      <c r="D30" s="7"/>
      <c r="E30" s="7"/>
      <c r="F30" s="7"/>
      <c r="G30" s="7"/>
      <c r="H30" s="7"/>
      <c r="I30" s="7"/>
      <c r="J30" s="7"/>
    </row>
  </sheetData>
  <sortState ref="A3:I10">
    <sortCondition ref="I3:I10"/>
    <sortCondition ref="D3:D10" descending="1"/>
  </sortState>
  <mergeCells count="1">
    <mergeCell ref="A1:H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175" zoomScaleNormal="175" topLeftCell="A13" workbookViewId="0">
      <selection activeCell="D16" sqref="D16"/>
    </sheetView>
  </sheetViews>
  <sheetFormatPr defaultColWidth="9.14285714285714" defaultRowHeight="15"/>
  <cols>
    <col min="2" max="3" width="15.7142857142857" customWidth="1"/>
    <col min="4" max="4" width="12.9714285714286" customWidth="1"/>
    <col min="5" max="5" width="13.4285714285714" customWidth="1"/>
    <col min="6" max="6" width="9.57142857142857" customWidth="1"/>
    <col min="7" max="7" width="12.8571428571429" customWidth="1"/>
    <col min="8" max="8" width="9.28571428571429" customWidth="1"/>
    <col min="10" max="10" width="15.1047619047619" customWidth="1"/>
    <col min="11" max="11" width="13.4285714285714" customWidth="1"/>
    <col min="15" max="16" width="9.71428571428571"/>
  </cols>
  <sheetData>
    <row r="1" ht="15.75" spans="1:10">
      <c r="A1" s="1" t="s">
        <v>0</v>
      </c>
      <c r="B1" s="1"/>
      <c r="C1" s="1"/>
      <c r="D1" s="1"/>
      <c r="E1" s="1"/>
      <c r="F1" s="1"/>
      <c r="G1" s="1"/>
      <c r="H1" s="1"/>
      <c r="I1" s="7"/>
      <c r="J1" s="7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2" t="s">
        <v>3</v>
      </c>
    </row>
    <row r="3" ht="14" customHeight="1" spans="1:12">
      <c r="A3" s="3">
        <v>1</v>
      </c>
      <c r="B3" s="4" t="s">
        <v>9</v>
      </c>
      <c r="C3" s="5" t="str">
        <f t="shared" ref="C3:C10" si="0">VLOOKUP(LEFT(B3,2),$A$14:$B$17,2,0)</f>
        <v>Cót ép</v>
      </c>
      <c r="D3" s="3">
        <v>400</v>
      </c>
      <c r="E3" s="5" t="str">
        <f t="shared" ref="E3:E10" si="1">HLOOKUP(LEFT(B3,2),$D$13:$H$15,3,0)</f>
        <v>Tấm</v>
      </c>
      <c r="F3" s="6">
        <f t="shared" ref="F3:F10" si="2">HLOOKUP(LEFT(B3,2),$D$13:$H$15,2,0)-IF(VALUE(MID(B3,4,1))=2,HLOOKUP(LEFT(B3,2),$D$13:$H$15,2,0)*10%,0)</f>
        <v>10000</v>
      </c>
      <c r="G3" s="6">
        <f t="shared" ref="G3:G10" si="3">D3*F3-IF(AND(OR(VALUE(RIGHT(B3,2))=5,VALUE(RIGHT(B3,2))=12),D3&gt;200),D3*F3*10%,0)</f>
        <v>3600000</v>
      </c>
      <c r="H3" s="5" t="str">
        <f t="shared" ref="H3:H10" si="4">IF(AND(OR(VALUE(RIGHT(B3,2))=5,VALUE(RIGHT(B3,2))=12),D3&gt;200),"giảm giá","")</f>
        <v>giảm giá</v>
      </c>
      <c r="I3" s="16"/>
      <c r="J3" t="s">
        <v>10</v>
      </c>
      <c r="K3" s="3" t="b">
        <f>VALUE(RIGHT(B3,2))&gt;=4</f>
        <v>1</v>
      </c>
      <c r="L3" t="b">
        <f>VALUE(RIGHT(B3,2))&lt;=10</f>
        <v>1</v>
      </c>
    </row>
    <row r="4" spans="1:12">
      <c r="A4" s="3">
        <v>2</v>
      </c>
      <c r="B4" s="4" t="s">
        <v>11</v>
      </c>
      <c r="C4" s="5" t="str">
        <f t="shared" si="0"/>
        <v>Cót ép</v>
      </c>
      <c r="D4" s="3">
        <v>300</v>
      </c>
      <c r="E4" s="5" t="str">
        <f t="shared" si="1"/>
        <v>Tấm</v>
      </c>
      <c r="F4" s="6">
        <f t="shared" si="2"/>
        <v>10000</v>
      </c>
      <c r="G4" s="6">
        <f t="shared" si="3"/>
        <v>3000000</v>
      </c>
      <c r="H4" s="5" t="str">
        <f t="shared" si="4"/>
        <v/>
      </c>
      <c r="I4" s="16"/>
      <c r="J4" t="s">
        <v>12</v>
      </c>
      <c r="K4" s="3" t="b">
        <f>VALUE(RIGHT(B3,2))&gt;=4</f>
        <v>1</v>
      </c>
      <c r="L4" t="b">
        <f>VALUE(RIGHT(B3,2))&lt;=10</f>
        <v>1</v>
      </c>
    </row>
    <row r="5" spans="1:11">
      <c r="A5" s="3">
        <v>3</v>
      </c>
      <c r="B5" s="4" t="s">
        <v>13</v>
      </c>
      <c r="C5" s="5" t="str">
        <f t="shared" si="0"/>
        <v>Giỏ mây</v>
      </c>
      <c r="D5" s="3">
        <v>200</v>
      </c>
      <c r="E5" s="5" t="str">
        <f t="shared" si="1"/>
        <v>Cái</v>
      </c>
      <c r="F5" s="6">
        <f t="shared" si="2"/>
        <v>18000</v>
      </c>
      <c r="G5" s="6">
        <f t="shared" si="3"/>
        <v>3600000</v>
      </c>
      <c r="H5" s="5" t="str">
        <f t="shared" si="4"/>
        <v/>
      </c>
      <c r="I5" s="16"/>
      <c r="K5" s="7"/>
    </row>
    <row r="6" spans="1:17">
      <c r="A6" s="3">
        <v>4</v>
      </c>
      <c r="B6" s="4" t="s">
        <v>14</v>
      </c>
      <c r="C6" s="5" t="str">
        <f t="shared" si="0"/>
        <v>Giỏ mây</v>
      </c>
      <c r="D6" s="3">
        <v>150</v>
      </c>
      <c r="E6" s="5" t="str">
        <f t="shared" si="1"/>
        <v>Cái</v>
      </c>
      <c r="F6" s="6">
        <f t="shared" si="2"/>
        <v>18000</v>
      </c>
      <c r="G6" s="6">
        <f t="shared" si="3"/>
        <v>2700000</v>
      </c>
      <c r="H6" s="5" t="str">
        <f t="shared" si="4"/>
        <v/>
      </c>
      <c r="I6" s="17"/>
      <c r="J6" s="2" t="s">
        <v>1</v>
      </c>
      <c r="K6" s="2" t="s">
        <v>2</v>
      </c>
      <c r="L6" s="2" t="s">
        <v>3</v>
      </c>
      <c r="M6" s="2" t="s">
        <v>4</v>
      </c>
      <c r="N6" s="2" t="s">
        <v>5</v>
      </c>
      <c r="O6" s="2" t="s">
        <v>6</v>
      </c>
      <c r="P6" s="2" t="s">
        <v>7</v>
      </c>
      <c r="Q6" s="2" t="s">
        <v>8</v>
      </c>
    </row>
    <row r="7" spans="1:17">
      <c r="A7" s="3">
        <v>7</v>
      </c>
      <c r="B7" s="4" t="s">
        <v>15</v>
      </c>
      <c r="C7" s="5" t="str">
        <f t="shared" si="0"/>
        <v>Tăm nhang</v>
      </c>
      <c r="D7" s="3">
        <v>500</v>
      </c>
      <c r="E7" s="5" t="str">
        <f t="shared" si="1"/>
        <v>Kg</v>
      </c>
      <c r="F7" s="6">
        <f t="shared" si="2"/>
        <v>10800</v>
      </c>
      <c r="G7" s="6">
        <f t="shared" si="3"/>
        <v>5400000</v>
      </c>
      <c r="H7" s="5" t="str">
        <f t="shared" si="4"/>
        <v/>
      </c>
      <c r="I7" s="17"/>
      <c r="J7" s="3">
        <v>7</v>
      </c>
      <c r="K7" s="4" t="s">
        <v>15</v>
      </c>
      <c r="L7" s="5" t="s">
        <v>10</v>
      </c>
      <c r="M7" s="3">
        <v>500</v>
      </c>
      <c r="N7" s="5" t="s">
        <v>16</v>
      </c>
      <c r="O7" s="6">
        <v>10800</v>
      </c>
      <c r="P7" s="6">
        <v>5400000</v>
      </c>
      <c r="Q7" s="5"/>
    </row>
    <row r="8" spans="1:17">
      <c r="A8" s="3">
        <v>8</v>
      </c>
      <c r="B8" s="4" t="s">
        <v>18</v>
      </c>
      <c r="C8" s="5" t="str">
        <f t="shared" si="0"/>
        <v>Tăm nhang</v>
      </c>
      <c r="D8" s="3">
        <v>300</v>
      </c>
      <c r="E8" s="5" t="str">
        <f t="shared" si="1"/>
        <v>Kg</v>
      </c>
      <c r="F8" s="6">
        <f t="shared" si="2"/>
        <v>12000</v>
      </c>
      <c r="G8" s="6">
        <f t="shared" si="3"/>
        <v>3240000</v>
      </c>
      <c r="H8" s="5" t="str">
        <f t="shared" si="4"/>
        <v>giảm giá</v>
      </c>
      <c r="I8" s="17"/>
      <c r="J8" s="3">
        <v>5</v>
      </c>
      <c r="K8" s="4" t="s">
        <v>19</v>
      </c>
      <c r="L8" s="5" t="s">
        <v>12</v>
      </c>
      <c r="M8" s="3">
        <v>100</v>
      </c>
      <c r="N8" s="5" t="s">
        <v>20</v>
      </c>
      <c r="O8" s="6">
        <v>22000</v>
      </c>
      <c r="P8" s="6">
        <v>2200000</v>
      </c>
      <c r="Q8" s="5"/>
    </row>
    <row r="9" spans="1:10">
      <c r="A9" s="3">
        <v>5</v>
      </c>
      <c r="B9" s="4" t="s">
        <v>19</v>
      </c>
      <c r="C9" s="5" t="str">
        <f t="shared" si="0"/>
        <v>Giỏ tre đựng rau</v>
      </c>
      <c r="D9" s="3">
        <v>100</v>
      </c>
      <c r="E9" s="5" t="str">
        <f t="shared" si="1"/>
        <v>Cái</v>
      </c>
      <c r="F9" s="6">
        <f t="shared" si="2"/>
        <v>22000</v>
      </c>
      <c r="G9" s="6">
        <f t="shared" si="3"/>
        <v>2200000</v>
      </c>
      <c r="H9" s="5" t="str">
        <f t="shared" si="4"/>
        <v/>
      </c>
      <c r="I9" s="17"/>
      <c r="J9" s="7"/>
    </row>
    <row r="10" spans="1:10">
      <c r="A10" s="3">
        <v>6</v>
      </c>
      <c r="B10" s="4" t="s">
        <v>21</v>
      </c>
      <c r="C10" s="5" t="str">
        <f t="shared" si="0"/>
        <v>Giỏ tre đựng rau</v>
      </c>
      <c r="D10" s="3">
        <v>80</v>
      </c>
      <c r="E10" s="5" t="str">
        <f t="shared" si="1"/>
        <v>Cái</v>
      </c>
      <c r="F10" s="6">
        <f t="shared" si="2"/>
        <v>22000</v>
      </c>
      <c r="G10" s="6">
        <f t="shared" si="3"/>
        <v>1760000</v>
      </c>
      <c r="H10" s="5" t="str">
        <f t="shared" si="4"/>
        <v/>
      </c>
      <c r="I10" s="17"/>
      <c r="J10" s="7"/>
    </row>
    <row r="1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8" t="s">
        <v>22</v>
      </c>
      <c r="B12" s="7"/>
      <c r="C12" s="7"/>
      <c r="D12" s="8" t="s">
        <v>23</v>
      </c>
      <c r="E12" s="7"/>
      <c r="F12" s="7"/>
      <c r="G12" s="7"/>
      <c r="H12" s="7"/>
      <c r="I12" s="7"/>
      <c r="J12" s="7"/>
    </row>
    <row r="13" spans="1:10">
      <c r="A13" s="9" t="s">
        <v>24</v>
      </c>
      <c r="B13" s="9" t="s">
        <v>3</v>
      </c>
      <c r="C13" s="7"/>
      <c r="D13" s="10" t="s">
        <v>24</v>
      </c>
      <c r="E13" s="3" t="s">
        <v>25</v>
      </c>
      <c r="F13" s="3" t="s">
        <v>26</v>
      </c>
      <c r="G13" s="3" t="s">
        <v>27</v>
      </c>
      <c r="H13" s="3" t="s">
        <v>28</v>
      </c>
      <c r="I13" s="7"/>
      <c r="J13" s="7"/>
    </row>
    <row r="14" spans="1:10">
      <c r="A14" s="11" t="s">
        <v>25</v>
      </c>
      <c r="B14" s="4" t="s">
        <v>29</v>
      </c>
      <c r="C14" s="7"/>
      <c r="D14" s="10" t="s">
        <v>6</v>
      </c>
      <c r="E14" s="3">
        <v>20000</v>
      </c>
      <c r="F14" s="3">
        <v>22000</v>
      </c>
      <c r="G14" s="3">
        <v>12000</v>
      </c>
      <c r="H14" s="3">
        <v>10000</v>
      </c>
      <c r="I14" s="7"/>
      <c r="J14" s="7"/>
    </row>
    <row r="15" spans="1:10">
      <c r="A15" s="11" t="s">
        <v>26</v>
      </c>
      <c r="B15" s="4" t="s">
        <v>12</v>
      </c>
      <c r="C15" s="7"/>
      <c r="D15" s="10" t="s">
        <v>5</v>
      </c>
      <c r="E15" s="3" t="s">
        <v>20</v>
      </c>
      <c r="F15" s="3" t="s">
        <v>20</v>
      </c>
      <c r="G15" s="3" t="s">
        <v>16</v>
      </c>
      <c r="H15" s="3" t="s">
        <v>30</v>
      </c>
      <c r="I15" s="7"/>
      <c r="J15" s="7"/>
    </row>
    <row r="16" spans="1:10">
      <c r="A16" s="11" t="s">
        <v>27</v>
      </c>
      <c r="B16" s="4" t="s">
        <v>10</v>
      </c>
      <c r="C16" s="7"/>
      <c r="D16" s="7"/>
      <c r="E16" s="7"/>
      <c r="F16" s="7"/>
      <c r="G16" s="7"/>
      <c r="H16" s="7"/>
      <c r="I16" s="7"/>
      <c r="J16" s="7"/>
    </row>
    <row r="17" spans="1:10">
      <c r="A17" s="11" t="s">
        <v>28</v>
      </c>
      <c r="B17" s="4" t="s">
        <v>31</v>
      </c>
      <c r="C17" s="7"/>
      <c r="D17" s="12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7"/>
      <c r="E18" s="7"/>
      <c r="F18" s="13"/>
      <c r="G18" s="14"/>
      <c r="H18" s="7"/>
      <c r="I18" s="7"/>
      <c r="J18" s="7"/>
    </row>
    <row r="19" spans="1:10">
      <c r="A19" s="15" t="s">
        <v>32</v>
      </c>
      <c r="B19" s="7"/>
      <c r="C19" s="7"/>
      <c r="D19" s="7"/>
      <c r="E19" s="7"/>
      <c r="F19" s="13"/>
      <c r="G19" s="14"/>
      <c r="H19" s="7"/>
      <c r="I19" s="7"/>
      <c r="J19" s="7"/>
    </row>
    <row r="20" spans="1:10">
      <c r="A20" s="7" t="s">
        <v>33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7" t="s">
        <v>34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7" t="s">
        <v>35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5" t="s">
        <v>36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7" t="s">
        <v>37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7" t="s">
        <v>38</v>
      </c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7" t="s">
        <v>39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7" t="s">
        <v>40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7" t="s">
        <v>41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7" t="s">
        <v>42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7" t="s">
        <v>43</v>
      </c>
      <c r="B30" s="7"/>
      <c r="C30" s="7"/>
      <c r="D30" s="7"/>
      <c r="E30" s="7"/>
      <c r="F30" s="7"/>
      <c r="G30" s="7"/>
      <c r="H30" s="7"/>
      <c r="I30" s="7"/>
      <c r="J30" s="7"/>
    </row>
  </sheetData>
  <mergeCells count="1">
    <mergeCell ref="A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2024-11-11T14:43:00Z</dcterms:created>
  <dcterms:modified xsi:type="dcterms:W3CDTF">2024-11-22T09:50:01Z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731318F2DD2A4052BF4B5BC04913A708_12</vt:lpwstr>
  </property>
  <property fmtid="{D5CDD505-2E9C-101B-9397-08002B2CF9AE}" pid="3" name="KSOProductBuildVer">
    <vt:lpwstr>1033-12.2.0.18911</vt:lpwstr>
  </property>
</Properties>
</file>