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9440" windowHeight="10335" firstSheet="1" activeTab="2"/>
  </bookViews>
  <sheets>
    <sheet name="債権数理式" sheetId="7" r:id="rId1"/>
    <sheet name="LIBOR・SWAP" sheetId="10" r:id="rId2"/>
    <sheet name="確率・統計" sheetId="12" r:id="rId3"/>
    <sheet name="宿題１（解き直し）" sheetId="9" r:id="rId4"/>
    <sheet name="LIBOR(練習問題)" sheetId="11" r:id="rId5"/>
    <sheet name="確率・統計（練習問題）" sheetId="13" r:id="rId6"/>
    <sheet name="BootStrap" sheetId="5" r:id="rId7"/>
    <sheet name="複利計算" sheetId="3" r:id="rId8"/>
    <sheet name="LIBOR" sheetId="6" r:id="rId9"/>
    <sheet name="宿題１" sheetId="4" r:id="rId10"/>
  </sheets>
  <calcPr calcId="125725"/>
</workbook>
</file>

<file path=xl/calcChain.xml><?xml version="1.0" encoding="utf-8"?>
<calcChain xmlns="http://schemas.openxmlformats.org/spreadsheetml/2006/main">
  <c r="B461" i="12"/>
  <c r="B459"/>
  <c r="B455"/>
  <c r="B457" s="1"/>
  <c r="B453"/>
  <c r="B451"/>
  <c r="D433"/>
  <c r="C433"/>
  <c r="E433" s="1"/>
  <c r="F433" s="1"/>
  <c r="B419"/>
  <c r="A403"/>
  <c r="A406" s="1"/>
  <c r="A400"/>
  <c r="B161" i="13"/>
  <c r="B163"/>
  <c r="B157"/>
  <c r="B153"/>
  <c r="B155"/>
  <c r="C371" i="12"/>
  <c r="D135" i="13"/>
  <c r="C135"/>
  <c r="E135"/>
  <c r="F135" s="1"/>
  <c r="B121"/>
  <c r="A105"/>
  <c r="A108" s="1"/>
  <c r="A102"/>
  <c r="B159" l="1"/>
  <c r="B383" i="12"/>
  <c r="B381"/>
  <c r="B379"/>
  <c r="B377"/>
  <c r="B375"/>
  <c r="B368"/>
  <c r="D365"/>
  <c r="C365"/>
  <c r="B365"/>
  <c r="D368"/>
  <c r="C368"/>
  <c r="C373"/>
  <c r="B373"/>
  <c r="D373"/>
  <c r="D372"/>
  <c r="B372"/>
  <c r="C372"/>
  <c r="D371"/>
  <c r="B371"/>
  <c r="H87" i="13"/>
  <c r="M87"/>
  <c r="F87"/>
  <c r="E87"/>
  <c r="G87" s="1"/>
  <c r="M291" i="12"/>
  <c r="H291"/>
  <c r="F291"/>
  <c r="E291"/>
  <c r="M290"/>
  <c r="H290"/>
  <c r="F290"/>
  <c r="E290"/>
  <c r="M289"/>
  <c r="H289"/>
  <c r="F289"/>
  <c r="E289"/>
  <c r="M288"/>
  <c r="H288"/>
  <c r="F288"/>
  <c r="E288"/>
  <c r="N291" l="1"/>
  <c r="G289"/>
  <c r="J289"/>
  <c r="G288"/>
  <c r="N288"/>
  <c r="N290"/>
  <c r="J288"/>
  <c r="I288"/>
  <c r="I289"/>
  <c r="I290"/>
  <c r="I291"/>
  <c r="N289"/>
  <c r="N87" i="13"/>
  <c r="J87"/>
  <c r="L87" s="1"/>
  <c r="I87"/>
  <c r="G291" i="12"/>
  <c r="G290"/>
  <c r="J290"/>
  <c r="J291"/>
  <c r="F195"/>
  <c r="F194"/>
  <c r="A195"/>
  <c r="A194"/>
  <c r="H143"/>
  <c r="C134"/>
  <c r="C133"/>
  <c r="C135"/>
  <c r="C136"/>
  <c r="C137"/>
  <c r="C138"/>
  <c r="C139"/>
  <c r="C140"/>
  <c r="C141"/>
  <c r="C142"/>
  <c r="C143"/>
  <c r="C144"/>
  <c r="C145"/>
  <c r="C146"/>
  <c r="C147"/>
  <c r="C148"/>
  <c r="C149"/>
  <c r="C150"/>
  <c r="C151"/>
  <c r="L289" l="1"/>
  <c r="K289"/>
  <c r="L291"/>
  <c r="K291"/>
  <c r="K288"/>
  <c r="L288"/>
  <c r="L290"/>
  <c r="K290"/>
  <c r="K87" i="13"/>
  <c r="F159" i="12"/>
  <c r="G159" s="1"/>
  <c r="F162" s="1"/>
  <c r="F166" s="1"/>
  <c r="A199"/>
  <c r="B199" s="1"/>
  <c r="F199"/>
  <c r="G199" s="1"/>
  <c r="H70" i="13"/>
  <c r="I70" s="1"/>
  <c r="H69"/>
  <c r="I69" s="1"/>
  <c r="H68"/>
  <c r="I68" s="1"/>
  <c r="H67"/>
  <c r="I67" s="1"/>
  <c r="D59"/>
  <c r="D57"/>
  <c r="D56"/>
  <c r="D37"/>
  <c r="D35"/>
  <c r="I37"/>
  <c r="H36"/>
  <c r="I36" s="1"/>
  <c r="I35"/>
  <c r="H34"/>
  <c r="I34" s="1"/>
  <c r="D9"/>
  <c r="D12" s="1"/>
  <c r="D15" s="1"/>
  <c r="G116" i="12"/>
  <c r="H116" s="1"/>
  <c r="G115"/>
  <c r="H115" s="1"/>
  <c r="G114"/>
  <c r="H114" s="1"/>
  <c r="G113"/>
  <c r="H113" s="1"/>
  <c r="A102"/>
  <c r="A101"/>
  <c r="B84"/>
  <c r="B85" s="1"/>
  <c r="B83"/>
  <c r="B68"/>
  <c r="B69" s="1"/>
  <c r="B67"/>
  <c r="E28"/>
  <c r="E29" s="1"/>
  <c r="D28"/>
  <c r="D29" s="1"/>
  <c r="C28"/>
  <c r="C29" s="1"/>
  <c r="B28"/>
  <c r="B29" s="1"/>
  <c r="E27"/>
  <c r="D27"/>
  <c r="C27"/>
  <c r="B27"/>
  <c r="D257" i="9" l="1"/>
  <c r="D256"/>
  <c r="A243"/>
  <c r="B231"/>
  <c r="B224"/>
  <c r="D231"/>
  <c r="D224"/>
  <c r="D214"/>
  <c r="D187"/>
  <c r="D186"/>
  <c r="D223"/>
  <c r="B223"/>
  <c r="D216"/>
  <c r="D215"/>
  <c r="D219"/>
  <c r="D218"/>
  <c r="D217"/>
  <c r="F232"/>
  <c r="F224"/>
  <c r="C201"/>
  <c r="C200"/>
  <c r="C199"/>
  <c r="C198"/>
  <c r="D190"/>
  <c r="D189"/>
  <c r="D191"/>
  <c r="D188"/>
  <c r="E176"/>
  <c r="D176"/>
  <c r="F171"/>
  <c r="E171"/>
  <c r="E170"/>
  <c r="F170" s="1"/>
  <c r="B160"/>
  <c r="D160" s="1"/>
  <c r="D161"/>
  <c r="D155"/>
  <c r="B155"/>
  <c r="B154"/>
  <c r="E154" s="1"/>
  <c r="B145"/>
  <c r="B144"/>
  <c r="E144" s="1"/>
  <c r="E146"/>
  <c r="E143"/>
  <c r="A312" i="10"/>
  <c r="C338" i="11"/>
  <c r="C331"/>
  <c r="C330"/>
  <c r="C329"/>
  <c r="F247" i="10"/>
  <c r="F253" s="1"/>
  <c r="E247"/>
  <c r="E316" i="11"/>
  <c r="D316"/>
  <c r="H316" s="1"/>
  <c r="B294"/>
  <c r="A309"/>
  <c r="B290"/>
  <c r="B293"/>
  <c r="B292"/>
  <c r="B291"/>
  <c r="B289"/>
  <c r="C256"/>
  <c r="E261" s="1"/>
  <c r="B264"/>
  <c r="B262"/>
  <c r="B260"/>
  <c r="C246"/>
  <c r="A246"/>
  <c r="C188"/>
  <c r="C189"/>
  <c r="C190"/>
  <c r="A182"/>
  <c r="A348" i="10"/>
  <c r="C286"/>
  <c r="C295"/>
  <c r="D126" i="11"/>
  <c r="F144"/>
  <c r="F139"/>
  <c r="F140"/>
  <c r="F141"/>
  <c r="F142"/>
  <c r="F143"/>
  <c r="E139"/>
  <c r="E140"/>
  <c r="E141"/>
  <c r="E142"/>
  <c r="E143"/>
  <c r="E144"/>
  <c r="D127"/>
  <c r="D128"/>
  <c r="D129"/>
  <c r="D130"/>
  <c r="D131"/>
  <c r="D132"/>
  <c r="D133"/>
  <c r="D134"/>
  <c r="D135"/>
  <c r="C94"/>
  <c r="C95" s="1"/>
  <c r="B102"/>
  <c r="B100"/>
  <c r="B98"/>
  <c r="F252" i="10"/>
  <c r="F251"/>
  <c r="F250"/>
  <c r="F249"/>
  <c r="F248"/>
  <c r="E248"/>
  <c r="E249"/>
  <c r="E250"/>
  <c r="E251"/>
  <c r="E252"/>
  <c r="D244"/>
  <c r="D243"/>
  <c r="D242"/>
  <c r="D241"/>
  <c r="D240"/>
  <c r="D239"/>
  <c r="H156"/>
  <c r="I156" s="1"/>
  <c r="I160" s="1"/>
  <c r="I158"/>
  <c r="I157"/>
  <c r="H159"/>
  <c r="I159" s="1"/>
  <c r="H158"/>
  <c r="H157"/>
  <c r="A219"/>
  <c r="A212"/>
  <c r="A215" s="1"/>
  <c r="A164"/>
  <c r="A171" s="1"/>
  <c r="F231" i="9" l="1"/>
  <c r="F223"/>
  <c r="E155"/>
  <c r="E145"/>
  <c r="C332" i="11"/>
  <c r="C339"/>
  <c r="F316"/>
  <c r="D317"/>
  <c r="H317" s="1"/>
  <c r="E317"/>
  <c r="F317" s="1"/>
  <c r="C257"/>
  <c r="C296" i="10"/>
  <c r="C297"/>
  <c r="E253"/>
  <c r="A258" s="1"/>
  <c r="C287"/>
  <c r="C288" s="1"/>
  <c r="C298"/>
  <c r="C299"/>
  <c r="C300" s="1"/>
  <c r="F145" i="11"/>
  <c r="E145"/>
  <c r="C96"/>
  <c r="C97" s="1"/>
  <c r="E81"/>
  <c r="E80"/>
  <c r="E79"/>
  <c r="E78"/>
  <c r="F83"/>
  <c r="F82"/>
  <c r="F81"/>
  <c r="F80"/>
  <c r="F79"/>
  <c r="F78"/>
  <c r="B83"/>
  <c r="B82"/>
  <c r="B81"/>
  <c r="B80"/>
  <c r="B79"/>
  <c r="B78"/>
  <c r="C68"/>
  <c r="B72"/>
  <c r="B57"/>
  <c r="C45"/>
  <c r="A38"/>
  <c r="C43" i="10"/>
  <c r="C59"/>
  <c r="B63"/>
  <c r="B18"/>
  <c r="B17"/>
  <c r="C334" i="11" l="1"/>
  <c r="A355" s="1"/>
  <c r="C340"/>
  <c r="C333"/>
  <c r="D318"/>
  <c r="H318" s="1"/>
  <c r="C258"/>
  <c r="C259"/>
  <c r="C260"/>
  <c r="C261" s="1"/>
  <c r="A308" i="10"/>
  <c r="C289"/>
  <c r="A149" i="11"/>
  <c r="C78"/>
  <c r="C98"/>
  <c r="C99" s="1"/>
  <c r="C69"/>
  <c r="C53"/>
  <c r="C46"/>
  <c r="C47" s="1"/>
  <c r="C60" i="10"/>
  <c r="C70" s="1"/>
  <c r="C69"/>
  <c r="C44"/>
  <c r="C49"/>
  <c r="C342" i="11" l="1"/>
  <c r="C343" s="1"/>
  <c r="C341"/>
  <c r="D319"/>
  <c r="E318"/>
  <c r="F318" s="1"/>
  <c r="C262"/>
  <c r="C263" s="1"/>
  <c r="C290" i="10"/>
  <c r="C291" s="1"/>
  <c r="A304" s="1"/>
  <c r="A311" s="1"/>
  <c r="C100" i="11"/>
  <c r="C101" s="1"/>
  <c r="C102" s="1"/>
  <c r="C103" s="1"/>
  <c r="A114" s="1"/>
  <c r="A121" s="1"/>
  <c r="C70"/>
  <c r="C80" s="1"/>
  <c r="C79"/>
  <c r="C55"/>
  <c r="C48"/>
  <c r="C56" s="1"/>
  <c r="C54"/>
  <c r="C61" i="10"/>
  <c r="C71" s="1"/>
  <c r="C50"/>
  <c r="C45"/>
  <c r="E52" s="1"/>
  <c r="F116" i="9"/>
  <c r="G99"/>
  <c r="E99"/>
  <c r="G103" s="1"/>
  <c r="C82"/>
  <c r="C81"/>
  <c r="C80"/>
  <c r="C79"/>
  <c r="A68"/>
  <c r="A69"/>
  <c r="A70"/>
  <c r="A71"/>
  <c r="F58"/>
  <c r="F53"/>
  <c r="F52"/>
  <c r="F51"/>
  <c r="D29"/>
  <c r="D25"/>
  <c r="D21"/>
  <c r="C32"/>
  <c r="D32" s="1"/>
  <c r="D31"/>
  <c r="D30"/>
  <c r="C28"/>
  <c r="D28" s="1"/>
  <c r="D27"/>
  <c r="D26"/>
  <c r="C24"/>
  <c r="D24" s="1"/>
  <c r="C44"/>
  <c r="C43"/>
  <c r="C42"/>
  <c r="C41"/>
  <c r="D23"/>
  <c r="D22"/>
  <c r="B12"/>
  <c r="D12" s="1"/>
  <c r="D4"/>
  <c r="B4"/>
  <c r="B3"/>
  <c r="E3" s="1"/>
  <c r="D13"/>
  <c r="E5"/>
  <c r="F198" i="7"/>
  <c r="F186"/>
  <c r="F187" s="1"/>
  <c r="G187" s="1"/>
  <c r="C166"/>
  <c r="C174" s="1"/>
  <c r="C165"/>
  <c r="C173" s="1"/>
  <c r="C164"/>
  <c r="C172" s="1"/>
  <c r="C163"/>
  <c r="C171" s="1"/>
  <c r="F125"/>
  <c r="F124"/>
  <c r="F117"/>
  <c r="F116"/>
  <c r="A105"/>
  <c r="A104"/>
  <c r="A103"/>
  <c r="C93"/>
  <c r="C94"/>
  <c r="C92"/>
  <c r="C91"/>
  <c r="E114" i="3"/>
  <c r="A77" i="7"/>
  <c r="A78"/>
  <c r="A79"/>
  <c r="A76"/>
  <c r="C80"/>
  <c r="A80" s="1"/>
  <c r="C67"/>
  <c r="D67" s="1"/>
  <c r="D68"/>
  <c r="D66"/>
  <c r="D65"/>
  <c r="D64"/>
  <c r="D63"/>
  <c r="E39"/>
  <c r="G43" s="1"/>
  <c r="G39"/>
  <c r="G31"/>
  <c r="E31"/>
  <c r="G32" s="1"/>
  <c r="G28"/>
  <c r="G27"/>
  <c r="G26"/>
  <c r="E26"/>
  <c r="D16"/>
  <c r="E9"/>
  <c r="D17"/>
  <c r="D8"/>
  <c r="E8" s="1"/>
  <c r="E6"/>
  <c r="E7"/>
  <c r="C88" i="9" l="1"/>
  <c r="F117"/>
  <c r="F118" s="1"/>
  <c r="A359" i="11"/>
  <c r="A362" s="1"/>
  <c r="A363" s="1"/>
  <c r="H319"/>
  <c r="D320"/>
  <c r="E319"/>
  <c r="F319" s="1"/>
  <c r="C264"/>
  <c r="C71"/>
  <c r="C81" s="1"/>
  <c r="C49"/>
  <c r="C62" i="10"/>
  <c r="C72" s="1"/>
  <c r="C51"/>
  <c r="C52" s="1"/>
  <c r="F52"/>
  <c r="G116" i="9"/>
  <c r="G100"/>
  <c r="G101"/>
  <c r="G102"/>
  <c r="E4"/>
  <c r="M199" i="7"/>
  <c r="J199"/>
  <c r="F199"/>
  <c r="C179"/>
  <c r="F188"/>
  <c r="G188" s="1"/>
  <c r="C175"/>
  <c r="G186"/>
  <c r="F189"/>
  <c r="G189" s="1"/>
  <c r="H26"/>
  <c r="G33"/>
  <c r="H31" s="1"/>
  <c r="G40"/>
  <c r="G41"/>
  <c r="G42"/>
  <c r="B93" i="4"/>
  <c r="H93" s="1"/>
  <c r="F93"/>
  <c r="H94" s="1"/>
  <c r="C86"/>
  <c r="C85"/>
  <c r="E68"/>
  <c r="E79" s="1"/>
  <c r="E69"/>
  <c r="E80" s="1"/>
  <c r="E70"/>
  <c r="E81" s="1"/>
  <c r="C87" s="1"/>
  <c r="B99" i="3"/>
  <c r="E101"/>
  <c r="E100"/>
  <c r="E71" i="4"/>
  <c r="E82" s="1"/>
  <c r="C88" s="1"/>
  <c r="B75" i="6"/>
  <c r="C56"/>
  <c r="G49"/>
  <c r="G48"/>
  <c r="E28"/>
  <c r="H78" i="5"/>
  <c r="H75"/>
  <c r="H76"/>
  <c r="H77"/>
  <c r="H74"/>
  <c r="B17" i="6"/>
  <c r="B7"/>
  <c r="E74" i="5"/>
  <c r="D39"/>
  <c r="D50" s="1"/>
  <c r="D23"/>
  <c r="D27" s="1"/>
  <c r="E30" s="1"/>
  <c r="C33" s="1"/>
  <c r="D9"/>
  <c r="D14" s="1"/>
  <c r="D8"/>
  <c r="D13" s="1"/>
  <c r="F119" i="9" l="1"/>
  <c r="C72" i="11"/>
  <c r="C73" s="1"/>
  <c r="F84" s="1"/>
  <c r="E320"/>
  <c r="F320" s="1"/>
  <c r="H320"/>
  <c r="D321"/>
  <c r="C265"/>
  <c r="A280" s="1"/>
  <c r="A281" s="1"/>
  <c r="E275"/>
  <c r="E276" s="1"/>
  <c r="C57"/>
  <c r="C58" s="1"/>
  <c r="E58"/>
  <c r="F58"/>
  <c r="C82"/>
  <c r="C63" i="10"/>
  <c r="C73" s="1"/>
  <c r="H99" i="9"/>
  <c r="J200" i="7"/>
  <c r="M200"/>
  <c r="F200"/>
  <c r="H39"/>
  <c r="H95" i="4"/>
  <c r="I93" s="1"/>
  <c r="C89"/>
  <c r="E88" s="1"/>
  <c r="E30" i="6"/>
  <c r="C35" s="1"/>
  <c r="C36" s="1"/>
  <c r="C57"/>
  <c r="G50"/>
  <c r="E29"/>
  <c r="C34" s="1"/>
  <c r="C33"/>
  <c r="C58" i="5"/>
  <c r="D43"/>
  <c r="E46" s="1"/>
  <c r="E75"/>
  <c r="E76" s="1"/>
  <c r="C17"/>
  <c r="G59" i="4"/>
  <c r="G53"/>
  <c r="G54"/>
  <c r="G52"/>
  <c r="E32"/>
  <c r="F32" s="1"/>
  <c r="E28"/>
  <c r="F28" s="1"/>
  <c r="E24"/>
  <c r="F24" s="1"/>
  <c r="D43"/>
  <c r="D42"/>
  <c r="D41"/>
  <c r="D35"/>
  <c r="E35" s="1"/>
  <c r="E34"/>
  <c r="F34" s="1"/>
  <c r="E33"/>
  <c r="F33" s="1"/>
  <c r="D31"/>
  <c r="E31" s="1"/>
  <c r="F31" s="1"/>
  <c r="E30"/>
  <c r="F30" s="1"/>
  <c r="E29"/>
  <c r="F29" s="1"/>
  <c r="D27"/>
  <c r="E27" s="1"/>
  <c r="F27" s="1"/>
  <c r="E26"/>
  <c r="F26" s="1"/>
  <c r="E25"/>
  <c r="F25" s="1"/>
  <c r="D14"/>
  <c r="E14" s="1"/>
  <c r="E7"/>
  <c r="D7"/>
  <c r="D6"/>
  <c r="F6" s="1"/>
  <c r="E321" i="11" l="1"/>
  <c r="F321" s="1"/>
  <c r="F322" s="1"/>
  <c r="H321"/>
  <c r="H322" s="1"/>
  <c r="C64" i="10"/>
  <c r="A93" s="1"/>
  <c r="E84" i="11"/>
  <c r="C83"/>
  <c r="C84" s="1"/>
  <c r="E75" i="10"/>
  <c r="C74"/>
  <c r="C75" s="1"/>
  <c r="F75"/>
  <c r="F201" i="7"/>
  <c r="J201"/>
  <c r="M201"/>
  <c r="M202" s="1"/>
  <c r="G51" i="6"/>
  <c r="C58"/>
  <c r="C59" i="5"/>
  <c r="E56"/>
  <c r="C60" s="1"/>
  <c r="D53"/>
  <c r="E77"/>
  <c r="B83" s="1"/>
  <c r="B84" s="1"/>
  <c r="F7" i="4"/>
  <c r="G143" i="3"/>
  <c r="D143"/>
  <c r="G142"/>
  <c r="D142"/>
  <c r="J131"/>
  <c r="J132"/>
  <c r="G132"/>
  <c r="D132"/>
  <c r="E96"/>
  <c r="E98"/>
  <c r="E97"/>
  <c r="K141"/>
  <c r="I141"/>
  <c r="G141"/>
  <c r="D141"/>
  <c r="D131"/>
  <c r="G131"/>
  <c r="E116"/>
  <c r="E117"/>
  <c r="E115"/>
  <c r="E118"/>
  <c r="E95"/>
  <c r="E102"/>
  <c r="E94"/>
  <c r="E90"/>
  <c r="E91"/>
  <c r="E92"/>
  <c r="E93"/>
  <c r="E89"/>
  <c r="F66"/>
  <c r="H68" s="1"/>
  <c r="H69"/>
  <c r="H67"/>
  <c r="H66"/>
  <c r="H58"/>
  <c r="F58"/>
  <c r="H60" s="1"/>
  <c r="H53"/>
  <c r="F53"/>
  <c r="H54" s="1"/>
  <c r="E36"/>
  <c r="E37"/>
  <c r="F19"/>
  <c r="F20"/>
  <c r="E18"/>
  <c r="F18" s="1"/>
  <c r="E17"/>
  <c r="F17" s="1"/>
  <c r="E32"/>
  <c r="E33"/>
  <c r="E34"/>
  <c r="E35"/>
  <c r="E38"/>
  <c r="F22"/>
  <c r="F8"/>
  <c r="F9"/>
  <c r="F11"/>
  <c r="F12"/>
  <c r="F13"/>
  <c r="F14"/>
  <c r="F15"/>
  <c r="F7"/>
  <c r="E16"/>
  <c r="F16" s="1"/>
  <c r="E10"/>
  <c r="F10" s="1"/>
  <c r="J202" i="7" l="1"/>
  <c r="J203" s="1"/>
  <c r="C204"/>
  <c r="C59" i="6"/>
  <c r="G52"/>
  <c r="C60" s="1"/>
  <c r="I142" i="3"/>
  <c r="K142" s="1"/>
  <c r="I143"/>
  <c r="K143" s="1"/>
  <c r="H70"/>
  <c r="I66"/>
  <c r="H55"/>
  <c r="I53" s="1"/>
  <c r="H59"/>
  <c r="I58" s="1"/>
  <c r="G53" i="6" l="1"/>
  <c r="C61" s="1"/>
  <c r="C62" s="1"/>
  <c r="G117" i="9"/>
  <c r="G118"/>
  <c r="G119"/>
  <c r="C122"/>
</calcChain>
</file>

<file path=xl/sharedStrings.xml><?xml version="1.0" encoding="utf-8"?>
<sst xmlns="http://schemas.openxmlformats.org/spreadsheetml/2006/main" count="2174" uniqueCount="1000">
  <si>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</si>
  <si>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</si>
  <si>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</si>
  <si>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</si>
  <si>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</si>
  <si>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</si>
  <si>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</si>
  <si>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</si>
  <si>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</si>
  <si>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</si>
  <si>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</si>
  <si>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</si>
  <si>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</si>
  <si>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</si>
  <si>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</si>
  <si>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</si>
  <si>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</si>
  <si>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</si>
  <si>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</si>
  <si>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</si>
  <si>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</si>
  <si>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</si>
  <si>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</si>
  <si>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</si>
  <si>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</si>
  <si>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</si>
  <si>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</si>
  <si>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</si>
  <si>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</si>
  <si>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</si>
  <si>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</si>
  <si>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</si>
  <si>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</si>
  <si>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</si>
  <si>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</si>
  <si>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</si>
  <si>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</si>
  <si>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</si>
  <si>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</si>
  <si>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</si>
  <si>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</si>
  <si>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</si>
  <si>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</si>
  <si>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</si>
  <si>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</si>
  <si>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</si>
  <si>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</si>
  <si>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</si>
  <si>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</si>
  <si>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</si>
  <si>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</si>
  <si>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</si>
  <si>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</si>
  <si>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</si>
  <si>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</si>
  <si>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</si>
  <si>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</si>
  <si>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</si>
  <si>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</si>
  <si>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</si>
  <si>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</si>
  <si>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</si>
  <si>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</si>
  <si>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</si>
  <si>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</si>
  <si>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</si>
  <si>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</si>
  <si>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</si>
  <si>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</si>
  <si>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</si>
  <si>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</si>
  <si>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</si>
  <si>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</si>
  <si>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</si>
  <si>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</si>
  <si>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</si>
  <si>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</si>
  <si>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</si>
  <si>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</si>
  <si>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</si>
  <si>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</si>
  <si>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</si>
  <si>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</si>
  <si>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</si>
  <si>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</si>
  <si>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</si>
  <si>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</si>
  <si>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</si>
  <si>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</si>
  <si>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</si>
  <si>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</si>
  <si>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</si>
  <si>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</si>
  <si>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</si>
  <si>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</si>
  <si>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</si>
  <si>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</si>
  <si>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</si>
  <si>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</si>
  <si>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</si>
  <si>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</si>
  <si>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</si>
  <si>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</si>
  <si>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</si>
  <si>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</si>
  <si>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</si>
  <si>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</si>
  <si>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</si>
  <si>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</si>
  <si>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</si>
  <si>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</si>
  <si>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</si>
  <si>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</si>
  <si>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</si>
  <si>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</si>
  <si>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</si>
  <si>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</si>
  <si>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</si>
  <si>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</si>
  <si>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</si>
  <si>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</si>
  <si>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</si>
  <si>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</si>
  <si>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</si>
  <si>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</si>
  <si>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</si>
  <si>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</si>
  <si>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</si>
  <si>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</si>
  <si>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</si>
  <si>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</si>
  <si>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</si>
  <si>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</si>
  <si>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</si>
  <si>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</si>
  <si>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</si>
  <si>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</si>
  <si>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</si>
  <si>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</si>
  <si>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</si>
  <si>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</si>
  <si>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</si>
  <si>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</si>
  <si>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</si>
  <si>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</si>
  <si>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</si>
  <si>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</si>
  <si>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</si>
  <si>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</si>
  <si>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</si>
  <si>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</si>
  <si>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</si>
  <si>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</si>
  <si>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</si>
  <si>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</si>
  <si>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</si>
  <si>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</si>
  <si>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</si>
  <si>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</si>
  <si>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</si>
  <si>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</si>
  <si>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</si>
  <si>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</si>
  <si>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</si>
  <si>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</si>
  <si>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</si>
  <si>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</si>
  <si>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</si>
  <si>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</si>
  <si>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</si>
  <si>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</si>
  <si>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</si>
  <si>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</si>
  <si>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</si>
  <si>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</si>
  <si>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</si>
  <si>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</si>
  <si>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</si>
  <si>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</si>
  <si>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</si>
  <si>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</si>
  <si>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</si>
  <si>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</si>
  <si>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</si>
  <si>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</si>
  <si>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</si>
  <si>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</si>
  <si>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</si>
  <si>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</si>
  <si>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</si>
  <si>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</si>
  <si>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</si>
  <si>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</si>
  <si>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</si>
  <si>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</si>
  <si>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</si>
  <si>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</si>
  <si>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</si>
  <si>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</si>
  <si>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</si>
  <si>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</si>
  <si>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</si>
  <si>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</si>
  <si>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</si>
  <si>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</si>
  <si>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</si>
  <si>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</si>
  <si>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</si>
  <si>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</si>
  <si>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</si>
  <si>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</si>
  <si>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</si>
  <si>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</si>
  <si>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</si>
  <si>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</si>
  <si>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</si>
  <si>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</si>
  <si>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</si>
  <si>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</si>
  <si>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</si>
  <si>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</si>
  <si>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</si>
  <si>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</si>
  <si>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</si>
  <si>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</si>
  <si>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</si>
  <si>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</si>
  <si>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</si>
  <si>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</si>
  <si>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</si>
  <si>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</si>
  <si>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</si>
  <si>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</si>
  <si>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</si>
  <si>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</si>
  <si>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</si>
  <si>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</si>
  <si>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</si>
  <si>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</si>
  <si>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</si>
  <si>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</si>
  <si>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</si>
  <si>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</si>
  <si>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</si>
  <si>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</si>
  <si>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</si>
  <si>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</si>
  <si>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</si>
  <si>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</si>
  <si>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</si>
  <si>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</si>
  <si>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</si>
  <si>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</si>
  <si>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</si>
  <si>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</si>
  <si>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</si>
  <si>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</si>
  <si>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</si>
  <si>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</si>
  <si>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</si>
  <si>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</si>
  <si>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</si>
  <si>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</si>
  <si>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</si>
  <si>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</si>
  <si>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</si>
  <si>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</si>
  <si>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</si>
  <si>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</si>
  <si>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</si>
  <si>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</si>
  <si>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</si>
  <si>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</si>
  <si>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</si>
  <si>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</si>
  <si>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</si>
  <si>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</si>
  <si>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</si>
  <si>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</si>
  <si>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</si>
  <si>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</si>
  <si>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</si>
  <si>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</si>
  <si>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</si>
  <si>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</si>
  <si>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</si>
  <si>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</si>
  <si>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</si>
  <si>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</si>
  <si>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</si>
  <si>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</si>
  <si>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</si>
  <si>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</si>
  <si>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</si>
  <si>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</si>
  <si>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</si>
  <si>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</si>
  <si>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</si>
  <si>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</si>
  <si>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</si>
  <si>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</si>
  <si>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</si>
  <si>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</si>
  <si>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</si>
  <si>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</si>
  <si>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</si>
  <si>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</si>
  <si>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</si>
  <si>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</si>
  <si>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</si>
  <si>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</si>
  <si>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</si>
  <si>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</si>
  <si>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</si>
  <si>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</si>
  <si>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</si>
  <si>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</si>
  <si>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</si>
  <si>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</si>
  <si>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</si>
  <si>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</si>
  <si>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</si>
  <si>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</si>
  <si>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</si>
  <si>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</si>
  <si>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</si>
  <si>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</si>
  <si>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</si>
  <si>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</si>
  <si>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</si>
  <si>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</si>
  <si>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</si>
  <si>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</si>
  <si>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</si>
  <si>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</si>
  <si>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</si>
  <si>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</si>
  <si>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</si>
  <si>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</si>
  <si>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</si>
  <si>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</si>
  <si>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</si>
  <si>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</si>
  <si>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</si>
  <si>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</si>
  <si>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</si>
  <si>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</si>
  <si>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</si>
  <si>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</si>
  <si>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</si>
  <si>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</si>
  <si>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</si>
  <si>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</si>
  <si>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</si>
  <si>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</si>
  <si>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</si>
  <si>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</si>
  <si>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</si>
  <si>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</si>
  <si>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</si>
  <si>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</si>
  <si>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</si>
  <si>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</si>
  <si>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</si>
  <si>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</si>
  <si>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</si>
  <si>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</si>
  <si>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</si>
  <si>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</si>
  <si>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</si>
  <si>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</si>
  <si>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</si>
  <si>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</si>
  <si>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</si>
  <si>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</si>
  <si>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</si>
  <si>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</si>
  <si>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</si>
  <si>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</si>
  <si>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</si>
  <si>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</si>
  <si>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</si>
  <si>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</si>
  <si>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</si>
  <si>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</si>
  <si>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</si>
  <si>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</si>
  <si>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</si>
  <si>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</si>
  <si>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</si>
  <si>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</si>
  <si>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</si>
  <si>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</si>
  <si>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</si>
  <si>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</si>
  <si>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</si>
  <si>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</si>
  <si>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</si>
  <si>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</si>
  <si>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</si>
  <si>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</si>
  <si>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</si>
  <si>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</si>
  <si>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</si>
  <si>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</si>
  <si>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</si>
  <si>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</si>
  <si>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</si>
  <si>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</si>
  <si>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</si>
  <si>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</si>
  <si>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</si>
  <si>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</si>
  <si>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</si>
  <si>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</si>
  <si>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</si>
  <si>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</si>
  <si>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</si>
  <si>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</si>
  <si>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</si>
  <si>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</si>
  <si>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</si>
  <si>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</si>
  <si>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</si>
  <si>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</si>
  <si>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</si>
  <si>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</si>
  <si>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</si>
  <si>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</si>
  <si>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</si>
  <si>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</si>
  <si>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</si>
  <si>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</si>
  <si>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</si>
  <si>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</si>
  <si>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</si>
  <si>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</si>
  <si>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</si>
  <si>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</si>
  <si>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</si>
  <si>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</si>
  <si>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</si>
  <si>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</si>
  <si>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</si>
  <si>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</si>
  <si>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</si>
  <si>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</si>
  <si>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</si>
  <si>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</si>
  <si>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</si>
  <si>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</si>
  <si>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</si>
  <si>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</si>
  <si>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</si>
  <si>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</si>
  <si>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</si>
  <si>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</si>
  <si>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</si>
  <si>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</si>
  <si>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</si>
  <si>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</si>
  <si>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</si>
  <si>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</si>
  <si>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</si>
  <si>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</si>
  <si>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</si>
  <si>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</si>
  <si>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</si>
  <si>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</si>
  <si>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</si>
  <si>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</si>
  <si>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</si>
  <si>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</si>
  <si>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</si>
  <si>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</si>
  <si>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</si>
  <si>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</si>
  <si>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</si>
  <si>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</si>
  <si>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</si>
  <si>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</si>
  <si>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</si>
  <si>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</si>
  <si>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</si>
  <si>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</si>
  <si>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</si>
  <si>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</si>
  <si>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</si>
  <si>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</si>
  <si>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</si>
  <si>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</si>
  <si>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</si>
  <si>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</si>
  <si>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</si>
  <si>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</si>
  <si>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</si>
  <si>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</si>
  <si>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</si>
  <si>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</si>
  <si>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</si>
  <si>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</si>
  <si>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</si>
  <si>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</si>
  <si>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</si>
  <si>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</si>
  <si>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</si>
  <si>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</si>
  <si>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</si>
  <si>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</si>
  <si>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</si>
  <si>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</si>
  <si>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</si>
  <si>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</si>
  <si>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</si>
  <si>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</si>
  <si>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</si>
  <si>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</si>
  <si>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</si>
  <si>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</si>
  <si>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</si>
  <si>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</si>
  <si>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</si>
  <si>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</si>
  <si>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</si>
  <si>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</si>
  <si>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</si>
  <si>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</si>
  <si>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</si>
  <si>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</si>
  <si>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</si>
  <si>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</si>
  <si>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</si>
  <si>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</si>
  <si>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</si>
  <si>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</si>
  <si>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</si>
  <si>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</si>
  <si>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</si>
  <si>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</si>
  <si>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</si>
  <si>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</si>
  <si>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</si>
  <si>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</si>
  <si>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</si>
  <si>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</si>
  <si>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</si>
  <si>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</si>
  <si>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</si>
  <si>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</si>
  <si>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</si>
  <si>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</si>
  <si>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</si>
  <si>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</si>
  <si>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</si>
  <si>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</si>
  <si>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</si>
  <si>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</si>
  <si>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</si>
  <si>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</si>
  <si>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</si>
  <si>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</si>
  <si>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</si>
  <si>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</si>
  <si>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</si>
  <si>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</si>
  <si>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</si>
  <si>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</si>
  <si>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</si>
  <si>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</si>
  <si>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</si>
  <si>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</si>
  <si>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</si>
  <si>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</si>
  <si>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</si>
  <si>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</si>
  <si>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</si>
  <si>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</si>
  <si>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</si>
  <si>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</si>
  <si>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</si>
  <si>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</si>
  <si>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</si>
  <si>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</si>
  <si>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</si>
  <si>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</si>
  <si>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</si>
  <si>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</si>
  <si>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</si>
  <si>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</si>
  <si>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</si>
  <si>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</si>
  <si>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</si>
  <si>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</si>
  <si>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</si>
  <si>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</si>
  <si>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</si>
  <si>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</si>
  <si>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</si>
  <si>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</si>
  <si>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</si>
  <si>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</si>
  <si>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</si>
  <si>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</si>
  <si>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</si>
  <si>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</si>
  <si>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</si>
  <si>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</si>
  <si>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</si>
  <si>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</si>
  <si>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</si>
  <si>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</si>
  <si>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</si>
  <si>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</si>
  <si>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</si>
  <si>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</si>
  <si>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</si>
  <si>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</si>
  <si>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</si>
  <si>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</si>
  <si>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</si>
  <si>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</si>
  <si>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</si>
  <si>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</si>
  <si>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</si>
  <si>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</si>
  <si>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</si>
  <si>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</si>
  <si>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</si>
  <si>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</si>
  <si>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</si>
  <si>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</si>
  <si>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</si>
  <si>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</si>
  <si>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</si>
  <si>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</si>
  <si>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</si>
  <si>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</si>
  <si>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</si>
  <si>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</si>
  <si>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</si>
  <si>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</si>
  <si>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</si>
  <si>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</si>
  <si>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</si>
  <si>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</si>
  <si>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</si>
  <si>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</si>
  <si>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</si>
  <si>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</si>
  <si>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</si>
  <si>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</si>
  <si>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</si>
  <si>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</si>
  <si>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</si>
  <si>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</si>
  <si>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</si>
  <si>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</si>
  <si>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</si>
  <si>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</si>
  <si>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</si>
  <si>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</si>
  <si>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</si>
  <si>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</si>
  <si>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</si>
  <si>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</si>
  <si>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</si>
  <si>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</si>
  <si>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</si>
  <si>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</si>
  <si>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</si>
  <si>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</si>
  <si>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</si>
  <si>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</si>
  <si>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</si>
  <si>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</si>
  <si>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</si>
  <si>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</si>
  <si>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</si>
  <si>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</si>
  <si>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</si>
  <si>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</si>
  <si>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</si>
  <si>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</si>
  <si>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</si>
  <si>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</si>
  <si>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</si>
  <si>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</si>
  <si>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</si>
  <si>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</si>
  <si>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</si>
  <si>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</si>
  <si>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</si>
  <si>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</si>
  <si>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</si>
  <si>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</si>
  <si>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</si>
  <si>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</si>
  <si>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</si>
  <si>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</si>
  <si>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</si>
  <si>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</si>
  <si>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</si>
  <si>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</si>
  <si>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</si>
  <si>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</si>
  <si>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</si>
  <si>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</si>
  <si>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</si>
  <si>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</si>
  <si>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</si>
  <si>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</si>
  <si>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</si>
  <si>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</si>
  <si>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</si>
  <si>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</si>
  <si>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</si>
  <si>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</si>
  <si>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</si>
  <si>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</si>
  <si>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</si>
  <si>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</si>
  <si>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</si>
  <si>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</si>
  <si>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</si>
  <si>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</si>
  <si>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</si>
  <si>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</si>
  <si>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</si>
  <si>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</si>
  <si>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</si>
  <si>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</si>
  <si>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</si>
  <si>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</si>
  <si>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</si>
  <si>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</si>
  <si>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</si>
  <si>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</si>
  <si>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</si>
  <si>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</si>
  <si>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</si>
  <si>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</si>
  <si>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</si>
  <si>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</si>
  <si>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</si>
  <si>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</si>
  <si>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</si>
  <si>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</si>
  <si>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</si>
  <si>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</si>
  <si>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</si>
  <si>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</si>
  <si>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</si>
  <si>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</si>
  <si>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</si>
  <si>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</si>
  <si>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</si>
  <si>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</si>
  <si>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</si>
  <si>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</si>
  <si>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</si>
  <si>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</si>
  <si>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</si>
  <si>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</si>
  <si>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</si>
  <si>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</si>
  <si>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</si>
  <si>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</si>
  <si>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</si>
  <si>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</si>
  <si>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</si>
  <si>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</si>
  <si>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</si>
  <si>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</si>
  <si>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</si>
  <si>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</si>
  <si>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</si>
  <si>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</si>
  <si>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</si>
  <si>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</si>
  <si>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</si>
  <si>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</si>
  <si>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</si>
  <si>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</si>
  <si>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</si>
  <si>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</si>
  <si>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</si>
  <si>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</si>
  <si>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</si>
  <si>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</si>
  <si>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</si>
  <si>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</si>
  <si>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</si>
  <si>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</si>
  <si>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</si>
  <si>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</si>
  <si>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</si>
  <si>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</si>
  <si>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</si>
  <si>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</si>
  <si>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</si>
  <si>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</si>
  <si>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</si>
  <si>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</si>
  <si>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</si>
  <si>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</si>
  <si>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</si>
  <si>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</si>
  <si>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</si>
  <si>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</si>
  <si>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</si>
  <si>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</si>
  <si>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</si>
  <si>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</si>
  <si>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</si>
  <si>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</si>
  <si>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</si>
  <si>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</si>
  <si>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</si>
  <si>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</si>
  <si>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</si>
  <si>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</si>
  <si>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</si>
  <si>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</si>
  <si>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</si>
  <si>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</si>
  <si>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</si>
  <si>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</si>
  <si>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</si>
  <si>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</si>
  <si>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</si>
  <si>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</si>
  <si>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</si>
  <si>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</si>
  <si>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</si>
  <si>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</si>
  <si>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</si>
  <si>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</si>
  <si>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</si>
  <si>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</si>
  <si>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</si>
  <si>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</si>
  <si>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</si>
  <si>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</si>
  <si>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</si>
  <si>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</si>
  <si>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</si>
  <si>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</si>
  <si>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</si>
  <si>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</si>
  <si>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</si>
  <si>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</si>
  <si>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</si>
  <si>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</si>
  <si>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</si>
  <si>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</si>
  <si>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</si>
  <si>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</si>
  <si>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</si>
  <si>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</si>
  <si>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</si>
  <si>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</si>
  <si>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</si>
  <si>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</si>
  <si>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</si>
  <si>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</si>
  <si>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</si>
  <si>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</si>
  <si>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</si>
  <si>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</si>
  <si>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</si>
  <si>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</si>
  <si>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</si>
  <si>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</si>
  <si>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</si>
  <si>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</si>
  <si>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</si>
  <si>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</si>
  <si>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</si>
  <si>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</si>
  <si>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</si>
  <si>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</si>
  <si>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</si>
  <si>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</si>
  <si>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</si>
  <si>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</si>
  <si>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</si>
  <si>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</si>
  <si>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</si>
  <si>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</si>
  <si>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</si>
  <si>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</si>
  <si>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</si>
  <si>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</si>
  <si>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</si>
  <si>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</si>
  <si>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</si>
  <si>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</si>
  <si>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</si>
  <si>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</si>
  <si>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</si>
  <si>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</si>
  <si>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</si>
  <si>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</si>
  <si>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</si>
  <si>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</si>
  <si>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</si>
  <si>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</si>
  <si>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</si>
  <si>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</si>
  <si>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</si>
  <si>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</si>
  <si>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</si>
  <si>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</si>
  <si>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</si>
  <si>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</si>
  <si>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</si>
  <si>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</si>
  <si>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</si>
  <si>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</si>
  <si>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</si>
  <si>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</si>
  <si>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</si>
  <si>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</si>
  <si>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</si>
  <si>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</si>
  <si>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</si>
  <si>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</si>
  <si>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</si>
  <si>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</si>
  <si>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</si>
  <si>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</si>
  <si>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</si>
  <si>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</si>
  <si>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</si>
  <si>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</si>
  <si>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</si>
  <si>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</si>
  <si>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</si>
  <si>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</si>
  <si>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</si>
  <si>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</si>
  <si>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</si>
  <si>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</si>
  <si>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</si>
  <si>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</si>
  <si>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</si>
  <si>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</si>
  <si>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</si>
  <si>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</si>
  <si>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</si>
  <si>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</si>
  <si>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</si>
  <si>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</si>
  <si>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</si>
  <si>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</si>
  <si>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</si>
  <si>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</si>
  <si>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</si>
  <si>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</si>
  <si>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</si>
  <si>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</si>
  <si>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</si>
  <si>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</si>
  <si>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</si>
  <si>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</si>
  <si>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</si>
  <si>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</si>
  <si>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問4 ポートフォリオの標準偏差問題</t>
    <rPh sb="0" eb="1">
      <t>ト</t>
    </rPh>
    <rPh sb="11" eb="13">
      <t>ヒョウジュン</t>
    </rPh>
    <rPh sb="13" eb="15">
      <t>ヘンサ</t>
    </rPh>
    <rPh sb="15" eb="17">
      <t>モンダイ</t>
    </rPh>
    <phoneticPr fontId="1"/>
  </si>
  <si>
    <t>X証券</t>
    <rPh sb="1" eb="3">
      <t>ショウケン</t>
    </rPh>
    <phoneticPr fontId="1"/>
  </si>
  <si>
    <t>Y証券</t>
    <rPh sb="1" eb="3">
      <t>ショウケン</t>
    </rPh>
    <phoneticPr fontId="1"/>
  </si>
  <si>
    <t>期待値</t>
    <rPh sb="0" eb="3">
      <t>キタイチ</t>
    </rPh>
    <phoneticPr fontId="1"/>
  </si>
  <si>
    <t>標準偏差</t>
    <rPh sb="0" eb="2">
      <t>ヒョウジュン</t>
    </rPh>
    <rPh sb="2" eb="4">
      <t>ヘンサ</t>
    </rPh>
    <phoneticPr fontId="1"/>
  </si>
  <si>
    <t>(1)ポートフォリオの期待値と、標準偏差を求める問題</t>
    <rPh sb="11" eb="14">
      <t>キタイチ</t>
    </rPh>
    <rPh sb="16" eb="18">
      <t>ヒョウジュン</t>
    </rPh>
    <rPh sb="18" eb="20">
      <t>ヘンサ</t>
    </rPh>
    <rPh sb="21" eb="22">
      <t>モト</t>
    </rPh>
    <rPh sb="24" eb="26">
      <t>モンダイ</t>
    </rPh>
    <phoneticPr fontId="1"/>
  </si>
  <si>
    <t>両者の月次リターンの相関係数が0.5であるとして、X社に50％/Y社に50％投資するポートフォリオの月次リターンの</t>
    <rPh sb="0" eb="2">
      <t>リョウシャ</t>
    </rPh>
    <rPh sb="3" eb="5">
      <t>ゲツジ</t>
    </rPh>
    <rPh sb="10" eb="12">
      <t>ソウカン</t>
    </rPh>
    <rPh sb="12" eb="14">
      <t>ケイスウ</t>
    </rPh>
    <rPh sb="26" eb="27">
      <t>シャ</t>
    </rPh>
    <rPh sb="33" eb="34">
      <t>シャ</t>
    </rPh>
    <rPh sb="38" eb="40">
      <t>トウシ</t>
    </rPh>
    <rPh sb="50" eb="52">
      <t>ゲツジ</t>
    </rPh>
    <phoneticPr fontId="1"/>
  </si>
  <si>
    <t>期待値と標準偏差の値を求めよ</t>
    <rPh sb="0" eb="3">
      <t>キタイチ</t>
    </rPh>
    <rPh sb="4" eb="6">
      <t>ヒョウジュン</t>
    </rPh>
    <rPh sb="6" eb="8">
      <t>ヘンサ</t>
    </rPh>
    <rPh sb="9" eb="10">
      <t>アタイ</t>
    </rPh>
    <rPh sb="11" eb="12">
      <t>モト</t>
    </rPh>
    <phoneticPr fontId="1"/>
  </si>
  <si>
    <t>ポートフォリオの期待値</t>
    <rPh sb="8" eb="11">
      <t>キタイチ</t>
    </rPh>
    <phoneticPr fontId="1"/>
  </si>
  <si>
    <t>=0.5*B94 + 0.5 * B95</t>
  </si>
  <si>
    <t>ポートフォリオの分散</t>
    <rPh sb="8" eb="10">
      <t>ブンサン</t>
    </rPh>
    <phoneticPr fontId="1"/>
  </si>
  <si>
    <t>=0.5^2*C94^2 + 0.5^2*C95^2 + 2 * 0.5 * 0.5 * 0.5 * C94 * C95</t>
  </si>
  <si>
    <t>ポートフォリオの標準偏差</t>
    <rPh sb="8" eb="10">
      <t>ヒョウジュン</t>
    </rPh>
    <rPh sb="10" eb="12">
      <t>ヘンサ</t>
    </rPh>
    <phoneticPr fontId="1"/>
  </si>
  <si>
    <t>ポートフォリオの標準偏差がゼロになるのは、相関係数がいくらの時か</t>
    <rPh sb="8" eb="10">
      <t>ヒョウジュン</t>
    </rPh>
    <rPh sb="10" eb="12">
      <t>ヘンサ</t>
    </rPh>
    <rPh sb="21" eb="23">
      <t>ソウカン</t>
    </rPh>
    <rPh sb="23" eb="25">
      <t>ケイスウ</t>
    </rPh>
    <rPh sb="30" eb="31">
      <t>トキ</t>
    </rPh>
    <phoneticPr fontId="1"/>
  </si>
  <si>
    <t>(2)</t>
    <phoneticPr fontId="1"/>
  </si>
  <si>
    <t>相関係数</t>
    <rPh sb="0" eb="2">
      <t>ソウカン</t>
    </rPh>
    <rPh sb="2" eb="4">
      <t>ケイスウ</t>
    </rPh>
    <phoneticPr fontId="1"/>
  </si>
  <si>
    <t>標準偏差がゼロになるときの両社の投資比率を求めよ</t>
    <rPh sb="0" eb="2">
      <t>ヒョウジュン</t>
    </rPh>
    <rPh sb="2" eb="4">
      <t>ヘンサ</t>
    </rPh>
    <rPh sb="13" eb="15">
      <t>リョウシャ</t>
    </rPh>
    <rPh sb="16" eb="18">
      <t>トウシ</t>
    </rPh>
    <rPh sb="18" eb="20">
      <t>ヒリツ</t>
    </rPh>
    <rPh sb="21" eb="22">
      <t>モト</t>
    </rPh>
    <phoneticPr fontId="1"/>
  </si>
  <si>
    <t>0 = a^2*σx^2 + b^2*σy^2 - 2 * a * b * σx * σｙ</t>
    <phoneticPr fontId="1"/>
  </si>
  <si>
    <t>0 = ( aσx  -  bσy)</t>
    <phoneticPr fontId="1"/>
  </si>
  <si>
    <t>b/a = σx / σy</t>
    <phoneticPr fontId="1"/>
  </si>
  <si>
    <t>a : b = 1 :  0.4286</t>
    <phoneticPr fontId="1"/>
  </si>
  <si>
    <t>(3)ポートフォリオのリターンが0%を下回る確率</t>
    <rPh sb="19" eb="21">
      <t>シタマワ</t>
    </rPh>
    <rPh sb="22" eb="24">
      <t>カクリツ</t>
    </rPh>
    <phoneticPr fontId="1"/>
  </si>
  <si>
    <t>(1)の期待値と標準偏差</t>
    <rPh sb="4" eb="7">
      <t>キタイチ</t>
    </rPh>
    <rPh sb="8" eb="10">
      <t>ヒョウジュン</t>
    </rPh>
    <rPh sb="10" eb="12">
      <t>ヘンサ</t>
    </rPh>
    <phoneticPr fontId="1"/>
  </si>
  <si>
    <t>X証券</t>
    <rPh sb="1" eb="3">
      <t>ショウケン</t>
    </rPh>
    <phoneticPr fontId="1"/>
  </si>
  <si>
    <t>Y証券</t>
    <rPh sb="1" eb="3">
      <t>ショウケン</t>
    </rPh>
    <phoneticPr fontId="1"/>
  </si>
  <si>
    <t>(2)ポートフォリオののVaR</t>
    <phoneticPr fontId="1"/>
  </si>
  <si>
    <t>共分散</t>
    <rPh sb="0" eb="1">
      <t>キョウ</t>
    </rPh>
    <rPh sb="1" eb="3">
      <t>ブンサン</t>
    </rPh>
    <phoneticPr fontId="1"/>
  </si>
  <si>
    <t>σxy</t>
    <phoneticPr fontId="1"/>
  </si>
  <si>
    <t>=B155 - 2.33 * B159</t>
  </si>
  <si>
    <t>※ポートフォリオの期待リターンを0としないのが味噌</t>
    <rPh sb="9" eb="11">
      <t>キタイ</t>
    </rPh>
    <rPh sb="23" eb="25">
      <t>ミソ</t>
    </rPh>
    <phoneticPr fontId="1"/>
  </si>
  <si>
    <t>=500 * B381</t>
    <phoneticPr fontId="1"/>
  </si>
  <si>
    <t>宿題の４番</t>
    <rPh sb="0" eb="2">
      <t>シュクダイ</t>
    </rPh>
    <rPh sb="4" eb="5">
      <t>バン</t>
    </rPh>
    <phoneticPr fontId="1"/>
  </si>
  <si>
    <t>(2)ポートフォリオののVaR　この問題でほとんど解ける</t>
    <rPh sb="18" eb="20">
      <t>モンダイ</t>
    </rPh>
    <rPh sb="25" eb="26">
      <t>ト</t>
    </rPh>
    <phoneticPr fontId="1"/>
  </si>
</sst>
</file>

<file path=xl/styles.xml><?xml version="1.0" encoding="utf-8"?>
<styleSheet xmlns="http://schemas.openxmlformats.org/spreadsheetml/2006/main">
  <numFmts count="30">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 numFmtId="207" formatCode="0_ "/>
    <numFmt numFmtId="208" formatCode="0.000000000000000%"/>
  </numFmts>
  <fonts count="71">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b/>
      <sz val="18"/>
      <color rgb="FFFF0000"/>
      <name val="ＭＳ Ｐゴシック"/>
      <family val="3"/>
      <charset val="128"/>
      <scheme val="minor"/>
    </font>
  </fonts>
  <fills count="2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510">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10" fontId="0" fillId="0" borderId="1" xfId="0" quotePrefix="1" applyNumberFormat="1" applyBorder="1" applyAlignment="1">
      <alignment horizontal="center" vertical="center"/>
    </xf>
    <xf numFmtId="0" fontId="3" fillId="5" borderId="0" xfId="0" applyFont="1" applyFill="1" applyBorder="1" applyAlignment="1">
      <alignment horizontal="left" vertical="center"/>
    </xf>
    <xf numFmtId="0" fontId="0" fillId="0" borderId="0" xfId="0" quotePrefix="1" applyAlignment="1">
      <alignment horizontal="left" vertical="center"/>
    </xf>
    <xf numFmtId="207" fontId="0" fillId="0" borderId="1" xfId="0" applyNumberFormat="1" applyBorder="1" applyAlignment="1">
      <alignment horizontal="center" vertical="center"/>
    </xf>
    <xf numFmtId="194" fontId="0" fillId="0" borderId="0" xfId="0" applyNumberFormat="1">
      <alignment vertical="center"/>
    </xf>
    <xf numFmtId="0" fontId="3" fillId="19" borderId="14" xfId="0" applyFont="1" applyFill="1" applyBorder="1">
      <alignment vertical="center"/>
    </xf>
    <xf numFmtId="0" fontId="3" fillId="0" borderId="14" xfId="0" applyFont="1" applyBorder="1">
      <alignment vertical="center"/>
    </xf>
    <xf numFmtId="0" fontId="3" fillId="8" borderId="0" xfId="0" applyFont="1" applyFill="1" applyBorder="1">
      <alignment vertical="center"/>
    </xf>
    <xf numFmtId="0" fontId="3" fillId="19" borderId="14" xfId="0" applyFont="1" applyFill="1" applyBorder="1" applyAlignment="1">
      <alignment horizontal="center" vertical="center"/>
    </xf>
    <xf numFmtId="0" fontId="3" fillId="5" borderId="14" xfId="0" applyFont="1" applyFill="1" applyBorder="1" applyAlignment="1">
      <alignment horizontal="center" vertical="center"/>
    </xf>
    <xf numFmtId="0" fontId="3" fillId="8" borderId="14" xfId="0" applyFont="1" applyFill="1" applyBorder="1" applyAlignment="1">
      <alignment horizontal="center" vertical="center"/>
    </xf>
    <xf numFmtId="0" fontId="7" fillId="0" borderId="0" xfId="0" quotePrefix="1" applyFont="1">
      <alignment vertical="center"/>
    </xf>
    <xf numFmtId="10" fontId="3" fillId="5" borderId="25" xfId="0" quotePrefix="1" applyNumberFormat="1" applyFont="1" applyFill="1" applyBorder="1">
      <alignment vertical="center"/>
    </xf>
    <xf numFmtId="10" fontId="3" fillId="0" borderId="0" xfId="0" applyNumberFormat="1" applyFont="1">
      <alignment vertical="center"/>
    </xf>
    <xf numFmtId="187" fontId="3" fillId="5" borderId="11" xfId="0" quotePrefix="1" applyNumberFormat="1" applyFont="1" applyFill="1" applyBorder="1">
      <alignment vertical="center"/>
    </xf>
    <xf numFmtId="208" fontId="7" fillId="0" borderId="0" xfId="0" applyNumberFormat="1" applyFont="1">
      <alignment vertical="center"/>
    </xf>
    <xf numFmtId="178" fontId="3" fillId="5" borderId="25" xfId="0" quotePrefix="1" applyNumberFormat="1" applyFont="1" applyFill="1" applyBorder="1">
      <alignment vertical="center"/>
    </xf>
    <xf numFmtId="0" fontId="70" fillId="0" borderId="0" xfId="0" applyFont="1">
      <alignment vertical="center"/>
    </xf>
    <xf numFmtId="14" fontId="69" fillId="0" borderId="0" xfId="0" applyNumberFormat="1" applyFont="1" applyAlignment="1">
      <alignment horizontal="center" vertical="center"/>
    </xf>
  </cellXfs>
  <cellStyles count="1">
    <cellStyle name="標準" xfId="0" builtinId="0"/>
  </cellStyles>
  <dxfs count="0"/>
  <tableStyles count="0" defaultTableStyle="TableStyleMedium9" defaultPivotStyle="PivotStyleLight16"/>
  <colors>
    <mruColors>
      <color rgb="FFCC99FF"/>
      <color rgb="FFCCFFFF"/>
      <color rgb="FFFFFF99"/>
      <color rgb="FFFF9966"/>
      <color rgb="FFCCFF99"/>
      <color rgb="FF0000FF"/>
      <color rgb="FFCCFFCC"/>
      <color rgb="FFFFFFFF"/>
      <color rgb="FF66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sheetPr>
  <dimension ref="A1:N209"/>
  <sheetViews>
    <sheetView showGridLines="0" topLeftCell="A191" zoomScaleNormal="100" workbookViewId="0">
      <selection activeCell="A73" sqref="A73:E76"/>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c r="B9" s="106"/>
      <c r="C9" s="107"/>
      <c r="D9" s="106"/>
      <c r="E9" s="116" t="e">
        <f>A9 * ( (1+C9/D9)^(B9*D9) )</f>
        <v>#DIV/0!</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116">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J360"/>
  <sheetViews>
    <sheetView showGridLines="0" topLeftCell="A18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tabColor rgb="FF00B050"/>
  </sheetPr>
  <dimension ref="A1:N464"/>
  <sheetViews>
    <sheetView showGridLines="0" tabSelected="1" topLeftCell="A431" zoomScaleNormal="100" workbookViewId="0">
      <selection activeCell="B461" sqref="B461"/>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3">
      <c r="A385" s="480"/>
    </row>
    <row r="386" spans="1:3">
      <c r="A386" s="480"/>
    </row>
    <row r="387" spans="1:3">
      <c r="A387" s="480"/>
    </row>
    <row r="388" spans="1:3">
      <c r="A388" s="480"/>
    </row>
    <row r="389" spans="1:3" ht="32.25">
      <c r="A389" s="509" t="s">
        <v>998</v>
      </c>
    </row>
    <row r="390" spans="1:3" customFormat="1" ht="13.5">
      <c r="A390" t="s">
        <v>967</v>
      </c>
    </row>
    <row r="391" spans="1:3" customFormat="1" ht="13.5">
      <c r="A391" s="9"/>
      <c r="B391" s="9" t="s">
        <v>970</v>
      </c>
      <c r="C391" s="9" t="s">
        <v>971</v>
      </c>
    </row>
    <row r="392" spans="1:3" customFormat="1" ht="13.5">
      <c r="A392" s="9" t="s">
        <v>968</v>
      </c>
      <c r="B392" s="11">
        <v>2E-3</v>
      </c>
      <c r="C392" s="11">
        <v>4.8000000000000001E-2</v>
      </c>
    </row>
    <row r="393" spans="1:3" customFormat="1" ht="13.5">
      <c r="A393" s="9" t="s">
        <v>969</v>
      </c>
      <c r="B393" s="11">
        <v>5.0000000000000001E-3</v>
      </c>
      <c r="C393" s="11">
        <v>0.112</v>
      </c>
    </row>
    <row r="394" spans="1:3" customFormat="1" ht="13.5"/>
    <row r="395" spans="1:3" customFormat="1" ht="13.5">
      <c r="A395" s="52" t="s">
        <v>972</v>
      </c>
    </row>
    <row r="396" spans="1:3" customFormat="1" ht="13.5">
      <c r="A396" s="52" t="s">
        <v>973</v>
      </c>
    </row>
    <row r="397" spans="1:3" customFormat="1" ht="13.5">
      <c r="A397" s="52" t="s">
        <v>974</v>
      </c>
    </row>
    <row r="398" spans="1:3" customFormat="1" ht="13.5"/>
    <row r="399" spans="1:3" customFormat="1" ht="13.5">
      <c r="A399" s="492" t="s">
        <v>975</v>
      </c>
    </row>
    <row r="400" spans="1:3" customFormat="1" ht="13.5">
      <c r="A400" s="491">
        <f>0.5*B392 + 0.5 * B393</f>
        <v>3.5000000000000001E-3</v>
      </c>
      <c r="B400" t="s">
        <v>976</v>
      </c>
    </row>
    <row r="401" spans="1:2" customFormat="1" ht="13.5"/>
    <row r="402" spans="1:2" customFormat="1" ht="13.5">
      <c r="A402" s="492" t="s">
        <v>977</v>
      </c>
    </row>
    <row r="403" spans="1:2" customFormat="1" ht="13.5">
      <c r="A403" s="491">
        <f>0.5^2*C392^2 + 0.5^2*C393^2 + 2 * 0.5 * 0.5 * 0.5 * C392 * C393</f>
        <v>5.0560000000000006E-3</v>
      </c>
      <c r="B403" s="73" t="s">
        <v>978</v>
      </c>
    </row>
    <row r="404" spans="1:2" customFormat="1" ht="13.5"/>
    <row r="405" spans="1:2" customFormat="1" ht="13.5">
      <c r="A405" s="492" t="s">
        <v>979</v>
      </c>
    </row>
    <row r="406" spans="1:2" customFormat="1" ht="13.5">
      <c r="A406" s="11">
        <f>A403^0.5</f>
        <v>7.1105555338524709E-2</v>
      </c>
    </row>
    <row r="407" spans="1:2" customFormat="1" ht="13.5"/>
    <row r="408" spans="1:2" customFormat="1" ht="13.5"/>
    <row r="409" spans="1:2" customFormat="1" ht="13.5">
      <c r="A409" s="493" t="s">
        <v>981</v>
      </c>
    </row>
    <row r="410" spans="1:2" customFormat="1" ht="13.5">
      <c r="A410" t="s">
        <v>980</v>
      </c>
    </row>
    <row r="411" spans="1:2" customFormat="1" ht="13.5">
      <c r="A411" s="458" t="s">
        <v>982</v>
      </c>
    </row>
    <row r="412" spans="1:2" customFormat="1" ht="13.5">
      <c r="A412" s="494">
        <v>-1</v>
      </c>
    </row>
    <row r="413" spans="1:2" customFormat="1" ht="13.5"/>
    <row r="414" spans="1:2" customFormat="1" ht="13.5">
      <c r="A414" t="s">
        <v>983</v>
      </c>
    </row>
    <row r="415" spans="1:2" customFormat="1" ht="13.5">
      <c r="A415" t="s">
        <v>984</v>
      </c>
    </row>
    <row r="416" spans="1:2" customFormat="1" ht="13.5">
      <c r="A416" t="s">
        <v>985</v>
      </c>
    </row>
    <row r="417" spans="1:6" customFormat="1" ht="13.5">
      <c r="A417" t="s">
        <v>986</v>
      </c>
    </row>
    <row r="418" spans="1:6" customFormat="1" ht="13.5"/>
    <row r="419" spans="1:6" customFormat="1" ht="13.5">
      <c r="A419" t="s">
        <v>987</v>
      </c>
      <c r="B419" s="495">
        <f>C392/C393</f>
        <v>0.42857142857142855</v>
      </c>
    </row>
    <row r="420" spans="1:6" customFormat="1" ht="13.5"/>
    <row r="421" spans="1:6" customFormat="1" ht="13.5"/>
    <row r="422" spans="1:6" customFormat="1" ht="13.5">
      <c r="A422" s="18" t="s">
        <v>988</v>
      </c>
    </row>
    <row r="423" spans="1:6" customFormat="1" ht="13.5">
      <c r="A423" s="18" t="s">
        <v>989</v>
      </c>
    </row>
    <row r="424" spans="1:6" customFormat="1" ht="13.5"/>
    <row r="425" spans="1:6" customFormat="1" ht="13.5">
      <c r="A425" s="492" t="s">
        <v>975</v>
      </c>
    </row>
    <row r="426" spans="1:6" customFormat="1" ht="13.5">
      <c r="A426" s="491">
        <v>3.5000000000000001E-3</v>
      </c>
    </row>
    <row r="427" spans="1:6" customFormat="1" ht="13.5"/>
    <row r="428" spans="1:6" customFormat="1" ht="13.5">
      <c r="A428" s="492" t="s">
        <v>979</v>
      </c>
    </row>
    <row r="429" spans="1:6" customFormat="1" ht="13.5">
      <c r="A429" s="11">
        <v>7.1105555338524709E-2</v>
      </c>
    </row>
    <row r="430" spans="1:6" customFormat="1" ht="13.5"/>
    <row r="431" spans="1:6" customFormat="1" ht="13.5"/>
    <row r="432" spans="1:6" customFormat="1" ht="13.5">
      <c r="A432" s="25" t="s">
        <v>722</v>
      </c>
      <c r="B432" s="25" t="s">
        <v>744</v>
      </c>
      <c r="C432" s="25" t="s">
        <v>745</v>
      </c>
      <c r="D432" s="25" t="s">
        <v>746</v>
      </c>
      <c r="E432" s="234" t="s">
        <v>747</v>
      </c>
      <c r="F432" s="234" t="s">
        <v>748</v>
      </c>
    </row>
    <row r="433" spans="1:6" customFormat="1" ht="13.5">
      <c r="A433" s="88">
        <v>0</v>
      </c>
      <c r="B433" s="88">
        <v>1</v>
      </c>
      <c r="C433" s="91">
        <f>A426</f>
        <v>3.5000000000000001E-3</v>
      </c>
      <c r="D433" s="91">
        <f>A429</f>
        <v>7.1105555338524709E-2</v>
      </c>
      <c r="E433" s="88">
        <f>(A433-C433)/D433</f>
        <v>-4.9222595665513548E-2</v>
      </c>
      <c r="F433" s="91">
        <f>NORMSDIST(E433 * B433 )</f>
        <v>0.48037095217643566</v>
      </c>
    </row>
    <row r="434" spans="1:6" customFormat="1" ht="13.5"/>
    <row r="435" spans="1:6" customFormat="1" ht="13.5"/>
    <row r="436" spans="1:6" customFormat="1" ht="13.5">
      <c r="A436" s="502" t="s">
        <v>999</v>
      </c>
    </row>
    <row r="437" spans="1:6" customFormat="1" ht="13.5"/>
    <row r="438" spans="1:6">
      <c r="A438" s="480" t="s">
        <v>947</v>
      </c>
      <c r="B438" s="482" t="s">
        <v>990</v>
      </c>
      <c r="C438" s="496" t="s">
        <v>991</v>
      </c>
      <c r="D438" s="498"/>
    </row>
    <row r="439" spans="1:6">
      <c r="A439" s="480"/>
      <c r="B439" s="207">
        <v>0.5</v>
      </c>
      <c r="C439" s="497">
        <v>0.5</v>
      </c>
      <c r="D439" s="498"/>
    </row>
    <row r="440" spans="1:6">
      <c r="A440" s="480"/>
      <c r="B440" s="242"/>
      <c r="C440" s="242"/>
      <c r="D440" s="242"/>
    </row>
    <row r="441" spans="1:6">
      <c r="A441" s="480" t="s">
        <v>707</v>
      </c>
      <c r="B441" s="482" t="s">
        <v>990</v>
      </c>
      <c r="C441" s="496" t="s">
        <v>991</v>
      </c>
      <c r="D441" s="498"/>
    </row>
    <row r="442" spans="1:6" ht="13.5">
      <c r="A442" s="480"/>
      <c r="B442" s="11">
        <v>2E-3</v>
      </c>
      <c r="C442" s="11">
        <v>5.0000000000000001E-3</v>
      </c>
      <c r="D442" s="498"/>
    </row>
    <row r="443" spans="1:6">
      <c r="A443" s="480"/>
    </row>
    <row r="444" spans="1:6">
      <c r="A444" s="480" t="s">
        <v>971</v>
      </c>
      <c r="B444" s="482" t="s">
        <v>990</v>
      </c>
      <c r="C444" s="496" t="s">
        <v>991</v>
      </c>
      <c r="D444" s="397"/>
    </row>
    <row r="445" spans="1:6" ht="13.5">
      <c r="B445" s="11">
        <v>4.8000000000000001E-2</v>
      </c>
      <c r="C445" s="11">
        <v>0.112</v>
      </c>
      <c r="D445" s="498"/>
    </row>
    <row r="446" spans="1:6">
      <c r="B446" s="397"/>
      <c r="C446" s="498"/>
      <c r="D446" s="498"/>
    </row>
    <row r="447" spans="1:6">
      <c r="A447" s="480" t="s">
        <v>952</v>
      </c>
      <c r="B447" s="499" t="s">
        <v>953</v>
      </c>
      <c r="C447" s="498"/>
      <c r="D447" s="498"/>
    </row>
    <row r="448" spans="1:6">
      <c r="B448" s="501">
        <v>0.5</v>
      </c>
      <c r="C448" s="498"/>
      <c r="D448" s="498"/>
    </row>
    <row r="449" spans="1:5">
      <c r="B449" s="397"/>
      <c r="C449" s="498"/>
      <c r="D449" s="498"/>
    </row>
    <row r="450" spans="1:5">
      <c r="A450" s="480" t="s">
        <v>993</v>
      </c>
      <c r="B450" s="500" t="s">
        <v>994</v>
      </c>
      <c r="C450" s="498"/>
      <c r="D450" s="498"/>
    </row>
    <row r="451" spans="1:5">
      <c r="B451" s="501">
        <f>2*B448*B439*C439*B445*C445</f>
        <v>1.3440000000000001E-3</v>
      </c>
    </row>
    <row r="452" spans="1:5" ht="12" thickBot="1">
      <c r="A452" s="480"/>
    </row>
    <row r="453" spans="1:5" ht="12" thickBot="1">
      <c r="A453" s="480" t="s">
        <v>957</v>
      </c>
      <c r="B453" s="503">
        <f>B439*B442 + C439*C442</f>
        <v>3.5000000000000001E-3</v>
      </c>
    </row>
    <row r="454" spans="1:5" ht="12" thickBot="1">
      <c r="A454" s="480"/>
    </row>
    <row r="455" spans="1:5" ht="12" thickBot="1">
      <c r="A455" s="480" t="s">
        <v>949</v>
      </c>
      <c r="B455" s="503">
        <f>B439^2*B445^2 + C439^2*C445^2 + 2*B448*B439*C439*B445*C445</f>
        <v>5.0560000000000006E-3</v>
      </c>
    </row>
    <row r="456" spans="1:5" ht="12" thickBot="1">
      <c r="A456" s="480"/>
      <c r="B456" s="504"/>
    </row>
    <row r="457" spans="1:5" ht="12" thickBot="1">
      <c r="A457" s="480" t="s">
        <v>958</v>
      </c>
      <c r="B457" s="503">
        <f>B455^0.5</f>
        <v>7.1105555338524709E-2</v>
      </c>
      <c r="C457" s="87" t="s">
        <v>964</v>
      </c>
    </row>
    <row r="458" spans="1:5" ht="12" thickBot="1">
      <c r="A458" s="480"/>
    </row>
    <row r="459" spans="1:5" ht="21.75" thickBot="1">
      <c r="A459" s="480" t="s">
        <v>959</v>
      </c>
      <c r="B459" s="507">
        <f>B453 - 2.33 * B457</f>
        <v>-0.16217594393876258</v>
      </c>
      <c r="C459" s="506" t="s">
        <v>995</v>
      </c>
      <c r="E459" s="508" t="s">
        <v>996</v>
      </c>
    </row>
    <row r="460" spans="1:5" ht="12" thickBot="1">
      <c r="A460" s="480"/>
    </row>
    <row r="461" spans="1:5" ht="12" thickBot="1">
      <c r="A461" s="480" t="s">
        <v>960</v>
      </c>
      <c r="B461" s="505">
        <f>(500000000/1000000) * B459</f>
        <v>-81.087971969381286</v>
      </c>
      <c r="C461" s="490" t="s">
        <v>997</v>
      </c>
    </row>
    <row r="462" spans="1:5">
      <c r="A462" s="480"/>
      <c r="B462" s="87" t="s">
        <v>961</v>
      </c>
    </row>
    <row r="463" spans="1:5" customFormat="1" ht="13.5"/>
    <row r="464" spans="1:5" customFormat="1" ht="13.5"/>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theme="8" tint="0.39997558519241921"/>
  </sheetPr>
  <dimension ref="A1:N164"/>
  <sheetViews>
    <sheetView showGridLines="0" topLeftCell="A134" workbookViewId="0">
      <selection activeCell="A92" sqref="A92:XFD166"/>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0.74750746245307709</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row r="92" spans="1:14">
      <c r="A92" t="s">
        <v>967</v>
      </c>
    </row>
    <row r="93" spans="1:14">
      <c r="A93" s="9"/>
      <c r="B93" s="9" t="s">
        <v>970</v>
      </c>
      <c r="C93" s="9" t="s">
        <v>971</v>
      </c>
    </row>
    <row r="94" spans="1:14">
      <c r="A94" s="9" t="s">
        <v>968</v>
      </c>
      <c r="B94" s="11">
        <v>2E-3</v>
      </c>
      <c r="C94" s="11">
        <v>4.8000000000000001E-2</v>
      </c>
    </row>
    <row r="95" spans="1:14">
      <c r="A95" s="9" t="s">
        <v>969</v>
      </c>
      <c r="B95" s="11">
        <v>5.0000000000000001E-3</v>
      </c>
      <c r="C95" s="11">
        <v>0.112</v>
      </c>
    </row>
    <row r="97" spans="1:2">
      <c r="A97" s="52" t="s">
        <v>972</v>
      </c>
    </row>
    <row r="98" spans="1:2">
      <c r="A98" s="52" t="s">
        <v>973</v>
      </c>
    </row>
    <row r="99" spans="1:2">
      <c r="A99" s="52" t="s">
        <v>974</v>
      </c>
    </row>
    <row r="101" spans="1:2">
      <c r="A101" s="492" t="s">
        <v>975</v>
      </c>
    </row>
    <row r="102" spans="1:2">
      <c r="A102" s="491">
        <f>0.5*B94 + 0.5 * B95</f>
        <v>3.5000000000000001E-3</v>
      </c>
      <c r="B102" t="s">
        <v>976</v>
      </c>
    </row>
    <row r="104" spans="1:2">
      <c r="A104" s="492" t="s">
        <v>977</v>
      </c>
    </row>
    <row r="105" spans="1:2">
      <c r="A105" s="491">
        <f>0.5^2*C94^2 + 0.5^2*C95^2 + 2 * 0.5 * 0.5 * 0.5 * C94 * C95</f>
        <v>5.0560000000000006E-3</v>
      </c>
      <c r="B105" s="73" t="s">
        <v>978</v>
      </c>
    </row>
    <row r="107" spans="1:2">
      <c r="A107" s="492" t="s">
        <v>979</v>
      </c>
    </row>
    <row r="108" spans="1:2">
      <c r="A108" s="11">
        <f>A105^0.5</f>
        <v>7.1105555338524709E-2</v>
      </c>
    </row>
    <row r="111" spans="1:2">
      <c r="A111" s="493" t="s">
        <v>981</v>
      </c>
    </row>
    <row r="112" spans="1:2">
      <c r="A112" t="s">
        <v>980</v>
      </c>
    </row>
    <row r="113" spans="1:2">
      <c r="A113" s="458" t="s">
        <v>982</v>
      </c>
    </row>
    <row r="114" spans="1:2">
      <c r="A114" s="494">
        <v>-1</v>
      </c>
    </row>
    <row r="116" spans="1:2">
      <c r="A116" t="s">
        <v>983</v>
      </c>
    </row>
    <row r="117" spans="1:2">
      <c r="A117" t="s">
        <v>984</v>
      </c>
    </row>
    <row r="118" spans="1:2">
      <c r="A118" t="s">
        <v>985</v>
      </c>
    </row>
    <row r="119" spans="1:2">
      <c r="A119" t="s">
        <v>986</v>
      </c>
    </row>
    <row r="121" spans="1:2">
      <c r="A121" t="s">
        <v>987</v>
      </c>
      <c r="B121" s="495">
        <f>C94/C95</f>
        <v>0.42857142857142855</v>
      </c>
    </row>
    <row r="124" spans="1:2">
      <c r="A124" s="18" t="s">
        <v>988</v>
      </c>
    </row>
    <row r="125" spans="1:2">
      <c r="A125" s="18" t="s">
        <v>989</v>
      </c>
    </row>
    <row r="127" spans="1:2">
      <c r="A127" s="492" t="s">
        <v>975</v>
      </c>
    </row>
    <row r="128" spans="1:2">
      <c r="A128" s="491">
        <v>3.5000000000000001E-3</v>
      </c>
    </row>
    <row r="130" spans="1:6">
      <c r="A130" s="492" t="s">
        <v>979</v>
      </c>
    </row>
    <row r="131" spans="1:6">
      <c r="A131" s="11">
        <v>7.1105555338524709E-2</v>
      </c>
    </row>
    <row r="134" spans="1:6">
      <c r="A134" s="25" t="s">
        <v>722</v>
      </c>
      <c r="B134" s="25" t="s">
        <v>744</v>
      </c>
      <c r="C134" s="25" t="s">
        <v>745</v>
      </c>
      <c r="D134" s="25" t="s">
        <v>746</v>
      </c>
      <c r="E134" s="234" t="s">
        <v>747</v>
      </c>
      <c r="F134" s="234" t="s">
        <v>748</v>
      </c>
    </row>
    <row r="135" spans="1:6">
      <c r="A135" s="88">
        <v>0</v>
      </c>
      <c r="B135" s="88">
        <v>1</v>
      </c>
      <c r="C135" s="91">
        <f>A128</f>
        <v>3.5000000000000001E-3</v>
      </c>
      <c r="D135" s="91">
        <f>A131</f>
        <v>7.1105555338524709E-2</v>
      </c>
      <c r="E135" s="88">
        <f>(A135-C135)/D135</f>
        <v>-4.9222595665513548E-2</v>
      </c>
      <c r="F135" s="91">
        <f>NORMSDIST(E135 * B135 )</f>
        <v>0.48037095217643566</v>
      </c>
    </row>
    <row r="138" spans="1:6">
      <c r="A138" s="502" t="s">
        <v>992</v>
      </c>
    </row>
    <row r="140" spans="1:6" s="87" customFormat="1" ht="11.25">
      <c r="A140" s="480" t="s">
        <v>947</v>
      </c>
      <c r="B140" s="482" t="s">
        <v>990</v>
      </c>
      <c r="C140" s="496" t="s">
        <v>991</v>
      </c>
      <c r="D140" s="498"/>
    </row>
    <row r="141" spans="1:6" s="87" customFormat="1" ht="11.25">
      <c r="A141" s="480"/>
      <c r="B141" s="207">
        <v>0.5</v>
      </c>
      <c r="C141" s="497">
        <v>0.5</v>
      </c>
      <c r="D141" s="498"/>
    </row>
    <row r="142" spans="1:6" s="87" customFormat="1" ht="11.25">
      <c r="A142" s="480"/>
      <c r="B142" s="242"/>
      <c r="C142" s="242"/>
      <c r="D142" s="242"/>
    </row>
    <row r="143" spans="1:6" s="87" customFormat="1" ht="11.25">
      <c r="A143" s="480" t="s">
        <v>707</v>
      </c>
      <c r="B143" s="482" t="s">
        <v>990</v>
      </c>
      <c r="C143" s="496" t="s">
        <v>991</v>
      </c>
      <c r="D143" s="498"/>
    </row>
    <row r="144" spans="1:6" s="87" customFormat="1">
      <c r="A144" s="480"/>
      <c r="B144" s="11">
        <v>2E-3</v>
      </c>
      <c r="C144" s="11">
        <v>5.0000000000000001E-3</v>
      </c>
      <c r="D144" s="498"/>
    </row>
    <row r="145" spans="1:4" s="87" customFormat="1" ht="11.25">
      <c r="A145" s="480"/>
    </row>
    <row r="146" spans="1:4" s="87" customFormat="1" ht="11.25">
      <c r="A146" s="480" t="s">
        <v>971</v>
      </c>
      <c r="B146" s="482" t="s">
        <v>990</v>
      </c>
      <c r="C146" s="496" t="s">
        <v>991</v>
      </c>
      <c r="D146" s="397"/>
    </row>
    <row r="147" spans="1:4" s="87" customFormat="1">
      <c r="B147" s="11">
        <v>4.8000000000000001E-2</v>
      </c>
      <c r="C147" s="11">
        <v>0.112</v>
      </c>
      <c r="D147" s="498"/>
    </row>
    <row r="148" spans="1:4" s="87" customFormat="1" ht="11.25">
      <c r="B148" s="397"/>
      <c r="C148" s="498"/>
      <c r="D148" s="498"/>
    </row>
    <row r="149" spans="1:4" s="87" customFormat="1" ht="11.25">
      <c r="A149" s="480" t="s">
        <v>952</v>
      </c>
      <c r="B149" s="499" t="s">
        <v>953</v>
      </c>
      <c r="C149" s="498"/>
      <c r="D149" s="498"/>
    </row>
    <row r="150" spans="1:4" s="87" customFormat="1" ht="11.25">
      <c r="B150" s="501">
        <v>0.5</v>
      </c>
      <c r="C150" s="498"/>
      <c r="D150" s="498"/>
    </row>
    <row r="151" spans="1:4" s="87" customFormat="1" ht="11.25">
      <c r="B151" s="397"/>
      <c r="C151" s="498"/>
      <c r="D151" s="498"/>
    </row>
    <row r="152" spans="1:4" s="87" customFormat="1" ht="11.25">
      <c r="A152" s="480" t="s">
        <v>993</v>
      </c>
      <c r="B152" s="500" t="s">
        <v>994</v>
      </c>
      <c r="C152" s="498"/>
      <c r="D152" s="498"/>
    </row>
    <row r="153" spans="1:4" s="87" customFormat="1" ht="11.25">
      <c r="B153" s="501">
        <f>2*B150*B141*C141*B147*C147</f>
        <v>1.3440000000000001E-3</v>
      </c>
    </row>
    <row r="154" spans="1:4" s="87" customFormat="1" ht="12" thickBot="1">
      <c r="A154" s="480"/>
    </row>
    <row r="155" spans="1:4" s="87" customFormat="1" ht="12" thickBot="1">
      <c r="A155" s="480" t="s">
        <v>957</v>
      </c>
      <c r="B155" s="503">
        <f>B141*B144 + C141*C144</f>
        <v>3.5000000000000001E-3</v>
      </c>
    </row>
    <row r="156" spans="1:4" s="87" customFormat="1" ht="12" thickBot="1">
      <c r="A156" s="480"/>
    </row>
    <row r="157" spans="1:4" s="87" customFormat="1" ht="12" thickBot="1">
      <c r="A157" s="480" t="s">
        <v>949</v>
      </c>
      <c r="B157" s="503">
        <f>B141^2*B147^2 + C141^2*C147^2 + 2*B150*B141*C141*B147*C147</f>
        <v>5.0560000000000006E-3</v>
      </c>
    </row>
    <row r="158" spans="1:4" s="87" customFormat="1" ht="12" thickBot="1">
      <c r="A158" s="480"/>
      <c r="B158" s="504"/>
    </row>
    <row r="159" spans="1:4" s="87" customFormat="1" ht="12" thickBot="1">
      <c r="A159" s="480" t="s">
        <v>958</v>
      </c>
      <c r="B159" s="503">
        <f>B157^0.5</f>
        <v>7.1105555338524709E-2</v>
      </c>
      <c r="C159" s="87" t="s">
        <v>964</v>
      </c>
    </row>
    <row r="160" spans="1:4" s="87" customFormat="1" ht="12" thickBot="1">
      <c r="A160" s="480"/>
    </row>
    <row r="161" spans="1:5" s="87" customFormat="1" ht="21.75" thickBot="1">
      <c r="A161" s="480" t="s">
        <v>959</v>
      </c>
      <c r="B161" s="507">
        <f>B155 - 2.33 * B159</f>
        <v>-0.16217594393876258</v>
      </c>
      <c r="C161" s="506" t="s">
        <v>995</v>
      </c>
      <c r="E161" s="508" t="s">
        <v>996</v>
      </c>
    </row>
    <row r="162" spans="1:5" s="87" customFormat="1" ht="12" thickBot="1">
      <c r="A162" s="480"/>
    </row>
    <row r="163" spans="1:5" s="87" customFormat="1" ht="12" thickBot="1">
      <c r="A163" s="480" t="s">
        <v>960</v>
      </c>
      <c r="B163" s="505">
        <f>500 * B161</f>
        <v>-81.087971969381286</v>
      </c>
      <c r="C163" s="490" t="s">
        <v>997</v>
      </c>
    </row>
    <row r="164" spans="1:5" s="87" customFormat="1" ht="11.25">
      <c r="A164" s="480"/>
      <c r="B164" s="87" t="s">
        <v>961</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債権数理式</vt:lpstr>
      <vt:lpstr>LIBOR・SWAP</vt:lpstr>
      <vt:lpstr>確率・統計</vt:lpstr>
      <vt:lpstr>宿題１（解き直し）</vt:lpstr>
      <vt:lpstr>LIBOR(練習問題)</vt:lpstr>
      <vt:lpstr>確率・統計（練習問題）</vt:lpstr>
      <vt:lpstr>BootStrap</vt:lpstr>
      <vt:lpstr>複利計算</vt:lpstr>
      <vt:lpstr>LIBOR</vt:lpstr>
      <vt:lpstr>宿題１</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2014-01-13T01:29:14Z</dcterms:modified>
</cp:coreProperties>
</file>