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hibano\M1\ダ・ヴィンチ祭\20190627\"/>
    </mc:Choice>
  </mc:AlternateContent>
  <bookViews>
    <workbookView xWindow="0" yWindow="0" windowWidth="28800" windowHeight="140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 l="1"/>
  <c r="G9" i="1"/>
  <c r="F9" i="1"/>
  <c r="E9" i="1"/>
  <c r="D9" i="1"/>
  <c r="B9" i="1"/>
  <c r="I8" i="1" l="1"/>
  <c r="H8" i="1"/>
  <c r="F8" i="1"/>
  <c r="C8" i="1"/>
  <c r="B8" i="1"/>
  <c r="I7" i="1"/>
  <c r="H7" i="1"/>
  <c r="F7" i="1"/>
  <c r="C7" i="1"/>
  <c r="B7" i="1"/>
  <c r="C5" i="1"/>
  <c r="B5" i="1"/>
  <c r="C4" i="1"/>
  <c r="B4" i="1"/>
  <c r="F6" i="1"/>
  <c r="C6" i="1"/>
  <c r="B6" i="1"/>
  <c r="F3" i="1"/>
  <c r="B3" i="1"/>
  <c r="D7" i="1" l="1"/>
  <c r="E7" i="1" s="1"/>
  <c r="G7" i="1" s="1"/>
  <c r="D8" i="1"/>
  <c r="E8" i="1" s="1"/>
  <c r="G8" i="1" s="1"/>
  <c r="D5" i="1"/>
  <c r="E5" i="1" s="1"/>
  <c r="D3" i="1"/>
  <c r="E3" i="1" s="1"/>
  <c r="G3" i="1" s="1"/>
  <c r="D6" i="1"/>
  <c r="E6" i="1" s="1"/>
  <c r="G6" i="1" s="1"/>
  <c r="D4" i="1"/>
  <c r="E4" i="1" s="1"/>
</calcChain>
</file>

<file path=xl/comments1.xml><?xml version="1.0" encoding="utf-8"?>
<comments xmlns="http://schemas.openxmlformats.org/spreadsheetml/2006/main">
  <authors>
    <author>tc={B4B51F62-7AD7-304E-AF95-0E2954915D40}</author>
  </authors>
  <commentList>
    <comment ref="J4" authorId="0" shapeId="0">
      <text>
        <r>
          <rPr>
            <sz val="12"/>
            <color rgb="FF000000"/>
            <rFont val="游ゴシック"/>
            <family val="2"/>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理論値ではkm(6)。
実測値では下から6番目のデータを用いた</t>
        </r>
      </text>
    </comment>
  </commentList>
</comments>
</file>

<file path=xl/sharedStrings.xml><?xml version="1.0" encoding="utf-8"?>
<sst xmlns="http://schemas.openxmlformats.org/spreadsheetml/2006/main" count="27" uniqueCount="22">
  <si>
    <t>実測値</t>
    <rPh sb="0" eb="3">
      <t>ジッソク</t>
    </rPh>
    <phoneticPr fontId="3"/>
  </si>
  <si>
    <t>理論値</t>
    <rPh sb="0" eb="3">
      <t>リロn</t>
    </rPh>
    <phoneticPr fontId="3"/>
  </si>
  <si>
    <t>実測値から得た</t>
    <rPh sb="0" eb="3">
      <t>ジッソク</t>
    </rPh>
    <rPh sb="5" eb="6">
      <t>エタ</t>
    </rPh>
    <phoneticPr fontId="3"/>
  </si>
  <si>
    <t>素材</t>
    <rPh sb="0" eb="2">
      <t>ソザイ</t>
    </rPh>
    <phoneticPr fontId="3"/>
  </si>
  <si>
    <t>直径(m)</t>
    <rPh sb="0" eb="2">
      <t>チョッケイ</t>
    </rPh>
    <phoneticPr fontId="3"/>
  </si>
  <si>
    <t>長さ(m)</t>
    <rPh sb="0" eb="1">
      <t xml:space="preserve">ナガサ </t>
    </rPh>
    <phoneticPr fontId="3"/>
  </si>
  <si>
    <t>面積(m^2)</t>
    <rPh sb="0" eb="2">
      <t>メンセキ</t>
    </rPh>
    <phoneticPr fontId="3"/>
  </si>
  <si>
    <t>体積(m^3)</t>
    <rPh sb="0" eb="2">
      <t>タイセキ</t>
    </rPh>
    <phoneticPr fontId="3"/>
  </si>
  <si>
    <t>質量(kg)</t>
    <rPh sb="0" eb="2">
      <t>シツリョウ</t>
    </rPh>
    <phoneticPr fontId="3"/>
  </si>
  <si>
    <t>密度(kg/m^3)</t>
    <phoneticPr fontId="3"/>
  </si>
  <si>
    <t>周波数(kHz)</t>
    <rPh sb="0" eb="3">
      <t>シュウハスウ</t>
    </rPh>
    <phoneticPr fontId="3"/>
  </si>
  <si>
    <t>ヤング率(GPa)</t>
    <phoneticPr fontId="3"/>
  </si>
  <si>
    <t>ジュラル細(長)</t>
    <rPh sb="4" eb="5">
      <t>ホソキ</t>
    </rPh>
    <rPh sb="6" eb="7">
      <t xml:space="preserve">チョウ </t>
    </rPh>
    <phoneticPr fontId="3"/>
  </si>
  <si>
    <t>ジュラル太(短)</t>
    <rPh sb="4" eb="5">
      <t>フトイ</t>
    </rPh>
    <rPh sb="6" eb="7">
      <t xml:space="preserve">タン </t>
    </rPh>
    <phoneticPr fontId="3"/>
  </si>
  <si>
    <t>カットジュラル細木(長)</t>
    <rPh sb="7" eb="8">
      <t xml:space="preserve">ホソ </t>
    </rPh>
    <rPh sb="8" eb="9">
      <t>k</t>
    </rPh>
    <rPh sb="10" eb="11">
      <t>チョウ</t>
    </rPh>
    <phoneticPr fontId="3"/>
  </si>
  <si>
    <t>カットジュラル細木(超短)</t>
    <rPh sb="7" eb="8">
      <t xml:space="preserve">ホソ </t>
    </rPh>
    <rPh sb="8" eb="9">
      <t xml:space="preserve">キ </t>
    </rPh>
    <rPh sb="10" eb="11">
      <t>チョウタn</t>
    </rPh>
    <rPh sb="11" eb="12">
      <t xml:space="preserve">タン </t>
    </rPh>
    <phoneticPr fontId="3"/>
  </si>
  <si>
    <t>1番目</t>
    <rPh sb="1" eb="3">
      <t>バn</t>
    </rPh>
    <phoneticPr fontId="3"/>
  </si>
  <si>
    <t>カットジュラル太し(長)</t>
    <rPh sb="10" eb="11">
      <t>チョウ</t>
    </rPh>
    <phoneticPr fontId="3"/>
  </si>
  <si>
    <t>カットジュラル太し(短)</t>
    <rPh sb="10" eb="11">
      <t xml:space="preserve">タン </t>
    </rPh>
    <phoneticPr fontId="3"/>
  </si>
  <si>
    <t>6番目</t>
    <rPh sb="1" eb="3">
      <t>バンメ</t>
    </rPh>
    <phoneticPr fontId="1"/>
  </si>
  <si>
    <t>黄銅</t>
    <rPh sb="0" eb="2">
      <t>オウドウ</t>
    </rPh>
    <phoneticPr fontId="1"/>
  </si>
  <si>
    <t>6番目</t>
    <rPh sb="1" eb="3">
      <t>バンメ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</si>
</sst>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2"/>
      <color theme="1"/>
      <name val="游ゴシック"/>
      <family val="2"/>
      <charset val="128"/>
    </font>
    <font>
      <sz val="6"/>
      <name val="游ゴシック"/>
      <family val="2"/>
      <charset val="128"/>
    </font>
    <font>
      <sz val="12"/>
      <color rgb="FF000000"/>
      <name val="游ゴシック"/>
      <family val="2"/>
      <charset val="128"/>
    </font>
  </fonts>
  <fills count="2">
    <fill>
      <patternFill patternType="none"/>
    </fill>
    <fill>
      <patternFill patternType="gray125"/>
    </fill>
  </fills>
  <borders count="2">
    <border>
      <left/>
      <right/>
      <top/>
      <bottom/>
      <diagonal/>
    </border>
    <border diagonalUp="1">
      <left/>
      <right/>
      <top/>
      <bottom/>
      <diagonal style="thin">
        <color auto="1"/>
      </diagonal>
    </border>
  </borders>
  <cellStyleXfs count="1">
    <xf numFmtId="0" fontId="0" fillId="0" borderId="0">
      <alignment vertical="center"/>
    </xf>
  </cellStyleXfs>
  <cellXfs count="5">
    <xf numFmtId="0" fontId="0" fillId="0" borderId="0" xfId="0">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1" xfId="0" applyFont="1" applyFill="1" applyBorder="1">
      <alignment vertical="center"/>
    </xf>
    <xf numFmtId="0" fontId="0"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tabSelected="1" workbookViewId="0">
      <selection activeCell="G10" sqref="G10"/>
    </sheetView>
  </sheetViews>
  <sheetFormatPr defaultRowHeight="18.75" x14ac:dyDescent="0.4"/>
  <cols>
    <col min="1" max="1" width="26.875" bestFit="1" customWidth="1"/>
    <col min="4" max="5" width="14.5" bestFit="1" customWidth="1"/>
    <col min="6" max="6" width="9.375" bestFit="1" customWidth="1"/>
    <col min="7" max="7" width="14.625" bestFit="1" customWidth="1"/>
    <col min="8" max="9" width="12.875" bestFit="1" customWidth="1"/>
    <col min="10" max="10" width="6.875" bestFit="1" customWidth="1"/>
    <col min="11" max="11" width="16.375" bestFit="1" customWidth="1"/>
  </cols>
  <sheetData>
    <row r="1" spans="1:11" ht="19.5" x14ac:dyDescent="0.4">
      <c r="A1" s="1"/>
      <c r="B1" s="1"/>
      <c r="C1" s="1"/>
      <c r="D1" s="1"/>
      <c r="E1" s="1"/>
      <c r="F1" s="1"/>
      <c r="G1" s="1"/>
      <c r="H1" s="1" t="s">
        <v>0</v>
      </c>
      <c r="I1" s="1" t="s">
        <v>1</v>
      </c>
      <c r="J1" s="1"/>
      <c r="K1" s="1" t="s">
        <v>2</v>
      </c>
    </row>
    <row r="2" spans="1:11" ht="19.5" x14ac:dyDescent="0.4">
      <c r="A2" s="2" t="s">
        <v>3</v>
      </c>
      <c r="B2" s="2" t="s">
        <v>4</v>
      </c>
      <c r="C2" s="2" t="s">
        <v>5</v>
      </c>
      <c r="D2" s="2" t="s">
        <v>6</v>
      </c>
      <c r="E2" s="2" t="s">
        <v>7</v>
      </c>
      <c r="F2" s="2" t="s">
        <v>8</v>
      </c>
      <c r="G2" s="2" t="s">
        <v>9</v>
      </c>
      <c r="H2" s="2" t="s">
        <v>10</v>
      </c>
      <c r="I2" s="2" t="s">
        <v>10</v>
      </c>
      <c r="J2" s="1"/>
      <c r="K2" s="2" t="s">
        <v>11</v>
      </c>
    </row>
    <row r="3" spans="1:11" ht="19.5" x14ac:dyDescent="0.4">
      <c r="A3" s="1" t="s">
        <v>12</v>
      </c>
      <c r="B3" s="2">
        <f>20/1000</f>
        <v>0.02</v>
      </c>
      <c r="C3" s="2">
        <v>1</v>
      </c>
      <c r="D3" s="2">
        <f>3.1416*B3^2/4</f>
        <v>3.1416000000000001E-4</v>
      </c>
      <c r="E3" s="2">
        <f>D3*C3</f>
        <v>3.1416000000000001E-4</v>
      </c>
      <c r="F3" s="2">
        <f>828.5/1000</f>
        <v>0.82850000000000001</v>
      </c>
      <c r="G3" s="2">
        <f>F3/E3</f>
        <v>2637.1912401324166</v>
      </c>
      <c r="H3" s="1">
        <v>1.661</v>
      </c>
      <c r="I3" s="3"/>
      <c r="J3" s="1" t="s">
        <v>19</v>
      </c>
      <c r="K3" s="1">
        <v>66.45</v>
      </c>
    </row>
    <row r="4" spans="1:11" ht="19.5" x14ac:dyDescent="0.4">
      <c r="A4" s="1" t="s">
        <v>14</v>
      </c>
      <c r="B4" s="2">
        <f>20/1000</f>
        <v>0.02</v>
      </c>
      <c r="C4" s="1">
        <f>917/1000</f>
        <v>0.91700000000000004</v>
      </c>
      <c r="D4" s="2">
        <f>3.1416*B4^2/4</f>
        <v>3.1416000000000001E-4</v>
      </c>
      <c r="E4" s="2">
        <f>D4*C4</f>
        <v>2.8808472000000003E-4</v>
      </c>
      <c r="F4" s="3"/>
      <c r="G4" s="1">
        <v>2652</v>
      </c>
      <c r="H4" s="1">
        <v>1.964</v>
      </c>
      <c r="I4" s="1">
        <v>1.9753000000000001</v>
      </c>
      <c r="J4" s="1" t="s">
        <v>19</v>
      </c>
      <c r="K4" s="1">
        <v>66.45</v>
      </c>
    </row>
    <row r="5" spans="1:11" ht="19.5" x14ac:dyDescent="0.4">
      <c r="A5" s="1" t="s">
        <v>15</v>
      </c>
      <c r="B5" s="2">
        <f>20/1000</f>
        <v>0.02</v>
      </c>
      <c r="C5" s="1">
        <f>83/1000</f>
        <v>8.3000000000000004E-2</v>
      </c>
      <c r="D5" s="2">
        <f>3.1416*B5^2/4</f>
        <v>3.1416000000000001E-4</v>
      </c>
      <c r="E5" s="2">
        <f>D5*C5</f>
        <v>2.6075280000000003E-5</v>
      </c>
      <c r="F5" s="3"/>
      <c r="G5" s="1">
        <v>2652</v>
      </c>
      <c r="H5" s="1">
        <v>11.8</v>
      </c>
      <c r="I5" s="1">
        <v>12.973000000000001</v>
      </c>
      <c r="J5" s="1" t="s">
        <v>16</v>
      </c>
      <c r="K5" s="1">
        <v>66.45</v>
      </c>
    </row>
    <row r="6" spans="1:11" ht="19.5" x14ac:dyDescent="0.4">
      <c r="A6" s="1" t="s">
        <v>13</v>
      </c>
      <c r="B6" s="2">
        <f>29.9/1000</f>
        <v>2.9899999999999999E-2</v>
      </c>
      <c r="C6" s="2">
        <f>531/1000</f>
        <v>0.53100000000000003</v>
      </c>
      <c r="D6" s="2">
        <f t="shared" ref="D6" si="0">3.1416*B6^2/4</f>
        <v>7.0215545400000002E-4</v>
      </c>
      <c r="E6" s="2">
        <f>D6*C6</f>
        <v>3.7284454607400003E-4</v>
      </c>
      <c r="F6" s="2">
        <f>988.5/1000</f>
        <v>0.98850000000000005</v>
      </c>
      <c r="G6" s="2">
        <f>F6/E6</f>
        <v>2651.2389960072214</v>
      </c>
      <c r="H6" s="1">
        <v>0.48299999999999998</v>
      </c>
      <c r="I6" s="3"/>
      <c r="J6" s="1" t="s">
        <v>19</v>
      </c>
      <c r="K6" s="1">
        <v>66.45</v>
      </c>
    </row>
    <row r="7" spans="1:11" ht="19.5" x14ac:dyDescent="0.4">
      <c r="A7" s="1" t="s">
        <v>17</v>
      </c>
      <c r="B7" s="2">
        <f>29.9/1000</f>
        <v>2.9899999999999999E-2</v>
      </c>
      <c r="C7" s="1">
        <f>384.2/1000</f>
        <v>0.38419999999999999</v>
      </c>
      <c r="D7" s="2">
        <f>3.1416*B7^2/4</f>
        <v>7.0215545400000002E-4</v>
      </c>
      <c r="E7" s="2">
        <f>D7*C7</f>
        <v>2.6976812542680001E-4</v>
      </c>
      <c r="F7" s="1">
        <f>715.5/1000</f>
        <v>0.71550000000000002</v>
      </c>
      <c r="G7" s="2">
        <f>F7/E7</f>
        <v>2652.2777621262994</v>
      </c>
      <c r="H7" s="1">
        <f>915.5/1000</f>
        <v>0.91549999999999998</v>
      </c>
      <c r="I7" s="1">
        <f>918.9976/1000</f>
        <v>0.91899760000000008</v>
      </c>
      <c r="J7" s="1" t="s">
        <v>16</v>
      </c>
      <c r="K7" s="1">
        <v>66.45</v>
      </c>
    </row>
    <row r="8" spans="1:11" ht="19.5" x14ac:dyDescent="0.4">
      <c r="A8" s="1" t="s">
        <v>18</v>
      </c>
      <c r="B8" s="2">
        <f>29.9/1000</f>
        <v>2.9899999999999999E-2</v>
      </c>
      <c r="C8" s="1">
        <f>145.5/1000</f>
        <v>0.14549999999999999</v>
      </c>
      <c r="D8" s="2">
        <f>3.1416*B8^2/4</f>
        <v>7.0215545400000002E-4</v>
      </c>
      <c r="E8" s="2">
        <f t="shared" ref="E8:E9" si="1">D8*C8</f>
        <v>1.0216361855699999E-4</v>
      </c>
      <c r="F8" s="1">
        <f>271/1000</f>
        <v>0.27100000000000002</v>
      </c>
      <c r="G8" s="2">
        <f>F8/E8</f>
        <v>2652.6076878218778</v>
      </c>
      <c r="H8" s="1">
        <f>5875/1000</f>
        <v>5.875</v>
      </c>
      <c r="I8" s="1">
        <f>6.2927</f>
        <v>6.2927</v>
      </c>
      <c r="J8" s="1" t="s">
        <v>16</v>
      </c>
      <c r="K8" s="1">
        <v>66.45</v>
      </c>
    </row>
    <row r="9" spans="1:11" ht="19.5" x14ac:dyDescent="0.4">
      <c r="A9" s="1" t="s">
        <v>20</v>
      </c>
      <c r="B9">
        <f>11.7/1000</f>
        <v>1.1699999999999999E-2</v>
      </c>
      <c r="C9">
        <v>0.5</v>
      </c>
      <c r="D9" s="2">
        <f>3.1416*B9^2/4</f>
        <v>1.0751340599999998E-4</v>
      </c>
      <c r="E9" s="2">
        <f t="shared" si="1"/>
        <v>5.3756702999999988E-5</v>
      </c>
      <c r="F9">
        <f>478.2/1000</f>
        <v>0.47820000000000001</v>
      </c>
      <c r="G9" s="2">
        <f>F9/E9</f>
        <v>8895.6348383196073</v>
      </c>
      <c r="H9">
        <f>2460/1000</f>
        <v>2.46</v>
      </c>
      <c r="I9" s="4"/>
      <c r="J9" s="1" t="s">
        <v>21</v>
      </c>
      <c r="K9" s="1">
        <v>96</v>
      </c>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加村響志朗</dc:creator>
  <cp:lastModifiedBy>柴野祥太</cp:lastModifiedBy>
  <cp:lastPrinted>2019-06-27T07:55:37Z</cp:lastPrinted>
  <dcterms:created xsi:type="dcterms:W3CDTF">2019-06-27T07:54:43Z</dcterms:created>
  <dcterms:modified xsi:type="dcterms:W3CDTF">2019-06-28T05:14:10Z</dcterms:modified>
</cp:coreProperties>
</file>